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7500" activeTab="5"/>
  </bookViews>
  <sheets>
    <sheet name="考核奖励规则" sheetId="1" r:id="rId1"/>
    <sheet name="里程明细8月" sheetId="2" r:id="rId2"/>
    <sheet name="8月计算过程" sheetId="3" r:id="rId3"/>
    <sheet name="车辆考核追踪" sheetId="4" r:id="rId4"/>
    <sheet name="8月奖金发放记录" sheetId="5" r:id="rId5"/>
    <sheet name="8月汇总" sheetId="6" r:id="rId6"/>
    <sheet name="8月汇总（新版界面）" sheetId="7" r:id="rId7"/>
    <sheet name="一部-何文斌" sheetId="8" r:id="rId8"/>
    <sheet name="二部-刘念念" sheetId="9" r:id="rId9"/>
    <sheet name="三部-吴纬涛" sheetId="10" r:id="rId10"/>
    <sheet name="二部-尚建华" sheetId="11" r:id="rId11"/>
    <sheet name="五部-秦挺" sheetId="12" r:id="rId12"/>
    <sheet name="综合部-童军林" sheetId="13" r:id="rId13"/>
    <sheet name="二部-董剑煜" sheetId="14" r:id="rId14"/>
    <sheet name="二部-谯云" sheetId="15" r:id="rId15"/>
    <sheet name="综合部-赵伟军" sheetId="16" r:id="rId16"/>
    <sheet name="三部-金可鹏" sheetId="17" r:id="rId17"/>
    <sheet name="跨部门-钟祥" sheetId="18" r:id="rId18"/>
    <sheet name="一部-陈高伟" sheetId="19" r:id="rId19"/>
    <sheet name="历史里程修正" sheetId="20" r:id="rId20"/>
    <sheet name="8月调整对照" sheetId="21" r:id="rId21"/>
    <sheet name="历史已发台账" sheetId="22" r:id="rId22"/>
    <sheet name="历史结转状态" sheetId="23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<sst xmlns="http://schemas.openxmlformats.org/spreadsheetml/2006/main" count="52852" uniqueCount="3917">
  <si>
    <t>考核目标</t>
  </si>
  <si>
    <t>月度目标里程(km)</t>
  </si>
  <si>
    <t>当月达标</t>
  </si>
  <si>
    <t>当月未达标</t>
  </si>
  <si>
    <t>结转</t>
  </si>
  <si>
    <t>补发/累计补发</t>
  </si>
  <si>
    <t>交投40辆4.5T普货</t>
  </si>
  <si>
    <t>150元×天数折算</t>
  </si>
  <si>
    <t>不发</t>
  </si>
  <si>
    <t>150元整月</t>
  </si>
  <si>
    <t>150元×折算</t>
  </si>
  <si>
    <t>交投190辆4.5T冷链车</t>
  </si>
  <si>
    <t>羚牛136辆4.5T冷链车</t>
  </si>
  <si>
    <t>260元×天数折算</t>
  </si>
  <si>
    <t>260元整月</t>
  </si>
  <si>
    <t>260元×折算</t>
  </si>
  <si>
    <t>恒运50辆4.5T普货</t>
  </si>
  <si>
    <t>羚牛100辆18T</t>
  </si>
  <si>
    <t>1000元×天数折算</t>
  </si>
  <si>
    <t>1000元整月</t>
  </si>
  <si>
    <t>1000元×折算</t>
  </si>
  <si>
    <t>8月名单对应考核目标</t>
  </si>
  <si>
    <t>月目标不变</t>
  </si>
  <si>
    <t>名单当月奖励</t>
  </si>
  <si>
    <t>未达标</t>
  </si>
  <si>
    <t>名单结转</t>
  </si>
  <si>
    <t>8月补发基准</t>
  </si>
  <si>
    <t>300元×天数折算</t>
  </si>
  <si>
    <t>300元整月</t>
  </si>
  <si>
    <t>300元×折算</t>
  </si>
  <si>
    <t>车牌号</t>
  </si>
  <si>
    <t>部门名称</t>
  </si>
  <si>
    <t>销售经理</t>
  </si>
  <si>
    <t>客户名称</t>
  </si>
  <si>
    <t>合同编号</t>
  </si>
  <si>
    <t>月度目标里程</t>
  </si>
  <si>
    <t>月奖励金额</t>
  </si>
  <si>
    <t>考核天数</t>
  </si>
  <si>
    <t>8月应考核里程</t>
  </si>
  <si>
    <t>8月实际行驶里程</t>
  </si>
  <si>
    <t>完成率</t>
  </si>
  <si>
    <t>8月是否达标</t>
  </si>
  <si>
    <t>8月奖金(天数折算)</t>
  </si>
  <si>
    <t>多跑里程</t>
  </si>
  <si>
    <t>可结转月数</t>
  </si>
  <si>
    <t>考核状态</t>
  </si>
  <si>
    <t>源表行</t>
  </si>
  <si>
    <t>取数方式</t>
  </si>
  <si>
    <t>新政策</t>
  </si>
  <si>
    <t>考核开始日期</t>
  </si>
  <si>
    <t>考核结束日期</t>
  </si>
  <si>
    <t>说明</t>
  </si>
  <si>
    <t>粤A02699F</t>
  </si>
  <si>
    <t>业务一部</t>
  </si>
  <si>
    <t>陈高伟</t>
  </si>
  <si>
    <t>杭州宏狼物流有限公司</t>
  </si>
  <si>
    <t>LNZLHT 20260310001</t>
  </si>
  <si>
    <t>已完成</t>
  </si>
  <si>
    <t>非测试日纯氢14天</t>
  </si>
  <si>
    <t>否</t>
  </si>
  <si>
    <t/>
  </si>
  <si>
    <t>粤A06158F</t>
  </si>
  <si>
    <t>粤A08681F</t>
  </si>
  <si>
    <t>非测试日纯氢13天</t>
  </si>
  <si>
    <t>粤AG37790</t>
  </si>
  <si>
    <t>业务二部</t>
  </si>
  <si>
    <t>董剑煜</t>
  </si>
  <si>
    <t>扬州力骏物流有限公司</t>
  </si>
  <si>
    <t>LNZLHT 20260421001</t>
  </si>
  <si>
    <t>达标</t>
  </si>
  <si>
    <t>进行中</t>
  </si>
  <si>
    <t>非测试日仪表31天</t>
  </si>
  <si>
    <t>粤AG37862</t>
  </si>
  <si>
    <t>粤AGP3079</t>
  </si>
  <si>
    <t>苏州睿幄物流有限公司</t>
  </si>
  <si>
    <t>LNZLHT 20260430001</t>
  </si>
  <si>
    <t>非测试日纯氢31天</t>
  </si>
  <si>
    <t>粤AGP3080</t>
  </si>
  <si>
    <t>无锡铭康物流有限公司-1</t>
  </si>
  <si>
    <t>20260316001</t>
  </si>
  <si>
    <t>粤AGP3651</t>
  </si>
  <si>
    <t>非测试日纯氢1天</t>
  </si>
  <si>
    <t>粤AGP3659</t>
  </si>
  <si>
    <t>粤AGP3695</t>
  </si>
  <si>
    <t>非测试日纯氢23天</t>
  </si>
  <si>
    <t>粤AGP4355</t>
  </si>
  <si>
    <t>粤AGP4522</t>
  </si>
  <si>
    <t>非测试日纯氢12天</t>
  </si>
  <si>
    <t>粤AGP5379</t>
  </si>
  <si>
    <t>粤AGP8633</t>
  </si>
  <si>
    <t>测试日GPS16天；非测试日纯氢7天</t>
  </si>
  <si>
    <t>粤AGP9785</t>
  </si>
  <si>
    <t>非测试日纯氢21天</t>
  </si>
  <si>
    <t>粤AGP9819</t>
  </si>
  <si>
    <t>无锡铭康物流有限公司</t>
  </si>
  <si>
    <t>20260119001</t>
  </si>
  <si>
    <t>粤AGR0288</t>
  </si>
  <si>
    <t>粤AGR2833</t>
  </si>
  <si>
    <t>非测试日纯氢22天</t>
  </si>
  <si>
    <t>粤AGR5288</t>
  </si>
  <si>
    <t>非测试日纯氢5天</t>
  </si>
  <si>
    <t>粤AGR5532</t>
  </si>
  <si>
    <t>粤AGR5535</t>
  </si>
  <si>
    <t>粤AGR6828</t>
  </si>
  <si>
    <t>非测试日纯氢17天</t>
  </si>
  <si>
    <t>粤AGR6869</t>
  </si>
  <si>
    <t>嘉兴市鑫峤供应链科技有限公司</t>
  </si>
  <si>
    <t>LNZLHT 20260508001-</t>
  </si>
  <si>
    <t>粤AGR8500</t>
  </si>
  <si>
    <t>粤AGP5613</t>
  </si>
  <si>
    <t>何文斌</t>
  </si>
  <si>
    <t>广州智卡物流供应链有限公司</t>
  </si>
  <si>
    <t>LNZLHT2026071314901</t>
  </si>
  <si>
    <t>是</t>
  </si>
  <si>
    <t>粤AGP9351</t>
  </si>
  <si>
    <t>粤AGP9773</t>
  </si>
  <si>
    <t>广州超俊供应链有限公司</t>
  </si>
  <si>
    <t>LNZLHT2026072114901</t>
  </si>
  <si>
    <t>非测试日纯氢16天</t>
  </si>
  <si>
    <t>粤A02683F</t>
  </si>
  <si>
    <t>业务三部</t>
  </si>
  <si>
    <t>金可鹏</t>
  </si>
  <si>
    <t>武汉至上云合供应链管理有限公司</t>
  </si>
  <si>
    <t>LNZLHT2026032001-042</t>
  </si>
  <si>
    <t>粤A03502F</t>
  </si>
  <si>
    <t>上海昂久国际物流有限公司</t>
  </si>
  <si>
    <t>LNHTSH20260616</t>
  </si>
  <si>
    <t>粤A03859F</t>
  </si>
  <si>
    <t>粤A05106F</t>
  </si>
  <si>
    <t>上海利合供应链管理有限公司</t>
  </si>
  <si>
    <t>LNZLHT2026011301-042</t>
  </si>
  <si>
    <t>非测试日纯氢10天</t>
  </si>
  <si>
    <t>粤A05391F</t>
  </si>
  <si>
    <t>粤A06290F</t>
  </si>
  <si>
    <t>日邮物流(中国)有限公司</t>
  </si>
  <si>
    <t>LNZLHT2026022401-042</t>
  </si>
  <si>
    <t>粤A06569F</t>
  </si>
  <si>
    <t>粤A06859F</t>
  </si>
  <si>
    <t>粤A06932F</t>
  </si>
  <si>
    <t>粤A08512F</t>
  </si>
  <si>
    <t>粤A09262F</t>
  </si>
  <si>
    <t>粤AGP2032</t>
  </si>
  <si>
    <t>重庆蜂途氢能科技有限公司</t>
  </si>
  <si>
    <t>LNZLHT2026082001-042</t>
  </si>
  <si>
    <t>粤AGP3071</t>
  </si>
  <si>
    <t>粤AGP3082</t>
  </si>
  <si>
    <t>粤AGP3087</t>
  </si>
  <si>
    <t>测试日GPS12天；非测试日纯氢19天</t>
  </si>
  <si>
    <t>粤AGP3097</t>
  </si>
  <si>
    <t>粤AGP3505</t>
  </si>
  <si>
    <t>测试日GPS13天；非测试日纯氢18天</t>
  </si>
  <si>
    <t>粤AGP3509</t>
  </si>
  <si>
    <t>测试日GPS15天；非测试日纯氢16天</t>
  </si>
  <si>
    <t>粤AGP3627</t>
  </si>
  <si>
    <t>日邮物流（中国）有限公司苏州分公司</t>
  </si>
  <si>
    <t>LNZLHT2025122601-042-B</t>
  </si>
  <si>
    <t>粤AGP3631</t>
  </si>
  <si>
    <t>粤AGP3673</t>
  </si>
  <si>
    <t>武汉洛安供应链有限公司</t>
  </si>
  <si>
    <t>LNZLHT2026040301-042</t>
  </si>
  <si>
    <t>粤AGP3692</t>
  </si>
  <si>
    <t>粤AGP4396</t>
  </si>
  <si>
    <t>粤AGP4486</t>
  </si>
  <si>
    <t>粤AGP4538</t>
  </si>
  <si>
    <t>粤AGP4587</t>
  </si>
  <si>
    <t>粤AGP5169</t>
  </si>
  <si>
    <t>粤AGP5363</t>
  </si>
  <si>
    <t>粤AGP5621</t>
  </si>
  <si>
    <t>测试日GPS10天；非测试日纯氢21天</t>
  </si>
  <si>
    <t>粤AGP7019</t>
  </si>
  <si>
    <t>粤AGP9733</t>
  </si>
  <si>
    <t>上海冉酷物流有限公司</t>
  </si>
  <si>
    <t>LNZLHT2026012102-042</t>
  </si>
  <si>
    <t>粤AGP9739</t>
  </si>
  <si>
    <t>粤AGP9827</t>
  </si>
  <si>
    <t>粤AGQ1308</t>
  </si>
  <si>
    <t>广州市福禧农业发展有限公司</t>
  </si>
  <si>
    <t>LNZLHT2025032802</t>
  </si>
  <si>
    <t>粤A00116F</t>
  </si>
  <si>
    <t>刘念念</t>
  </si>
  <si>
    <t>嘉兴市京宝物流有限公司</t>
  </si>
  <si>
    <t>LNZLHT 20260510001</t>
  </si>
  <si>
    <t>粤A00828F</t>
  </si>
  <si>
    <t>苏州望亭远方物流有限公司</t>
  </si>
  <si>
    <t>LNZLHT 20260225001</t>
  </si>
  <si>
    <t>粤A01013F</t>
  </si>
  <si>
    <t>LNZLHT 20260425001</t>
  </si>
  <si>
    <t>粤A01505F</t>
  </si>
  <si>
    <t>上海利合供应链管理有限公司 (二部)</t>
  </si>
  <si>
    <t>LNZLHT 20260414001</t>
  </si>
  <si>
    <t>粤A01506F</t>
  </si>
  <si>
    <t>LNZLHT 20260202002</t>
  </si>
  <si>
    <t>粤A02007F</t>
  </si>
  <si>
    <t>粤A02058F</t>
  </si>
  <si>
    <t>LNZLHT 20260518001</t>
  </si>
  <si>
    <t>粤A02298F</t>
  </si>
  <si>
    <t>粤A03350F</t>
  </si>
  <si>
    <t>粤A03517F</t>
  </si>
  <si>
    <t>嘉兴市南湖区新丰镇乐果货物运输服务部（个体工商户）</t>
  </si>
  <si>
    <t>LNZLHT20251216001</t>
  </si>
  <si>
    <t>粤A03676F</t>
  </si>
  <si>
    <t>嘉兴市南湖区大桥镇雪观运输装卸服务站</t>
  </si>
  <si>
    <t>LNZLHT20251010001</t>
  </si>
  <si>
    <t>粤A05609F</t>
  </si>
  <si>
    <t>粤A05650F</t>
  </si>
  <si>
    <t>嘉兴港区众通快递有限公司</t>
  </si>
  <si>
    <t>LNZLHT 20251017001</t>
  </si>
  <si>
    <t>非测试日纯氢7天</t>
  </si>
  <si>
    <t>粤A05809F</t>
  </si>
  <si>
    <t>粤A05906F</t>
  </si>
  <si>
    <t>嘉兴智奇供应链管理有限公司</t>
  </si>
  <si>
    <t>LNZLHT 20260413001</t>
  </si>
  <si>
    <t>粤A06177F</t>
  </si>
  <si>
    <t>粤A06271F</t>
  </si>
  <si>
    <t>粤A06619F</t>
  </si>
  <si>
    <t>粤A06632F</t>
  </si>
  <si>
    <t>上海昕海供应链管理有限公司</t>
  </si>
  <si>
    <t>LNZLHT20260715001</t>
  </si>
  <si>
    <t>粤A07577F</t>
  </si>
  <si>
    <t>嘉兴港区韵达快递有限公司新仓分理部</t>
  </si>
  <si>
    <t>LNZLHT 20251202001</t>
  </si>
  <si>
    <t>粤A08506F</t>
  </si>
  <si>
    <t>粤A08578F</t>
  </si>
  <si>
    <t>粤A09209F</t>
  </si>
  <si>
    <t>粤AFH3525</t>
  </si>
  <si>
    <t>桐乡市丰韵快递有限责任公司</t>
  </si>
  <si>
    <t>LNZLHT 20260104001</t>
  </si>
  <si>
    <t>非测试日仪表28天；缺失3天</t>
  </si>
  <si>
    <t>按新口径3天所需来源缺失，暂按已有记录累计</t>
  </si>
  <si>
    <t>粤AFQ7882</t>
  </si>
  <si>
    <t>嘉兴港区韵达快递有限公司</t>
  </si>
  <si>
    <t>LNZLHT 20260515001</t>
  </si>
  <si>
    <t>粤AG03213</t>
  </si>
  <si>
    <t>LNZLHT 20241205001</t>
  </si>
  <si>
    <t>粤AG15568</t>
  </si>
  <si>
    <t>LNZLHT 20251020002</t>
  </si>
  <si>
    <t>粤AGP3078</t>
  </si>
  <si>
    <t>浙江洋开供应链管理有限公司</t>
  </si>
  <si>
    <t>20251215001</t>
  </si>
  <si>
    <t>非测试日纯氢28天</t>
  </si>
  <si>
    <t>粤AGP3508</t>
  </si>
  <si>
    <t>20250815001</t>
  </si>
  <si>
    <t>粤AGP3607</t>
  </si>
  <si>
    <t>粤AGP3609</t>
  </si>
  <si>
    <t>嘉兴吉时物流有限公司</t>
  </si>
  <si>
    <t>LNZLHT 20260305002</t>
  </si>
  <si>
    <t>粤AGP3690</t>
  </si>
  <si>
    <t>LNZLHT 20251209001</t>
  </si>
  <si>
    <t>粤AGP4335</t>
  </si>
  <si>
    <t>嘉兴坤鑫物流有限公司</t>
  </si>
  <si>
    <t>LNZLHT 20260305001</t>
  </si>
  <si>
    <t>粤AGP4597</t>
  </si>
  <si>
    <t>粤AGP4623</t>
  </si>
  <si>
    <t>LNZLHT 20260703001</t>
  </si>
  <si>
    <t>粤AGP5378</t>
  </si>
  <si>
    <t>粤AGP5615</t>
  </si>
  <si>
    <t>平湖聚笙餐饮管理有限公司</t>
  </si>
  <si>
    <t>LNZLHT 20250711001</t>
  </si>
  <si>
    <t>粤AGP9713</t>
  </si>
  <si>
    <t>嘉兴市振鑫物流有限公司</t>
  </si>
  <si>
    <t>LNZLHT  20260528001</t>
  </si>
  <si>
    <t>粤AGP9791</t>
  </si>
  <si>
    <t>非测试日纯氢24天</t>
  </si>
  <si>
    <t>粤AGP9835</t>
  </si>
  <si>
    <t>粤AGQ5838</t>
  </si>
  <si>
    <t>嘉兴市双瑜食品有限公司</t>
  </si>
  <si>
    <t>LNZLHT 20260324001</t>
  </si>
  <si>
    <t>粤AGR0798</t>
  </si>
  <si>
    <t>非测试日纯氢4天</t>
  </si>
  <si>
    <t>粤AGR5050</t>
  </si>
  <si>
    <t>非测试日纯氢18天</t>
  </si>
  <si>
    <t>粤AGR5055</t>
  </si>
  <si>
    <t>粤AGR8506</t>
  </si>
  <si>
    <t>粤AFF7936</t>
  </si>
  <si>
    <t>谯云</t>
  </si>
  <si>
    <t>上海明纳物流有限公司</t>
  </si>
  <si>
    <t>20251127001</t>
  </si>
  <si>
    <t>非测试日仪表30天；缺失1天</t>
  </si>
  <si>
    <t>按新口径1天所需来源缺失，暂按已有记录累计</t>
  </si>
  <si>
    <t>粤AFN0065</t>
  </si>
  <si>
    <t>粤AFQ8013</t>
  </si>
  <si>
    <t>粤AG18312</t>
  </si>
  <si>
    <t>测试日GPS5天；非测试日仪表12天；测试名单无纯氢GPS1天</t>
  </si>
  <si>
    <t>粤AGP3038</t>
  </si>
  <si>
    <t>无锡双庙运输有限公司</t>
  </si>
  <si>
    <t>LNZLHT 20251217001</t>
  </si>
  <si>
    <t>粤AGP3506</t>
  </si>
  <si>
    <t>非测试日纯氢19天</t>
  </si>
  <si>
    <t>粤AGP5159</t>
  </si>
  <si>
    <t>粤AGP5760</t>
  </si>
  <si>
    <t>粤AGP7047</t>
  </si>
  <si>
    <t>粤AGP9337</t>
  </si>
  <si>
    <t>粤AGP9707</t>
  </si>
  <si>
    <t>测试日GPS4天；非测试日纯氢15天</t>
  </si>
  <si>
    <t>粤AGP9753</t>
  </si>
  <si>
    <t>吴凡建</t>
  </si>
  <si>
    <t>LNZLHT20260806-01-11</t>
  </si>
  <si>
    <t>8月7日计前段，本段从8月8日起</t>
  </si>
  <si>
    <t>粤AGP9789</t>
  </si>
  <si>
    <t>粤AGQ0178</t>
  </si>
  <si>
    <t>张磊</t>
  </si>
  <si>
    <t>LNZLHT2026072101-042</t>
  </si>
  <si>
    <t>粤AGR0772</t>
  </si>
  <si>
    <t>景伟</t>
  </si>
  <si>
    <t>LNZLHT2026072102-042</t>
  </si>
  <si>
    <t>郑志兵</t>
  </si>
  <si>
    <t>ZY20260803000250A</t>
  </si>
  <si>
    <t>非测试日纯氢27天</t>
  </si>
  <si>
    <t>粤AGR5090</t>
  </si>
  <si>
    <t>粤AGR9769</t>
  </si>
  <si>
    <t>粤A00585F</t>
  </si>
  <si>
    <t>业务五部</t>
  </si>
  <si>
    <t>秦挺</t>
  </si>
  <si>
    <t>重庆金时源供应链有限公司</t>
  </si>
  <si>
    <t>LNZLHT2026012602-042</t>
  </si>
  <si>
    <t>测试日GPS2天；非测试日纯氢29天</t>
  </si>
  <si>
    <t>粤A00855F</t>
  </si>
  <si>
    <t>粤A01629F</t>
  </si>
  <si>
    <t>粤A01766F</t>
  </si>
  <si>
    <t>武汉吉辰速运配送有限公司</t>
  </si>
  <si>
    <t>LNZLHT2026052601-042</t>
  </si>
  <si>
    <t>粤A02393F</t>
  </si>
  <si>
    <t>粤A02956F</t>
  </si>
  <si>
    <t>LNZLHT20260807-130</t>
  </si>
  <si>
    <t>粤A03186F</t>
  </si>
  <si>
    <t>LNZLHT2025121801-042</t>
  </si>
  <si>
    <t>粤A03809F</t>
  </si>
  <si>
    <t>四川邦达蜀运供应链管理有限公司</t>
  </si>
  <si>
    <t>LNZLHT2026012805-042</t>
  </si>
  <si>
    <t>粤A05378F</t>
  </si>
  <si>
    <t>上海畅霸实业有限公司</t>
  </si>
  <si>
    <t>LNZLHT2026012701-042</t>
  </si>
  <si>
    <t>粤A05579F</t>
  </si>
  <si>
    <t>粤A05700F</t>
  </si>
  <si>
    <t>粤A05718F</t>
  </si>
  <si>
    <t>粤A05876F</t>
  </si>
  <si>
    <t>粤A05925F</t>
  </si>
  <si>
    <t>粤A05968F</t>
  </si>
  <si>
    <t>粤A06980F</t>
  </si>
  <si>
    <t>粤A08177F</t>
  </si>
  <si>
    <t>粤A08391F</t>
  </si>
  <si>
    <t>粤A08500F</t>
  </si>
  <si>
    <t>粤A08569F</t>
  </si>
  <si>
    <t>粤A08796F</t>
  </si>
  <si>
    <t>粤A08968F</t>
  </si>
  <si>
    <t>粤A09369F</t>
  </si>
  <si>
    <t>非测试日纯氢11天</t>
  </si>
  <si>
    <t>粤A09956F</t>
  </si>
  <si>
    <t>粤AGP3503</t>
  </si>
  <si>
    <t>武汉飞飞鹭供应链有限公司</t>
  </si>
  <si>
    <t>LNZLHT2026072903-042</t>
  </si>
  <si>
    <t>测试日GPS2天；非测试日纯氢24天</t>
  </si>
  <si>
    <t>粤AGP5763</t>
  </si>
  <si>
    <t>非测试日纯氢26天</t>
  </si>
  <si>
    <t>粤AGP9780</t>
  </si>
  <si>
    <t>粤AGE6410</t>
  </si>
  <si>
    <t>尚建华</t>
  </si>
  <si>
    <t>新疆中铁黑豹物流有限公司</t>
  </si>
  <si>
    <t>LNZLHT2024090201</t>
  </si>
  <si>
    <t>非测试日仪表29天；缺失2天</t>
  </si>
  <si>
    <t>按新口径2天所需来源缺失，暂按已有记录累计</t>
  </si>
  <si>
    <t>粤AGP3027</t>
  </si>
  <si>
    <t>嘉兴益顺冷链物流有限公司</t>
  </si>
  <si>
    <t>LNZLHT 20260401001-</t>
  </si>
  <si>
    <t>粤AGP3028</t>
  </si>
  <si>
    <t>粤AGP3486</t>
  </si>
  <si>
    <t>新疆佳淇信息科技有限公司</t>
  </si>
  <si>
    <t>LNZLHT 20260317001</t>
  </si>
  <si>
    <t>粤AGP3612</t>
  </si>
  <si>
    <t>LNZLHT 20260525001</t>
  </si>
  <si>
    <t>粤AGP3617</t>
  </si>
  <si>
    <t>粤AGP3649</t>
  </si>
  <si>
    <t>LNZLHT 20260404001</t>
  </si>
  <si>
    <t>粤AGP4223</t>
  </si>
  <si>
    <t>非测试日纯氢8天</t>
  </si>
  <si>
    <t>粤AGP4321</t>
  </si>
  <si>
    <t>20250801001</t>
  </si>
  <si>
    <t>测试日GPS1天；非测试日纯氢6天</t>
  </si>
  <si>
    <t>粤AGP4489</t>
  </si>
  <si>
    <t>测试日GPS1天；非测试日纯氢27天</t>
  </si>
  <si>
    <t>粤AGP4502</t>
  </si>
  <si>
    <t>粤AGP5165</t>
  </si>
  <si>
    <t>粤AGP5167</t>
  </si>
  <si>
    <t>杭州福运物流有限公司</t>
  </si>
  <si>
    <t>LNZLHT20260812-01-11</t>
  </si>
  <si>
    <t>测试日GPS1天；非测试日纯氢14天</t>
  </si>
  <si>
    <t>粤AGP5301</t>
  </si>
  <si>
    <t>非测试日纯氢15天</t>
  </si>
  <si>
    <t>粤AGP5617</t>
  </si>
  <si>
    <t>测试日GPS2天；非测试日纯氢22天</t>
  </si>
  <si>
    <t>粤AGP5643</t>
  </si>
  <si>
    <t>黑龙江圣合商贸有限公司新疆分公司</t>
  </si>
  <si>
    <t>LNZLHT 20260414002</t>
  </si>
  <si>
    <t>非测试日纯氢2天</t>
  </si>
  <si>
    <t>粤AGP5710</t>
  </si>
  <si>
    <t>测试日GPS2天；非测试日纯氢13天</t>
  </si>
  <si>
    <t>粤AGP5711</t>
  </si>
  <si>
    <t>粤AGP5770</t>
  </si>
  <si>
    <t>粤AGP5791</t>
  </si>
  <si>
    <t>粤AGP5796</t>
  </si>
  <si>
    <t>粤AGP6639</t>
  </si>
  <si>
    <t>粤AGP6651</t>
  </si>
  <si>
    <t>粤AGP6680</t>
  </si>
  <si>
    <t>嘉兴金小悦贸易有限公司</t>
  </si>
  <si>
    <t>JXLN-23-037(20230911)</t>
  </si>
  <si>
    <t>粤AGP7018</t>
  </si>
  <si>
    <t>粤AGP7026</t>
  </si>
  <si>
    <t>粤AGP9338</t>
  </si>
  <si>
    <t>粤AGP9346</t>
  </si>
  <si>
    <t>粤AGP9350</t>
  </si>
  <si>
    <t>LNZLHT20251022002</t>
  </si>
  <si>
    <t>测试日GPS2天；非测试日纯氢21天</t>
  </si>
  <si>
    <t>粤AGP9703</t>
  </si>
  <si>
    <t>粤AGP9706</t>
  </si>
  <si>
    <t>粤AGP9721</t>
  </si>
  <si>
    <t>测试日GPS2天；非测试日纯氢11天</t>
  </si>
  <si>
    <t>JXLN-23-037</t>
  </si>
  <si>
    <t>粤AGP9825</t>
  </si>
  <si>
    <t>粤AGQ1330</t>
  </si>
  <si>
    <t>LNZLHT20250912001</t>
  </si>
  <si>
    <t>粤AGQ3688</t>
  </si>
  <si>
    <t>粤AGQ8393</t>
  </si>
  <si>
    <t>JXLN-24-058</t>
  </si>
  <si>
    <t>粤AGR0789</t>
  </si>
  <si>
    <t>粤AGR0790</t>
  </si>
  <si>
    <t>粤AGR2818</t>
  </si>
  <si>
    <t>粤AGR3208</t>
  </si>
  <si>
    <t>粤AGR5068</t>
  </si>
  <si>
    <t>粤AGR5098</t>
  </si>
  <si>
    <t>粤AGR5226</t>
  </si>
  <si>
    <t>粤AGR5539</t>
  </si>
  <si>
    <t>粤AGR6859</t>
  </si>
  <si>
    <t>非测试日纯氢20天</t>
  </si>
  <si>
    <t>粤AGR6881</t>
  </si>
  <si>
    <t>粤AGR9766</t>
  </si>
  <si>
    <t>粤AGR9815</t>
  </si>
  <si>
    <t>粤AGR9866</t>
  </si>
  <si>
    <t>粤A01620F</t>
  </si>
  <si>
    <t>综合业务部</t>
  </si>
  <si>
    <t>童军林</t>
  </si>
  <si>
    <t>广州市博众供应链管理有限公司</t>
  </si>
  <si>
    <t>LNZLHT2026021101-042</t>
  </si>
  <si>
    <t>归属由吴纬涛调整为童军林</t>
  </si>
  <si>
    <t>粤A00255F</t>
  </si>
  <si>
    <t>吴纬涛</t>
  </si>
  <si>
    <t>粤A01209F</t>
  </si>
  <si>
    <t>测试日GPS1天；非测试日纯氢30天</t>
  </si>
  <si>
    <t>粤A01396F</t>
  </si>
  <si>
    <t>环迪新能源（广州）有限公司</t>
  </si>
  <si>
    <t>LNZLHT2026061201-0420</t>
  </si>
  <si>
    <t>粤A01886F</t>
  </si>
  <si>
    <t>粤A03569F</t>
  </si>
  <si>
    <t>广州新运多租赁有限公司</t>
  </si>
  <si>
    <t>LNZLHT2026041402-042</t>
  </si>
  <si>
    <t>粤A05839F</t>
  </si>
  <si>
    <t>粤A05985F</t>
  </si>
  <si>
    <t>粤A05995F</t>
  </si>
  <si>
    <t>粤A06691F</t>
  </si>
  <si>
    <t>粤A06931F</t>
  </si>
  <si>
    <t>粤A07260F</t>
  </si>
  <si>
    <t>粤A07555F</t>
  </si>
  <si>
    <t>粤A07568F</t>
  </si>
  <si>
    <t>粤A08910F</t>
  </si>
  <si>
    <t>粤A09620F</t>
  </si>
  <si>
    <t>粤AFB6967</t>
  </si>
  <si>
    <t>广州埔供优选配送服务有限公司</t>
  </si>
  <si>
    <t>LNZLHT2026012901-042</t>
  </si>
  <si>
    <t>粤AFG2090</t>
  </si>
  <si>
    <t>广州玉川物流有限公司</t>
  </si>
  <si>
    <t>LNZLHT2026042301-042</t>
  </si>
  <si>
    <t>非测试日仪表23天；缺失8天</t>
  </si>
  <si>
    <t>按新口径8天所需来源缺失，暂按已有记录累计</t>
  </si>
  <si>
    <t>粤AFQ8722</t>
  </si>
  <si>
    <t>佛山市昌盛骏业供应链管理有限公司</t>
  </si>
  <si>
    <t>LNZLHT2026052603-042</t>
  </si>
  <si>
    <t>粤AG03779</t>
  </si>
  <si>
    <t>粤AG32783</t>
  </si>
  <si>
    <t>广州市黄埔区小胖兄弟蔬果配送 中心 （个体工商户）</t>
  </si>
  <si>
    <t>LNZLHT2025122301-042</t>
  </si>
  <si>
    <t>待核实</t>
  </si>
  <si>
    <t>缺失14天</t>
  </si>
  <si>
    <t>全部所需来源缺失，已有计入0为累计值而非实测0，补数后重算。</t>
  </si>
  <si>
    <t>粤AG35802</t>
  </si>
  <si>
    <t>粤AG39007</t>
  </si>
  <si>
    <t>广州昊森供应链管理有限公司</t>
  </si>
  <si>
    <t>LNZLHT2026082502-042</t>
  </si>
  <si>
    <t>缺失4天</t>
  </si>
  <si>
    <t>粤AGE1516</t>
  </si>
  <si>
    <t>非测试日仪表26天；缺失5天</t>
  </si>
  <si>
    <t>按新口径5天所需来源缺失，暂按已有记录累计</t>
  </si>
  <si>
    <t>粤AGF7490</t>
  </si>
  <si>
    <t>粤AGG4142</t>
  </si>
  <si>
    <t>测试日GPS15天；非测试日仪表7天；测试名单无纯氢GPS9天</t>
  </si>
  <si>
    <t>粤AGH8490</t>
  </si>
  <si>
    <t>粤AGP3672</t>
  </si>
  <si>
    <t>测试日GPS23天；非测试日纯氢8天</t>
  </si>
  <si>
    <t>粤AGP4325</t>
  </si>
  <si>
    <t>粤AGP5139</t>
  </si>
  <si>
    <t>LNZLHT2026060901-042</t>
  </si>
  <si>
    <t>粤AGP5156</t>
  </si>
  <si>
    <t>粤AGP5163</t>
  </si>
  <si>
    <t>粤AGP5359</t>
  </si>
  <si>
    <t>广州市范来餐饮管理有限公司</t>
  </si>
  <si>
    <t>LNZLHT2026081201-042</t>
  </si>
  <si>
    <t>测试日GPS1天；非测试日纯氢2天</t>
  </si>
  <si>
    <t>粤AGP5381</t>
  </si>
  <si>
    <t>广州市德利新隆生鲜食品有限公司</t>
  </si>
  <si>
    <t>LNZLHT2026082601-042</t>
  </si>
  <si>
    <t>测试日GPS1天；非测试日纯氢1天</t>
  </si>
  <si>
    <t>粤AGP5639</t>
  </si>
  <si>
    <t>粤AGP5653</t>
  </si>
  <si>
    <t>广州星达供应链管理有限公司</t>
  </si>
  <si>
    <t>LNZLHT2026011305-042</t>
  </si>
  <si>
    <t>测试日GPS3天；非测试日纯氢27天</t>
  </si>
  <si>
    <t>粤AGP5659</t>
  </si>
  <si>
    <t>粤AGP5758</t>
  </si>
  <si>
    <t>粤AGP5759</t>
  </si>
  <si>
    <t>粤AGP5767</t>
  </si>
  <si>
    <t>粤AGP5792</t>
  </si>
  <si>
    <t>粤AGP5798</t>
  </si>
  <si>
    <t>粤AGP9347</t>
  </si>
  <si>
    <t>粤AGP9728</t>
  </si>
  <si>
    <t>粤AGP9738</t>
  </si>
  <si>
    <t>粤AGP9756</t>
  </si>
  <si>
    <t>粤AGP9787</t>
  </si>
  <si>
    <t>非测试日纯氢3天</t>
  </si>
  <si>
    <t>粤AGP9788</t>
  </si>
  <si>
    <t>粤AGP9790</t>
  </si>
  <si>
    <t>广州佳晟餐饮服务有限公司</t>
  </si>
  <si>
    <t>LNZLHT2026082401-042</t>
  </si>
  <si>
    <t>归属由金可鹏调整为吴纬涛</t>
  </si>
  <si>
    <t>粤AGP9817</t>
  </si>
  <si>
    <t>广州市晨康贸易发展有限公司</t>
  </si>
  <si>
    <t>LNZLHT2026041401-042</t>
  </si>
  <si>
    <t>非测试日纯氢30天</t>
  </si>
  <si>
    <t>粤AGQ5819</t>
  </si>
  <si>
    <t>粤AGR0298</t>
  </si>
  <si>
    <t>粤AGR1586</t>
  </si>
  <si>
    <t>粤AGR3098</t>
  </si>
  <si>
    <t>粤AGR5228</t>
  </si>
  <si>
    <t>粤AGR5278</t>
  </si>
  <si>
    <t>粤AGR5538</t>
  </si>
  <si>
    <t>粤AGR5556</t>
  </si>
  <si>
    <t>测试日GPS1天；非测试日纯氢4天</t>
  </si>
  <si>
    <t>粤AGR6500</t>
  </si>
  <si>
    <t>粤AGR6819</t>
  </si>
  <si>
    <t>LNZLHT2026030601-042</t>
  </si>
  <si>
    <t>粤AGR7898</t>
  </si>
  <si>
    <t>粤AGR8536</t>
  </si>
  <si>
    <t>粤AGR8551</t>
  </si>
  <si>
    <t>粤AGR8558</t>
  </si>
  <si>
    <t>粤AGR8737</t>
  </si>
  <si>
    <t>粤AGR8799</t>
  </si>
  <si>
    <t>测试日GPS14天；非测试日纯氢17天</t>
  </si>
  <si>
    <t>粤AGR9816</t>
  </si>
  <si>
    <t>粤AGR9893</t>
  </si>
  <si>
    <t>粤AGR9899</t>
  </si>
  <si>
    <t>粤A00615F</t>
  </si>
  <si>
    <t>赵伟军</t>
  </si>
  <si>
    <t>归属由吴纬涛调整为赵伟军</t>
  </si>
  <si>
    <t>粤A01939F</t>
  </si>
  <si>
    <t>粤A02661F</t>
  </si>
  <si>
    <t>粤A08933F</t>
  </si>
  <si>
    <t>粤A00859F</t>
  </si>
  <si>
    <t>钟祥</t>
  </si>
  <si>
    <t>广州腾通物流有限公司</t>
  </si>
  <si>
    <t>LNZLHT2026042014901</t>
  </si>
  <si>
    <t>粤A01128F</t>
  </si>
  <si>
    <t>粤AFH7393</t>
  </si>
  <si>
    <t>东莞沙田炽瑞物流有限公司</t>
  </si>
  <si>
    <t>LNZLHT2025042201</t>
  </si>
  <si>
    <t>粤AG01629</t>
  </si>
  <si>
    <t>缺失31天</t>
  </si>
  <si>
    <t>粤AG42172</t>
  </si>
  <si>
    <t>广州萧金物流有限公司</t>
  </si>
  <si>
    <t>LNZLHT2026040214902</t>
  </si>
  <si>
    <t>粤AG59208</t>
  </si>
  <si>
    <t>非测试日仪表27天；缺失4天</t>
  </si>
  <si>
    <t>按新口径4天所需来源缺失，暂按已有记录累计</t>
  </si>
  <si>
    <t>粤AGE5843</t>
  </si>
  <si>
    <t>粤AGF0692</t>
  </si>
  <si>
    <t>粤AGF4063</t>
  </si>
  <si>
    <t>测试日GPS30天；测试名单无纯氢GPS1天</t>
  </si>
  <si>
    <t>粤AGF6940</t>
  </si>
  <si>
    <t>粤AGF8492</t>
  </si>
  <si>
    <t>粤AGF9106</t>
  </si>
  <si>
    <t>测试日GPS26天；非测试日仪表2天；测试名单无纯氢GPS3天</t>
  </si>
  <si>
    <t>粤AGF9240</t>
  </si>
  <si>
    <t>粤AGG0415</t>
  </si>
  <si>
    <t>广东宝地南华产城发展有限公司</t>
  </si>
  <si>
    <t>LNZLHT2026061114901</t>
  </si>
  <si>
    <t>粤AGG0490</t>
  </si>
  <si>
    <t>测试日GPS31天</t>
  </si>
  <si>
    <t>粤AGG0540</t>
  </si>
  <si>
    <t>粤AGG3040</t>
  </si>
  <si>
    <t>广州华轩供应链管理有限公司</t>
  </si>
  <si>
    <t>LNZLHT202682414902</t>
  </si>
  <si>
    <t>粤AGG3413</t>
  </si>
  <si>
    <t>非测试日仪表25天；缺失6天</t>
  </si>
  <si>
    <t>按新口径6天所需来源缺失，暂按已有记录累计</t>
  </si>
  <si>
    <t>粤AGG4013</t>
  </si>
  <si>
    <t>粤AGG4135</t>
  </si>
  <si>
    <t>测试日GPS21天；非测试日仪表2天；测试名单无纯氢GPS8天</t>
  </si>
  <si>
    <t>粤AGG5043</t>
  </si>
  <si>
    <t>粤AGG8042</t>
  </si>
  <si>
    <t>非测试日仪表21天；缺失10天</t>
  </si>
  <si>
    <t>按新口径10天所需来源缺失，暂按已有记录累计</t>
  </si>
  <si>
    <t>粤AGG9540</t>
  </si>
  <si>
    <t>粤AGH6843</t>
  </si>
  <si>
    <t>粤AGP2009</t>
  </si>
  <si>
    <t>佛山市晋膳美食品供应链有限公司</t>
  </si>
  <si>
    <t>LNZLHT 20260424014901</t>
  </si>
  <si>
    <t>粤AGP2011</t>
  </si>
  <si>
    <t>运中博(广州) 速运有限公司</t>
  </si>
  <si>
    <t>LNZLHT2026041314901</t>
  </si>
  <si>
    <t>粤AGP2017</t>
  </si>
  <si>
    <t>佛山市龙天运力新能源汽车租赁有限公司</t>
  </si>
  <si>
    <t>LNZLHT2025062301</t>
  </si>
  <si>
    <t>粤AGP3618</t>
  </si>
  <si>
    <t>广东雄鑫农业发展有限公司</t>
  </si>
  <si>
    <t>LNZLHT2026083114901</t>
  </si>
  <si>
    <t>粤AGP3660</t>
  </si>
  <si>
    <t>佛山市三水淼供农产品有限公司</t>
  </si>
  <si>
    <t>LNZLHT2026071414901</t>
  </si>
  <si>
    <t>粤AGP3688</t>
  </si>
  <si>
    <t>佛山市南海区洪厨农副产品配送中心</t>
  </si>
  <si>
    <t>LNZLHT2026081114901</t>
  </si>
  <si>
    <t>粤AGP4422</t>
  </si>
  <si>
    <t>粤AGP4482</t>
  </si>
  <si>
    <t>粤AGP4566</t>
  </si>
  <si>
    <t>粤AGP5138</t>
  </si>
  <si>
    <t>韶关市日日旺食品配送有限公司</t>
  </si>
  <si>
    <t>LNZLHT2026081714901</t>
  </si>
  <si>
    <t>粤AGP5368</t>
  </si>
  <si>
    <t>广东粤祥食品供应链运营管理有限公司</t>
  </si>
  <si>
    <t>LNZLHT2026073014902</t>
  </si>
  <si>
    <t>粤AGP5623</t>
  </si>
  <si>
    <t>粤AGP5708</t>
  </si>
  <si>
    <t>粤AGP5718</t>
  </si>
  <si>
    <t>佛山车鑫邦供应链管理有限公司</t>
  </si>
  <si>
    <t>LNZLHT2026081914901</t>
  </si>
  <si>
    <t>粤AGP5766</t>
  </si>
  <si>
    <t>粤AGP6637</t>
  </si>
  <si>
    <t>粤AGP6675</t>
  </si>
  <si>
    <t>广东丰泉餐饮管理集团有限公司</t>
  </si>
  <si>
    <t>LNZLHT2026072314901</t>
  </si>
  <si>
    <t>粤AGP7016</t>
  </si>
  <si>
    <t>测试日GPS17天；非测试日纯氢14天</t>
  </si>
  <si>
    <t>粤AGP7022</t>
  </si>
  <si>
    <t>广东省双惠食品有限公司</t>
  </si>
  <si>
    <t>LNZLHT2026073014901</t>
  </si>
  <si>
    <t>粤AGP9330</t>
  </si>
  <si>
    <t>测试日GPS6天；非测试日纯氢25天</t>
  </si>
  <si>
    <t>粤AGP9708</t>
  </si>
  <si>
    <t>粤AGP9719</t>
  </si>
  <si>
    <t>粤AGP9757</t>
  </si>
  <si>
    <t>粤AGQ1309</t>
  </si>
  <si>
    <t>粤AGQ1328</t>
  </si>
  <si>
    <t>粤AGQ3028</t>
  </si>
  <si>
    <t>粤AGQ8376</t>
  </si>
  <si>
    <t>测试日GPS25天；非测试日纯氢6天</t>
  </si>
  <si>
    <t>粤AGQ8378</t>
  </si>
  <si>
    <t>粤AGQ9555</t>
  </si>
  <si>
    <t>粤AGR0238</t>
  </si>
  <si>
    <t>粤AGR5056</t>
  </si>
  <si>
    <t>佛山龙天红专汽车服务有限公司</t>
  </si>
  <si>
    <t>LNZLHT2025070802</t>
  </si>
  <si>
    <t>粤AGR5058</t>
  </si>
  <si>
    <t>粤AGR5099</t>
  </si>
  <si>
    <t>粤AGR5560</t>
  </si>
  <si>
    <t>粤AGR6822</t>
  </si>
  <si>
    <t>粤AGR8508</t>
  </si>
  <si>
    <t>粤AGR9818</t>
  </si>
  <si>
    <t>佛山市万菜达网络科技有限公司</t>
  </si>
  <si>
    <t>LNZLHT2026082414901</t>
  </si>
  <si>
    <t>粤AGR9879</t>
  </si>
  <si>
    <t>粤AGR9887</t>
  </si>
  <si>
    <t>广东星空海实业有限公司</t>
  </si>
  <si>
    <t>LNZLHT2026061514901</t>
  </si>
  <si>
    <t>部门</t>
  </si>
  <si>
    <t>8月记录数</t>
  </si>
  <si>
    <t>8月总天数</t>
  </si>
  <si>
    <t>8月应考核</t>
  </si>
  <si>
    <t>8月实际</t>
  </si>
  <si>
    <t>8月有达标</t>
  </si>
  <si>
    <t>8月奖金</t>
  </si>
  <si>
    <t>累计应考核</t>
  </si>
  <si>
    <t>累计实际</t>
  </si>
  <si>
    <t>累计达标</t>
  </si>
  <si>
    <t>可结转</t>
  </si>
  <si>
    <t>结转发放</t>
  </si>
  <si>
    <t>补发1月</t>
  </si>
  <si>
    <t>补发2月</t>
  </si>
  <si>
    <t>补发3月</t>
  </si>
  <si>
    <t>补发4月</t>
  </si>
  <si>
    <t>补发5月</t>
  </si>
  <si>
    <t>补发6月</t>
  </si>
  <si>
    <t>补发7月</t>
  </si>
  <si>
    <t>当月奖金</t>
  </si>
  <si>
    <t>累计补发8月</t>
  </si>
  <si>
    <t>8月发放合计</t>
  </si>
  <si>
    <t>无本月考核记录</t>
  </si>
  <si>
    <t>粤AGR8531</t>
  </si>
  <si>
    <t>粤AGP5158</t>
  </si>
  <si>
    <t>粤AGR6879</t>
  </si>
  <si>
    <t>粤AGP9786</t>
  </si>
  <si>
    <t>粤AGR6863</t>
  </si>
  <si>
    <t>粤AGR6877</t>
  </si>
  <si>
    <t>车架号</t>
  </si>
  <si>
    <t>归属公司</t>
  </si>
  <si>
    <t>车型</t>
  </si>
  <si>
    <t>月度奖励</t>
  </si>
  <si>
    <t>业务员</t>
  </si>
  <si>
    <t>1月应考核</t>
  </si>
  <si>
    <t>1月实际</t>
  </si>
  <si>
    <t>1月达标</t>
  </si>
  <si>
    <t>2月应考核</t>
  </si>
  <si>
    <t>2月实际</t>
  </si>
  <si>
    <t>2月达标</t>
  </si>
  <si>
    <t>3月应考核</t>
  </si>
  <si>
    <t>3月实际</t>
  </si>
  <si>
    <t>3月达标</t>
  </si>
  <si>
    <t>4月应考核</t>
  </si>
  <si>
    <t>4月实际</t>
  </si>
  <si>
    <t>4月达标</t>
  </si>
  <si>
    <t>5月应考核</t>
  </si>
  <si>
    <t>5月实际</t>
  </si>
  <si>
    <t>5月达标</t>
  </si>
  <si>
    <t>6月应考核</t>
  </si>
  <si>
    <t>6月实际</t>
  </si>
  <si>
    <t>6月达标</t>
  </si>
  <si>
    <t>7月应考核</t>
  </si>
  <si>
    <t>7月实际</t>
  </si>
  <si>
    <t>7月达标</t>
  </si>
  <si>
    <t>8月达标</t>
  </si>
  <si>
    <t>累计应完成</t>
  </si>
  <si>
    <t>客户是否亏损</t>
  </si>
  <si>
    <t>考核应发</t>
  </si>
  <si>
    <t>最终发放</t>
  </si>
  <si>
    <t>未发放原因</t>
  </si>
  <si>
    <t>本月无考核记录</t>
  </si>
  <si>
    <t>LB9A32A22R0LS1635</t>
  </si>
  <si>
    <t>羚牛氢能科技(广东)有限公司</t>
  </si>
  <si>
    <t>4.5吨冷链车</t>
  </si>
  <si>
    <t>✓</t>
  </si>
  <si>
    <t>暂不处理</t>
  </si>
  <si>
    <t>未满足本月奖励、结转或补发条件</t>
  </si>
  <si>
    <t>LB9A32A28R0LS1607</t>
  </si>
  <si>
    <t>✗</t>
  </si>
  <si>
    <t>LB9A32A27R0LS1548</t>
  </si>
  <si>
    <t>广州开发区交投氢能运营管理有限公司</t>
  </si>
  <si>
    <t>LNXNEGRR9SR318213</t>
  </si>
  <si>
    <t>18吨双飞翼货车</t>
  </si>
  <si>
    <t>LNXNEGRR0SR319444</t>
  </si>
  <si>
    <t>LNXNEGRR5SR318208</t>
  </si>
  <si>
    <t>LNXNEGRR8SR319448</t>
  </si>
  <si>
    <t>LNXNEGRR8SR319451</t>
  </si>
  <si>
    <t>LNXNEGRR7SR319487</t>
  </si>
  <si>
    <t>LNXNEGRR4SR319480</t>
  </si>
  <si>
    <t>LNXNEGRR0SR321372</t>
  </si>
  <si>
    <t>LNXNEGRR3SR319485</t>
  </si>
  <si>
    <t>LNXNEGRR4SR321374</t>
  </si>
  <si>
    <t>LNXNEGRR0SR319458</t>
  </si>
  <si>
    <t>LNXNEGRR7SR319456</t>
  </si>
  <si>
    <t>LNXNEGRR2SR318201</t>
  </si>
  <si>
    <t>LNXNEGRRXSR318205</t>
  </si>
  <si>
    <t>LNXNEGRR2SR319462</t>
  </si>
  <si>
    <t>LNXNEGRR4SR321391</t>
  </si>
  <si>
    <t>LNXNEGRR8SR319479</t>
  </si>
  <si>
    <t>LNXNEGRRXSR319449</t>
  </si>
  <si>
    <t>LNXNEGRR3SR321396</t>
  </si>
  <si>
    <t>LNXNEGRRXSR319483</t>
  </si>
  <si>
    <t>LNXNEGRR7SR318212</t>
  </si>
  <si>
    <t>LNXNEGRR9SR319443</t>
  </si>
  <si>
    <t>LNXNEGRRXSR319466</t>
  </si>
  <si>
    <t>LB9A32A21P0LS1252</t>
  </si>
  <si>
    <t>现代氢能科技(广州)有限公司</t>
  </si>
  <si>
    <t>4.5吨货车</t>
  </si>
  <si>
    <t>LB9A32A27P0LS1255</t>
  </si>
  <si>
    <t>LB9A32A24P0LS1245</t>
  </si>
  <si>
    <t>现代氢能科技（广州）有限公司</t>
  </si>
  <si>
    <t>LB9A32A23P0LS1222</t>
  </si>
  <si>
    <t>LB9A32A26R0LS1699</t>
  </si>
  <si>
    <t>LB9A32A20R0LS1424</t>
  </si>
  <si>
    <t>LB9A32A29R0LS1597</t>
  </si>
  <si>
    <t>LB9A32A23R0LS1661</t>
  </si>
  <si>
    <t>LB9A32A20R0LS1584</t>
  </si>
  <si>
    <t>LB9A32A20R0LS1634</t>
  </si>
  <si>
    <t>LB9A32A27R0LS1601</t>
  </si>
  <si>
    <t>LB9A32A26R0LS1668</t>
  </si>
  <si>
    <t>LB9A32A29R0LS1521</t>
  </si>
  <si>
    <t>LB9A32A23R0LS1594</t>
  </si>
  <si>
    <t>LB9A32A2XR0LS1401</t>
  </si>
  <si>
    <t>LB9A32A27R0LS1551</t>
  </si>
  <si>
    <t>LB9A32A27R0LS1422</t>
  </si>
  <si>
    <t>LB9A32A24R0LS1586</t>
  </si>
  <si>
    <t>LB9A32A23R0LS1398</t>
  </si>
  <si>
    <t>LB9A32A25R0LS1547</t>
  </si>
  <si>
    <t>LB9A32A28R0LS1378</t>
  </si>
  <si>
    <t>LB9A32A29R0LS1356</t>
  </si>
  <si>
    <t>LB9A32A29R0LS1390</t>
  </si>
  <si>
    <t>LNXNEGRRXSR321380</t>
  </si>
  <si>
    <t>LNXNEGRR4SR319477</t>
  </si>
  <si>
    <t>LNXNEGRR9SR321533</t>
  </si>
  <si>
    <t>LNXNEGRR5SR318211</t>
  </si>
  <si>
    <t>LNXNEGRR7SR321515</t>
  </si>
  <si>
    <t>LNXNEGRR8SR321544</t>
  </si>
  <si>
    <t>LNXNEGRR8SR321376</t>
  </si>
  <si>
    <t>LNXNEGRR3SR321527</t>
  </si>
  <si>
    <t>LNXNEGRR7SR321370</t>
  </si>
  <si>
    <t>LNXNEGRR5SR321514</t>
  </si>
  <si>
    <t>LNXNEGRR2SR321518</t>
  </si>
  <si>
    <t>LNXNEGRRXSR319497</t>
  </si>
  <si>
    <t>LNXNEGRR4SR319463</t>
  </si>
  <si>
    <t>LNXNEGRR8SR319465</t>
  </si>
  <si>
    <t>LNXNEGRR6SR318198</t>
  </si>
  <si>
    <t>LNXNEGRR7SR319442</t>
  </si>
  <si>
    <t>LB9A32A21R0LS1416</t>
  </si>
  <si>
    <t>LB9A32A24P0LS1262</t>
  </si>
  <si>
    <t>LB9A32A25P0LS1268</t>
  </si>
  <si>
    <t>LB9A32A2XP0LS1248</t>
  </si>
  <si>
    <t>LB9A32A25P0LS1237</t>
  </si>
  <si>
    <t>LB9A32A24P0LS1231</t>
  </si>
  <si>
    <t>LB9A32A25P0LS1223</t>
  </si>
  <si>
    <t>LB9A32A23R0LS1062</t>
  </si>
  <si>
    <t>LB9A32A22R0LS1067</t>
  </si>
  <si>
    <t>LB9A32A21R0LS1044</t>
  </si>
  <si>
    <t>LB9A32A20R0LS1052</t>
  </si>
  <si>
    <t>LB9A32A22R0LS1621</t>
  </si>
  <si>
    <t>LB9A32A24R0LS1653</t>
  </si>
  <si>
    <t>LB9A32A25R0LS1354</t>
  </si>
  <si>
    <t>LB9A32A20R0LS1360</t>
  </si>
  <si>
    <t>LB9A32A27R0LS1369</t>
  </si>
  <si>
    <t>LB9A32A24R0LS1524</t>
  </si>
  <si>
    <t>LB9A32A25R0LS1502</t>
  </si>
  <si>
    <t>LB9A32A26R0LS1539</t>
  </si>
  <si>
    <t>LB9A32A2XR0LS1432</t>
  </si>
  <si>
    <t>LB9A32A27R0LS1436</t>
  </si>
  <si>
    <t>LB9A32A24R0LS1510</t>
  </si>
  <si>
    <t>LB9A32A25R0LS1421</t>
  </si>
  <si>
    <t>LB9A32A25R0LS1435</t>
  </si>
  <si>
    <t>LB9A32A24R0LS1717</t>
  </si>
  <si>
    <t>LB9A32A20R0LS1620</t>
  </si>
  <si>
    <t>LB9A32A27R0LS1596</t>
  </si>
  <si>
    <t>LB9A32A26R0LS1492</t>
  </si>
  <si>
    <t>LB9A32A2XR0LS1513</t>
  </si>
  <si>
    <t>LB9A32A28R0LS1400</t>
  </si>
  <si>
    <t>LB9A32A25R0LS1497</t>
  </si>
  <si>
    <t>LB9A32A26R0LS1458</t>
  </si>
  <si>
    <t>LB9A32A28R0LS1641</t>
  </si>
  <si>
    <t>LB9A32A22R0LS1537</t>
  </si>
  <si>
    <t>LB9A32A20R0LS1469</t>
  </si>
  <si>
    <t>LB9A32A23R0LS1370</t>
  </si>
  <si>
    <t>LB9A32A2XR0LS1415</t>
  </si>
  <si>
    <t>LB9A32A29R0LS1454</t>
  </si>
  <si>
    <t>LB9A32A28R0LS1428</t>
  </si>
  <si>
    <t>LB9A32A21R0LS1447</t>
  </si>
  <si>
    <t>LB9A32A26R0LS1475</t>
  </si>
  <si>
    <t>LB9A32A22R0LS1361</t>
  </si>
  <si>
    <t>LB9A32A23R0LS1417</t>
  </si>
  <si>
    <t>LB9A32A27R0LS1372</t>
  </si>
  <si>
    <t>LB9A32A22R0LS1506</t>
  </si>
  <si>
    <t>LB9A32A22R0LS1473</t>
  </si>
  <si>
    <t>LB9A32A22R0LS1408</t>
  </si>
  <si>
    <t>LB9A32A26R0LS1427</t>
  </si>
  <si>
    <t>LB9A32A24R0LS1460</t>
  </si>
  <si>
    <t>LB9A32A25R0LS1404</t>
  </si>
  <si>
    <t>LB9A32A29R0LS1423</t>
  </si>
  <si>
    <t>LB9A32A25R0LS1533</t>
  </si>
  <si>
    <t>LB9A32A20R0LS1486</t>
  </si>
  <si>
    <t>LB9A32A22R0LS1070</t>
  </si>
  <si>
    <t>LB9A32A22R0LS1599</t>
  </si>
  <si>
    <t>LB9A32A28R0LS1526</t>
  </si>
  <si>
    <t>LB9A32A23R0LS1532</t>
  </si>
  <si>
    <t>LB9A32A29R0LS1700</t>
  </si>
  <si>
    <t>LB9A32A22R0LS1585</t>
  </si>
  <si>
    <t>LB9A32A25R0LS1709</t>
  </si>
  <si>
    <t>LB9A32A23R0LS1630</t>
  </si>
  <si>
    <t>LB9A32A29R0LS1504</t>
  </si>
  <si>
    <t>LB9A32A20R0LS1567</t>
  </si>
  <si>
    <t>LB9A32A27R0LS1713</t>
  </si>
  <si>
    <t>LB9A32A29R0LS1471</t>
  </si>
  <si>
    <t>LB9A32A25R0LS1385</t>
  </si>
  <si>
    <t>LB9A32A23R0LS1496</t>
  </si>
  <si>
    <t>LB9A32A24R0LS1359</t>
  </si>
  <si>
    <t>LB9A32A2XR0LS1558</t>
  </si>
  <si>
    <t>LB9A32A23R0LS1711</t>
  </si>
  <si>
    <t>LB9A32A25R0LS1631</t>
  </si>
  <si>
    <t>LB9A32A26R0LS1637</t>
  </si>
  <si>
    <t>LB9A32A22R0LS1666</t>
  </si>
  <si>
    <t>LB9A32A28R0LS1719</t>
  </si>
  <si>
    <t>LB9A32A21R0LS1383</t>
  </si>
  <si>
    <t>LB9A32A21R0LS1593</t>
  </si>
  <si>
    <t>LB9A32A20R0LS1536</t>
  </si>
  <si>
    <t>LB9A32A24R0LS1507</t>
  </si>
  <si>
    <t>LB9A32A2XR0LS1527</t>
  </si>
  <si>
    <t>LB9A32A26R0LS1640</t>
  </si>
  <si>
    <t>LB9A32A20R0LS1391</t>
  </si>
  <si>
    <t>LB9A32A28R0LS1722</t>
  </si>
  <si>
    <t>LB9A32A26R0LS1444</t>
  </si>
  <si>
    <t>LB9A32A22R0LS1487</t>
  </si>
  <si>
    <t>LB9A32A26R0LS1556</t>
  </si>
  <si>
    <t>LB9A32A22R0LS1375</t>
  </si>
  <si>
    <t>LB9A32A21R0LS1643</t>
  </si>
  <si>
    <t>LB9A32A21R0LS1349</t>
  </si>
  <si>
    <t>LB9A32A23R0LS1580</t>
  </si>
  <si>
    <t>LB9A32A2XR0LS1575</t>
  </si>
  <si>
    <t>LB9A32A29R0LS1373</t>
  </si>
  <si>
    <t>LB9A32A29R0LS1485</t>
  </si>
  <si>
    <t>LB9A32A21R0LS1612</t>
  </si>
  <si>
    <t>LB9A32A26R0LS1461</t>
  </si>
  <si>
    <t>LB9A32A22R0LS1411</t>
  </si>
  <si>
    <t>LB9A32A2XR0LS1382</t>
  </si>
  <si>
    <t>LB9A32A22R0LS1568</t>
  </si>
  <si>
    <t>LB9A32A27R0LS1498</t>
  </si>
  <si>
    <t>LB9A32A28R0LS1509</t>
  </si>
  <si>
    <t>LB9A32A24R0LS1409</t>
  </si>
  <si>
    <t>LB9A32A24R0LS1541</t>
  </si>
  <si>
    <t>LB9A32A28R0LS1350</t>
  </si>
  <si>
    <t>LB9A32A22R0LS1425</t>
  </si>
  <si>
    <t>LB9A32A21R0LS1478</t>
  </si>
  <si>
    <t>LB9A32A27R0LS1503</t>
  </si>
  <si>
    <t>LB9A32A23R0LS1529</t>
  </si>
  <si>
    <t>LNXNEGRR2SR321390</t>
  </si>
  <si>
    <t>LNXNEGRR9SR318194</t>
  </si>
  <si>
    <t>LNXNEGRR0SR319461</t>
  </si>
  <si>
    <t>LNXNEGRR3SR321379</t>
  </si>
  <si>
    <t>LNXNEGRR4SR321388</t>
  </si>
  <si>
    <t>LNXNEGRR2SR319493</t>
  </si>
  <si>
    <t>LNXNEGRR7SR318209</t>
  </si>
  <si>
    <t>LNXNEGRR4SR319446</t>
  </si>
  <si>
    <t>LNXNEGRR6SR319447</t>
  </si>
  <si>
    <t>LNXNEGRR9SR321371</t>
  </si>
  <si>
    <t>LNXNEGRR8SR321393</t>
  </si>
  <si>
    <t>LNXNEGRR0SR321386</t>
  </si>
  <si>
    <t>LNXNEGRR7SR319506</t>
  </si>
  <si>
    <t>LNXNEGRR3SR318210</t>
  </si>
  <si>
    <t>LNXNEGRR2SR319445</t>
  </si>
  <si>
    <t>LNXNEGRR7SR321384</t>
  </si>
  <si>
    <t>LNXNEGRR0SR318195</t>
  </si>
  <si>
    <t>LNXNEGRR4SR321469</t>
  </si>
  <si>
    <t>LNXNEGRR1SR318206</t>
  </si>
  <si>
    <t>LNXNEGRR8SR318199</t>
  </si>
  <si>
    <t>LNXNEGRR6SR321392</t>
  </si>
  <si>
    <t>LNXNEGRR6SR321389</t>
  </si>
  <si>
    <t>LNXNEGRR6SR321473</t>
  </si>
  <si>
    <t>LNXNEGRR9SR321368</t>
  </si>
  <si>
    <t>LB9A32A20R0LS1598</t>
  </si>
  <si>
    <t>LB9A32A23R0LS1627</t>
  </si>
  <si>
    <t>LB9A32A2XR0LS1348</t>
  </si>
  <si>
    <t>LNXNEGRR8SR319482</t>
  </si>
  <si>
    <t>LS9A32A26P0LS1232</t>
  </si>
  <si>
    <t>LB9A32A24P0LS1228</t>
  </si>
  <si>
    <t>LB9A32A20R0LS1553</t>
  </si>
  <si>
    <t>LB9A32A25R0LS1452</t>
  </si>
  <si>
    <t>LB9A32A29R0LS1499</t>
  </si>
  <si>
    <t>LB9A32A21R0LS1531</t>
  </si>
  <si>
    <t>LB9A32A28R0LS1655</t>
  </si>
  <si>
    <t>LB9A32A26R0LS1606</t>
  </si>
  <si>
    <t>LB9A32A29R0LS1650</t>
  </si>
  <si>
    <t>LB9A32A21R0LS1707</t>
  </si>
  <si>
    <t>LB9A32A26R0LS1430</t>
  </si>
  <si>
    <t>LB9A32A23R0LS1613</t>
  </si>
  <si>
    <t>LB9A32A21R0LS1609</t>
  </si>
  <si>
    <t>LB9A32A24R0LS1376</t>
  </si>
  <si>
    <t>LB9A32A22R0LS1554</t>
  </si>
  <si>
    <t>LB9A32A24R0LS1345</t>
  </si>
  <si>
    <t>LB9A32A20R0LS1388</t>
  </si>
  <si>
    <t>LB9A32A20R0LS1522</t>
  </si>
  <si>
    <t>LB9A32A24R0LS1393</t>
  </si>
  <si>
    <t>LB9A32A29R0LS1440</t>
  </si>
  <si>
    <t>LB9A32A21R0LS1464</t>
  </si>
  <si>
    <t>LB9A32A24R0LS1457</t>
  </si>
  <si>
    <t>LB9A32A21R0LS1500</t>
  </si>
  <si>
    <t>LB9A32A22R0LS1442</t>
  </si>
  <si>
    <t>LB9A32A22P0LS1261</t>
  </si>
  <si>
    <t>LB9A32A23P0LS1270</t>
  </si>
  <si>
    <t>LB9A32A25P0LS1254</t>
  </si>
  <si>
    <t>L89A32A22P0LS1230</t>
  </si>
  <si>
    <t>LB9A32A27R0LS1565</t>
  </si>
  <si>
    <t>LB9A32A26R0LS1489</t>
  </si>
  <si>
    <t>LB9A32A29R0LS1437</t>
  </si>
  <si>
    <t>LB9A32A2XR0LS1396</t>
  </si>
  <si>
    <t>LB9A32A26R0LS1704</t>
  </si>
  <si>
    <t>LB9A32A28R0LS1364</t>
  </si>
  <si>
    <t>LB9A32A25R0LS1600</t>
  </si>
  <si>
    <t>LB9A32A23R0LS1501</t>
  </si>
  <si>
    <t>LB9A32A25R0LS1466</t>
  </si>
  <si>
    <t>LB9A32A29R0LS1342</t>
  </si>
  <si>
    <t>LB9A32A28R0LS1493</t>
  </si>
  <si>
    <t>LNXNEGRR8SR318204</t>
  </si>
  <si>
    <t>LNXNEGRR1SR319498</t>
  </si>
  <si>
    <t>LNXNEGRR5SR319455</t>
  </si>
  <si>
    <t>LNXNEGRR9SR319491</t>
  </si>
  <si>
    <t>LNXNEGRR3SR318207</t>
  </si>
  <si>
    <t>LNXNEGRR7SR319490</t>
  </si>
  <si>
    <t>LNXNEGRR0SR318200</t>
  </si>
  <si>
    <t>LNXNEGRR7SR321528</t>
  </si>
  <si>
    <t>LNXNEGRR2SR321373</t>
  </si>
  <si>
    <t>LNXNEGRR9SR319460</t>
  </si>
  <si>
    <t>LNXNEGRR4SR318197</t>
  </si>
  <si>
    <t>LNXNEGRR5SR321478</t>
  </si>
  <si>
    <t>LNXNEGRR2SR316612</t>
  </si>
  <si>
    <t>LNXNEGRR7SR321479</t>
  </si>
  <si>
    <t>LB9A32A27R0LS1629</t>
  </si>
  <si>
    <t>LB9A32A21R0LS1576</t>
  </si>
  <si>
    <t>LB9A32A2XR0LS1608</t>
  </si>
  <si>
    <t>LB9A32A25R0LS1483</t>
  </si>
  <si>
    <t>LB9A32A24R0LS1555</t>
  </si>
  <si>
    <t>LB9A32A24R0LS1703</t>
  </si>
  <si>
    <t>LB9A32A2XR0LS1611</t>
  </si>
  <si>
    <t>LB9A32A24R0LS1605</t>
  </si>
  <si>
    <t>LB9A32A27R0LS1517</t>
  </si>
  <si>
    <t>LB9A32A25R0LS1581</t>
  </si>
  <si>
    <t>LB9A32A27R0LS1727</t>
  </si>
  <si>
    <t>LB9A32A21R0LS1562</t>
  </si>
  <si>
    <t>LB9A32A24R0LS1667</t>
  </si>
  <si>
    <t>LB9A32A2XR0LS1625</t>
  </si>
  <si>
    <t>LB9A32A20R0LS1617</t>
  </si>
  <si>
    <t>LB9A32A26R0LS1623</t>
  </si>
  <si>
    <t>LB9A32A25R0LS1712</t>
  </si>
  <si>
    <t>LB9A32A23R0LS1658</t>
  </si>
  <si>
    <t>LB9A32A21R0LS1626</t>
  </si>
  <si>
    <t>LB9A32A24R0LS1491</t>
  </si>
  <si>
    <t>LB9A32A27R0LS1453</t>
  </si>
  <si>
    <t>LB9A32A28R0LS1669</t>
  </si>
  <si>
    <t>LB9A32A28R0LS1557</t>
  </si>
  <si>
    <t>LB9A32A27R0LS1341</t>
  </si>
  <si>
    <t>广州市畅远供应链管理有限公司广州分公司</t>
  </si>
  <si>
    <t>LNXNEGRR2SR318196</t>
  </si>
  <si>
    <t>LNXNEGRR1SR321512</t>
  </si>
  <si>
    <t>LB9A32A25R0LS1046</t>
  </si>
  <si>
    <t>LB9A32A22R0LS1053</t>
  </si>
  <si>
    <t>LB9A32A23R0LS1045</t>
  </si>
  <si>
    <t>LB9A32A21R0LS1058</t>
  </si>
  <si>
    <t>LB9A32A27R0LS1064</t>
  </si>
  <si>
    <t>LB9A32A28R0LS1056</t>
  </si>
  <si>
    <t>LB9A32A24R0LS1054</t>
  </si>
  <si>
    <t>LB9A32A26R0LS1041</t>
  </si>
  <si>
    <t>LB9A32A27R0LS1047</t>
  </si>
  <si>
    <t>LB9A32A22R0LS1036</t>
  </si>
  <si>
    <t>LB9A32A2XR0LS1043</t>
  </si>
  <si>
    <t>LB9A32A26R0LS1072</t>
  </si>
  <si>
    <t>LB9A32A24R0LS1040</t>
  </si>
  <si>
    <t>LB9A32A2XR0LS1060</t>
  </si>
  <si>
    <t>LB9A32A28R0LS1073</t>
  </si>
  <si>
    <t>LB9A32A29R0LS1065</t>
  </si>
  <si>
    <t>LB9A32A28R0LS1039</t>
  </si>
  <si>
    <t>LB9A32A26R0LS1069</t>
  </si>
  <si>
    <t>LB9A32A28R0LS1042</t>
  </si>
  <si>
    <t>LB9A32A25R0LS1564</t>
  </si>
  <si>
    <t>LB9A32A28R0LS1462</t>
  </si>
  <si>
    <t>LB9A32A28R0LS1445</t>
  </si>
  <si>
    <t>LB9A32A26R0LS1363</t>
  </si>
  <si>
    <t>LB9A32A20R0LS1570</t>
  </si>
  <si>
    <t>LB9A32A24R0LS1474</t>
  </si>
  <si>
    <t>LB9A32A29R0LS1518</t>
  </si>
  <si>
    <t>LB9A32A22R0LS1716</t>
  </si>
  <si>
    <t>LB9A32A22R0LS1652</t>
  </si>
  <si>
    <t>LB9A32A24R0LS1412</t>
  </si>
  <si>
    <t>LB9A32A20R0LS1407</t>
  </si>
  <si>
    <t>LB9A32A28R0LS1624</t>
  </si>
  <si>
    <t>LB9A32A28R0LS1512</t>
  </si>
  <si>
    <t>LB9A32A25R0LS1614</t>
  </si>
  <si>
    <t>LB9A32A28R0LS1431</t>
  </si>
  <si>
    <t>LB9A32A22R0LS1456</t>
  </si>
  <si>
    <t>LB9A32A23R0LS1403</t>
  </si>
  <si>
    <t>LB9A32A27R0LS1615</t>
  </si>
  <si>
    <t>LB9A32A29R0LS1535</t>
  </si>
  <si>
    <t>LB9A32A26R0LS1721</t>
  </si>
  <si>
    <t>LB9A32A23R0LS1577</t>
  </si>
  <si>
    <t>LB9A32A2XR0LS1379</t>
  </si>
  <si>
    <t>LB9A32A23R0LS1563</t>
  </si>
  <si>
    <t>LB9A32A21R0LS1545</t>
  </si>
  <si>
    <t>LB9A32A27R0LS1520</t>
  </si>
  <si>
    <t>LB9A32A23R0LS1384</t>
  </si>
  <si>
    <t>LB9A32A24R0LS1538</t>
  </si>
  <si>
    <t>LB9A32A28R0LS1543</t>
  </si>
  <si>
    <t>LB9A32A27R0LS1386</t>
  </si>
  <si>
    <t>LB9A32A27R0LS1405</t>
  </si>
  <si>
    <t>LB9A32A2XR0LS1463</t>
  </si>
  <si>
    <t>LB9A32A23R0LS1448</t>
  </si>
  <si>
    <t>LB9A32A21R0LS1433</t>
  </si>
  <si>
    <t>LB9A32A23R0LS1420</t>
  </si>
  <si>
    <t>LB9A32A29R0LS1566</t>
  </si>
  <si>
    <t>LB9A32A2XR0LS1544</t>
  </si>
  <si>
    <t>LB9A32A21R0LS1495</t>
  </si>
  <si>
    <t>LB9A32A23R0LS1451</t>
  </si>
  <si>
    <t>LNXNEGRR6SR318203</t>
  </si>
  <si>
    <t>LNXNEGRR6SR321375</t>
  </si>
  <si>
    <t>LNXNEGRR6SR319478</t>
  </si>
  <si>
    <t>发放类型</t>
  </si>
  <si>
    <t>对应考核月</t>
  </si>
  <si>
    <t>客户盈亏</t>
  </si>
  <si>
    <t>不发/扣减</t>
  </si>
  <si>
    <t>实发金额</t>
  </si>
  <si>
    <t>奖励基准</t>
  </si>
  <si>
    <t>折算分子</t>
  </si>
  <si>
    <t>折算分母</t>
  </si>
  <si>
    <t>原发放编号</t>
  </si>
  <si>
    <t>当月</t>
  </si>
  <si>
    <t>保留8月原表现有扣减</t>
  </si>
  <si>
    <t>合计</t>
  </si>
  <si>
    <t>金额为实发：考核应发(G)−不发/扣减(I)=实发(J)。保留原表扣减9.68元，亏损暂不处理。</t>
  </si>
  <si>
    <t>一、实发明细（按发放类别）</t>
  </si>
  <si>
    <t>实发-当月</t>
  </si>
  <si>
    <t>销售人员</t>
  </si>
  <si>
    <t>车辆数</t>
  </si>
  <si>
    <t>金额</t>
  </si>
  <si>
    <t>总计</t>
  </si>
  <si>
    <t>实发-结转</t>
  </si>
  <si>
    <t>实发-补发6月</t>
  </si>
  <si>
    <t>实发-补发7月</t>
  </si>
  <si>
    <t>实发-累计补发8月</t>
  </si>
  <si>
    <t>考核应发合计</t>
  </si>
  <si>
    <t>二、亏损处理</t>
  </si>
  <si>
    <t>亏损暂不处理。</t>
  </si>
  <si>
    <t>三、最终发放</t>
  </si>
  <si>
    <t>最终发放明细</t>
  </si>
  <si>
    <t>8月最终发放（按销售人员）</t>
  </si>
  <si>
    <t>业务一部、业务三部</t>
  </si>
  <si>
    <t>8月最终发放（按部门）</t>
  </si>
  <si>
    <t>总览</t>
  </si>
  <si>
    <t>2026年8月里程绩效核算</t>
  </si>
  <si>
    <t>8月核算总额（元）</t>
  </si>
  <si>
    <t>1—6月历史里程已修正，1—7月实际已发保留。修正前后差额见8月调整对照。金额按发放项取分后汇总。</t>
  </si>
  <si>
    <t>当月（元）</t>
  </si>
  <si>
    <t>结转（元）</t>
  </si>
  <si>
    <t>补发1月（元）</t>
  </si>
  <si>
    <t>补发2月（元）</t>
  </si>
  <si>
    <t>补发3月（元）</t>
  </si>
  <si>
    <t>补发4月（元）</t>
  </si>
  <si>
    <t>补发5月（元）</t>
  </si>
  <si>
    <t>补发6月（元）</t>
  </si>
  <si>
    <t>补发7月（元）</t>
  </si>
  <si>
    <t>累计补发8月（元）</t>
  </si>
  <si>
    <t>合计（元）</t>
  </si>
  <si>
    <t>发放金额（元）</t>
  </si>
  <si>
    <t>何文斌 | 业务一部 | 8月绩效对账单</t>
  </si>
  <si>
    <t>本月考核及结转车辆：3辆</t>
  </si>
  <si>
    <t>本月实发合计（元）</t>
  </si>
  <si>
    <t>月奖励</t>
  </si>
  <si>
    <t>1月里程/目标</t>
  </si>
  <si>
    <t>2月里程/目标</t>
  </si>
  <si>
    <t>3月里程/目标</t>
  </si>
  <si>
    <t>4月里程/目标</t>
  </si>
  <si>
    <t>5月里程/目标</t>
  </si>
  <si>
    <t>6月里程/目标</t>
  </si>
  <si>
    <t>7月里程/目标</t>
  </si>
  <si>
    <t>8月里程/目标</t>
  </si>
  <si>
    <t>累计里程/目标</t>
  </si>
  <si>
    <t>-</t>
  </si>
  <si>
    <t>3534.60/2741.94</t>
  </si>
  <si>
    <t>213.30/161.29</t>
  </si>
  <si>
    <t>3747.90/2903.23</t>
  </si>
  <si>
    <t>发放项</t>
  </si>
  <si>
    <t>结转余额</t>
  </si>
  <si>
    <t>奖励基准×考核天数/对应月天数</t>
  </si>
  <si>
    <t>本月合计</t>
  </si>
  <si>
    <t>已计入个人汇总</t>
  </si>
  <si>
    <t>上期0期，本期剩余0期</t>
  </si>
  <si>
    <t>2431.00/2741.94</t>
  </si>
  <si>
    <t>123.00/161.29</t>
  </si>
  <si>
    <t>2554.00/2903.23</t>
  </si>
  <si>
    <t>本月不发</t>
  </si>
  <si>
    <t>594.80/1548.39</t>
  </si>
  <si>
    <t>刘念念 | 业务二部 | 8月绩效对账单</t>
  </si>
  <si>
    <t>本月考核及结转车辆：46辆</t>
  </si>
  <si>
    <t>3360.90/5032.26</t>
  </si>
  <si>
    <t>0.20/6000.00</t>
  </si>
  <si>
    <t>5303.60/6000.00</t>
  </si>
  <si>
    <t>7704.50/6000.00</t>
  </si>
  <si>
    <t>4580.80/6193.55</t>
  </si>
  <si>
    <t>685.30/6000.00</t>
  </si>
  <si>
    <t>760.20/6000.00</t>
  </si>
  <si>
    <t>161.20/6000.00</t>
  </si>
  <si>
    <t>22556.70/47225.81</t>
  </si>
  <si>
    <t>2472.80/1161.29</t>
  </si>
  <si>
    <t>11145.90/6000.00</t>
  </si>
  <si>
    <t>11262.70/6000.00</t>
  </si>
  <si>
    <t>10851.60/6000.00</t>
  </si>
  <si>
    <t>2227.20/6000.00</t>
  </si>
  <si>
    <t>1474.50/6000.00</t>
  </si>
  <si>
    <t>39434.70/31161.29</t>
  </si>
  <si>
    <t>5432.40/3096.77</t>
  </si>
  <si>
    <t>8908.10/6000.00</t>
  </si>
  <si>
    <t>12352.00/6000.00</t>
  </si>
  <si>
    <t>12029.40/6000.00</t>
  </si>
  <si>
    <t>4331.70/6193.54</t>
  </si>
  <si>
    <t>367.20/6000.00</t>
  </si>
  <si>
    <t>228.40/6000.00</t>
  </si>
  <si>
    <t>553.20/6000.00</t>
  </si>
  <si>
    <t>44202.40/45290.31</t>
  </si>
  <si>
    <t>490.90/600.00</t>
  </si>
  <si>
    <t>5250.80/6000.00</t>
  </si>
  <si>
    <t>5490.60/6000.00</t>
  </si>
  <si>
    <t>2727.70/6000.00</t>
  </si>
  <si>
    <t>5960.10/6000.00</t>
  </si>
  <si>
    <t>19920.10/24600.00</t>
  </si>
  <si>
    <t>1280.30/5357.14</t>
  </si>
  <si>
    <t>5869.40/6000.00</t>
  </si>
  <si>
    <t>5132.50/6000.00</t>
  </si>
  <si>
    <t>5177.30/6000.00</t>
  </si>
  <si>
    <t>6413.50/6000.00</t>
  </si>
  <si>
    <t>4959.90/6000.00</t>
  </si>
  <si>
    <t>6000.50/6000.00</t>
  </si>
  <si>
    <t>34833.40/41357.14</t>
  </si>
  <si>
    <t>6896.00/5225.81</t>
  </si>
  <si>
    <t>6339.70/6000.00</t>
  </si>
  <si>
    <t>6512.40/6000.00</t>
  </si>
  <si>
    <t>10520.20/6000.00</t>
  </si>
  <si>
    <t>3325.00/6193.54</t>
  </si>
  <si>
    <t>483.10/6000.00</t>
  </si>
  <si>
    <t>48.90/6000.00</t>
  </si>
  <si>
    <t>311.60/6000.00</t>
  </si>
  <si>
    <t>34436.90/47419.35</t>
  </si>
  <si>
    <t>2901.60/4928.57</t>
  </si>
  <si>
    <t>2302.90/5419.35</t>
  </si>
  <si>
    <t>254.80/2516.13</t>
  </si>
  <si>
    <t>3773.60/6000.00</t>
  </si>
  <si>
    <t>909.20/6000.00</t>
  </si>
  <si>
    <t>658.00/6000.00</t>
  </si>
  <si>
    <t>5595.60/20516.13</t>
  </si>
  <si>
    <t>7545.30/5032.26</t>
  </si>
  <si>
    <t>6233.20/6000.00</t>
  </si>
  <si>
    <t>10051.70/6000.00</t>
  </si>
  <si>
    <t>10756.20/6000.00</t>
  </si>
  <si>
    <t>5339.70/5806.45</t>
  </si>
  <si>
    <t>311.50/6000.00</t>
  </si>
  <si>
    <t>140.40/6000.00</t>
  </si>
  <si>
    <t>1072.70/6000.00</t>
  </si>
  <si>
    <t>41450.70/46838.71</t>
  </si>
  <si>
    <t>4462.90/2903.23</t>
  </si>
  <si>
    <t>836.40/6000.00</t>
  </si>
  <si>
    <t>12162.00/6000.00</t>
  </si>
  <si>
    <t>9826.10/6000.00</t>
  </si>
  <si>
    <t>3544.20/5806.45</t>
  </si>
  <si>
    <t>294.70/6000.00</t>
  </si>
  <si>
    <t>256.30/6000.00</t>
  </si>
  <si>
    <t>756.90/6000.00</t>
  </si>
  <si>
    <t>32139.50/44709.68</t>
  </si>
  <si>
    <t>3699.30/2516.13</t>
  </si>
  <si>
    <t>7673.60/6000.00</t>
  </si>
  <si>
    <t>11301.90/6000.00</t>
  </si>
  <si>
    <t>3687.80/6000.00</t>
  </si>
  <si>
    <t>1507.10/6000.00</t>
  </si>
  <si>
    <t>1688.60/6000.00</t>
  </si>
  <si>
    <t>29558.30/32516.13</t>
  </si>
  <si>
    <t>2417.00/1741.94</t>
  </si>
  <si>
    <t>6031.00/6200.00</t>
  </si>
  <si>
    <t>8266.70/6000.00</t>
  </si>
  <si>
    <t>6887.50/6000.00</t>
  </si>
  <si>
    <t>2324.00/4838.71</t>
  </si>
  <si>
    <t>1478.50/6000.00</t>
  </si>
  <si>
    <t>27404.70/30780.65</t>
  </si>
  <si>
    <t>1435.60/3677.42</t>
  </si>
  <si>
    <t>943.90/6000.00</t>
  </si>
  <si>
    <t>6576.90/6000.00</t>
  </si>
  <si>
    <t>7551.70/6000.00</t>
  </si>
  <si>
    <t>5895.00/6000.00</t>
  </si>
  <si>
    <t>7747.20/6000.00</t>
  </si>
  <si>
    <t>285.30/5419.35</t>
  </si>
  <si>
    <t>458.10/6000.00</t>
  </si>
  <si>
    <t>30893.70/45096.77</t>
  </si>
  <si>
    <t>1288.80/2516.13</t>
  </si>
  <si>
    <t>2035.80/6000.00</t>
  </si>
  <si>
    <t>2467.20/6000.00</t>
  </si>
  <si>
    <t>1649.60/3600.00</t>
  </si>
  <si>
    <t>2994.90/3096.77</t>
  </si>
  <si>
    <t>1728.70/3290.32</t>
  </si>
  <si>
    <t>12165.00/24503.22</t>
  </si>
  <si>
    <t>8877.20/5032.26</t>
  </si>
  <si>
    <t>7883.90/6000.00</t>
  </si>
  <si>
    <t>13240.80/6000.00</t>
  </si>
  <si>
    <t>6707.90/6200.00</t>
  </si>
  <si>
    <t>446.30/6000.00</t>
  </si>
  <si>
    <t>643.80/6000.00</t>
  </si>
  <si>
    <t>149.90/6000.00</t>
  </si>
  <si>
    <t>471.10/6000.00</t>
  </si>
  <si>
    <t>38420.90/47232.26</t>
  </si>
  <si>
    <t>1550.40/1741.94</t>
  </si>
  <si>
    <t>4392.00/6200.00</t>
  </si>
  <si>
    <t>9051.60/6000.00</t>
  </si>
  <si>
    <t>10525.60/6000.00</t>
  </si>
  <si>
    <t>0.00/6000.00</t>
  </si>
  <si>
    <t>2894.20/6000.00</t>
  </si>
  <si>
    <t>28413.80/31941.94</t>
  </si>
  <si>
    <t>2106.70/4838.71</t>
  </si>
  <si>
    <t>5854.40/6000.00</t>
  </si>
  <si>
    <t>9559.90/6000.00</t>
  </si>
  <si>
    <t>3398.90/6193.55</t>
  </si>
  <si>
    <t>472.70/6000.00</t>
  </si>
  <si>
    <t>708.30/6000.00</t>
  </si>
  <si>
    <t>551.90/6000.00</t>
  </si>
  <si>
    <t>22652.80/47032.26</t>
  </si>
  <si>
    <t>355.80/2516.13</t>
  </si>
  <si>
    <t>5644.70/6000.00</t>
  </si>
  <si>
    <t>3156.70/6000.00</t>
  </si>
  <si>
    <t>618.40/6000.00</t>
  </si>
  <si>
    <t>9775.60/20516.13</t>
  </si>
  <si>
    <t>369.40/2516.13</t>
  </si>
  <si>
    <t>687.00/6000.00</t>
  </si>
  <si>
    <t>831.00/6000.00</t>
  </si>
  <si>
    <t>267.50/6000.00</t>
  </si>
  <si>
    <t>2154.90/20516.13</t>
  </si>
  <si>
    <t>1156.80/3677.42</t>
  </si>
  <si>
    <t>4925.20/6000.00</t>
  </si>
  <si>
    <t>6427.40/6000.00</t>
  </si>
  <si>
    <t>11292.10/6000.00</t>
  </si>
  <si>
    <t>10104.20/6000.00</t>
  </si>
  <si>
    <t>4150.00/5612.91</t>
  </si>
  <si>
    <t>1152.90/6000.00</t>
  </si>
  <si>
    <t>39208.60/45290.33</t>
  </si>
  <si>
    <t>2422.90/1161.29</t>
  </si>
  <si>
    <t>10296.10/6000.00</t>
  </si>
  <si>
    <t>13707.10/6000.00</t>
  </si>
  <si>
    <t>11502.80/6000.00</t>
  </si>
  <si>
    <t>1432.90/5419.36</t>
  </si>
  <si>
    <t>1426.90/6000.00</t>
  </si>
  <si>
    <t>40788.70/30580.65</t>
  </si>
  <si>
    <t>2772.10/5225.81</t>
  </si>
  <si>
    <t>132.20/6000.00</t>
  </si>
  <si>
    <t>10851.20/6000.00</t>
  </si>
  <si>
    <t>10938.10/6000.00</t>
  </si>
  <si>
    <t>3846.20/6193.54</t>
  </si>
  <si>
    <t>705.20/6000.00</t>
  </si>
  <si>
    <t>116.00/6000.00</t>
  </si>
  <si>
    <t>249.60/6000.00</t>
  </si>
  <si>
    <t>29610.60/47419.35</t>
  </si>
  <si>
    <t>4759.80/6000.00</t>
  </si>
  <si>
    <t>5993.20/6200.00</t>
  </si>
  <si>
    <t>7531.00/6000.00</t>
  </si>
  <si>
    <t>6947.70/6000.00</t>
  </si>
  <si>
    <t>5890.70/5225.80</t>
  </si>
  <si>
    <t>5379.60/6000.00</t>
  </si>
  <si>
    <t>36502.00/35425.80</t>
  </si>
  <si>
    <t>2759.20/1354.84</t>
  </si>
  <si>
    <t>11740.90/6000.00</t>
  </si>
  <si>
    <t>13847.90/6000.00</t>
  </si>
  <si>
    <t>6771.50/6000.00</t>
  </si>
  <si>
    <t>223.40/5419.35</t>
  </si>
  <si>
    <t>191.10/6000.00</t>
  </si>
  <si>
    <t>35534.00/30774.19</t>
  </si>
  <si>
    <t>691.90/3000.00</t>
  </si>
  <si>
    <t>1778.10/5000.00</t>
  </si>
  <si>
    <t>1699.50/5000.00</t>
  </si>
  <si>
    <t>1806.80/5000.00</t>
  </si>
  <si>
    <t>1000.50/5000.00</t>
  </si>
  <si>
    <t>6976.80/23000.00</t>
  </si>
  <si>
    <t>386.10/1612.90</t>
  </si>
  <si>
    <t>1316.00/5000.00</t>
  </si>
  <si>
    <t>1715.50/5000.00</t>
  </si>
  <si>
    <t>1471.20/5000.00</t>
  </si>
  <si>
    <t>4888.80/16612.90</t>
  </si>
  <si>
    <t>669.40/3333.33</t>
  </si>
  <si>
    <t>1120.20/5000.00</t>
  </si>
  <si>
    <t>1686.40/5000.00</t>
  </si>
  <si>
    <t>3476.00/13333.33</t>
  </si>
  <si>
    <t>1034.30/3333.33</t>
  </si>
  <si>
    <t>1635.40/5000.00</t>
  </si>
  <si>
    <t>1383.60/5000.00</t>
  </si>
  <si>
    <t>4053.30/13333.33</t>
  </si>
  <si>
    <t>3986.80/5000.00</t>
  </si>
  <si>
    <t>1022.40/5000.00</t>
  </si>
  <si>
    <t>6920.90/5000.00</t>
  </si>
  <si>
    <t>2426.00/5000.00</t>
  </si>
  <si>
    <t>9424.30/5000.00</t>
  </si>
  <si>
    <t>3849.00/5000.00</t>
  </si>
  <si>
    <t>9470.70/5000.00</t>
  </si>
  <si>
    <t>7195.20/4516.13</t>
  </si>
  <si>
    <t>44295.30/39516.13</t>
  </si>
  <si>
    <t>4474.70/3000.00</t>
  </si>
  <si>
    <t>4479.70/3000.00</t>
  </si>
  <si>
    <t>7320.00/3000.00</t>
  </si>
  <si>
    <t>7444.90/3000.00</t>
  </si>
  <si>
    <t>7754.70/3000.00</t>
  </si>
  <si>
    <t>9009.60/3000.00</t>
  </si>
  <si>
    <t>7789.70/3000.00</t>
  </si>
  <si>
    <t>6707.30/2225.81</t>
  </si>
  <si>
    <t>54980.60/23225.81</t>
  </si>
  <si>
    <t>整月结转，不与当月奖励重复</t>
  </si>
  <si>
    <t>上期4期，本期剩余4期</t>
  </si>
  <si>
    <t>4292.80/5000.00</t>
  </si>
  <si>
    <t>1401.00/5000.00</t>
  </si>
  <si>
    <t>4632.80/5000.00</t>
  </si>
  <si>
    <t>1911.30/5000.00</t>
  </si>
  <si>
    <t>10908.50/5000.00</t>
  </si>
  <si>
    <t>13277.30/5000.00</t>
  </si>
  <si>
    <t>8138.60/5000.00</t>
  </si>
  <si>
    <t>8835.70/4516.13</t>
  </si>
  <si>
    <t>53398.00/39516.13</t>
  </si>
  <si>
    <t>上期0期，本期剩余1期</t>
  </si>
  <si>
    <t>3688.70/2258.06</t>
  </si>
  <si>
    <t>8068.20/5000.00</t>
  </si>
  <si>
    <t>7468.30/5000.00</t>
  </si>
  <si>
    <t>7261.30/5000.00</t>
  </si>
  <si>
    <t>4765.60/5000.00</t>
  </si>
  <si>
    <t>4531.50/5000.00</t>
  </si>
  <si>
    <t>35783.60/27258.06</t>
  </si>
  <si>
    <t>552.50/2580.65</t>
  </si>
  <si>
    <t>364.00/5000.00</t>
  </si>
  <si>
    <t>757.00/5000.00</t>
  </si>
  <si>
    <t>549.70/2166.67</t>
  </si>
  <si>
    <t>159.80/4333.33</t>
  </si>
  <si>
    <t>272.00/5000.00</t>
  </si>
  <si>
    <t>349.50/5000.00</t>
  </si>
  <si>
    <t>781.30/14333.33</t>
  </si>
  <si>
    <t>73.40/161.29</t>
  </si>
  <si>
    <t>1865.70/5000.00</t>
  </si>
  <si>
    <t>4896.60/5000.00</t>
  </si>
  <si>
    <t>303.70/666.67</t>
  </si>
  <si>
    <t>3039.70/2741.94</t>
  </si>
  <si>
    <t>6905.20/5000.00</t>
  </si>
  <si>
    <t>5914.10/5000.00</t>
  </si>
  <si>
    <t>5080.00/5000.00</t>
  </si>
  <si>
    <t>28078.40/28569.90</t>
  </si>
  <si>
    <t>1149.50/5000.00</t>
  </si>
  <si>
    <t>691.10/5000.00</t>
  </si>
  <si>
    <t>411.90/5000.00</t>
  </si>
  <si>
    <t>53.90/500.00</t>
  </si>
  <si>
    <t>1779.60/4500.00</t>
  </si>
  <si>
    <t>1918.10/5000.00</t>
  </si>
  <si>
    <t>1952.80/5000.00</t>
  </si>
  <si>
    <t>5650.50/14500.00</t>
  </si>
  <si>
    <t>69.00/161.29</t>
  </si>
  <si>
    <t>451.50/5000.00</t>
  </si>
  <si>
    <t>1537.10/3870.97</t>
  </si>
  <si>
    <t>1257.60/4516.13</t>
  </si>
  <si>
    <t>1767.90/5000.00</t>
  </si>
  <si>
    <t>3025.50/9516.13</t>
  </si>
  <si>
    <t>1882.40/3000.00</t>
  </si>
  <si>
    <t>7.30/3000.00</t>
  </si>
  <si>
    <t>5796.80/3000.00</t>
  </si>
  <si>
    <t>4537.90/3000.00</t>
  </si>
  <si>
    <t>1112.80/3000.00</t>
  </si>
  <si>
    <t>10806.90/3000.00</t>
  </si>
  <si>
    <t>2540.00/3000.00</t>
  </si>
  <si>
    <t>1013.80/2032.26</t>
  </si>
  <si>
    <t>27697.90/23032.26</t>
  </si>
  <si>
    <t>0.00/5000.00</t>
  </si>
  <si>
    <t>904.90/5000.00</t>
  </si>
  <si>
    <t>4931.90/4677.42</t>
  </si>
  <si>
    <t>8037.20/5000.00</t>
  </si>
  <si>
    <t>3342.09/2419.35</t>
  </si>
  <si>
    <t>199.30/5000.00</t>
  </si>
  <si>
    <t>595.10/5000.00</t>
  </si>
  <si>
    <t>794.40/10000.00</t>
  </si>
  <si>
    <t>618.02/483.87</t>
  </si>
  <si>
    <t>8896.40/5000.00</t>
  </si>
  <si>
    <t>7292.10/5000.00</t>
  </si>
  <si>
    <t>8893.00/5000.00</t>
  </si>
  <si>
    <t>25699.52/15483.87</t>
  </si>
  <si>
    <t>上期1期，本期剩余1期</t>
  </si>
  <si>
    <t>5188.50/5000.00</t>
  </si>
  <si>
    <t>878.80/5000.00</t>
  </si>
  <si>
    <t>1455.30/2258.06</t>
  </si>
  <si>
    <t>562.10/483.87</t>
  </si>
  <si>
    <t>2578.60/3870.97</t>
  </si>
  <si>
    <t>3140.70/4354.84</t>
  </si>
  <si>
    <t>5177.30/3000.00</t>
  </si>
  <si>
    <t>3194.70/3000.00</t>
  </si>
  <si>
    <t>6480.10/3000.00</t>
  </si>
  <si>
    <t>6595.30/3000.00</t>
  </si>
  <si>
    <t>5811.30/3000.00</t>
  </si>
  <si>
    <t>6282.30/3000.00</t>
  </si>
  <si>
    <t>6031.00/3000.00</t>
  </si>
  <si>
    <t>4121.20/2129.03</t>
  </si>
  <si>
    <t>43693.20/23129.03</t>
  </si>
  <si>
    <t>上期2期，本期剩余1期</t>
  </si>
  <si>
    <t>1071.70/774.19</t>
  </si>
  <si>
    <t>5656.70/3000.00</t>
  </si>
  <si>
    <t>4348.00/3000.00</t>
  </si>
  <si>
    <t>3721.20/3000.00</t>
  </si>
  <si>
    <t>3716.30/3000.00</t>
  </si>
  <si>
    <t>4915.80/3000.00</t>
  </si>
  <si>
    <t>23429.70/15774.19</t>
  </si>
  <si>
    <t>8356.60/3000.00</t>
  </si>
  <si>
    <t>0.10/3000.00</t>
  </si>
  <si>
    <t>3195.90/3000.00</t>
  </si>
  <si>
    <t>2248.10/3000.00</t>
  </si>
  <si>
    <t>1578.40/3000.00</t>
  </si>
  <si>
    <t>1608.60/3000.00</t>
  </si>
  <si>
    <t>8043.20/3000.00</t>
  </si>
  <si>
    <t>1265.30/387.10</t>
  </si>
  <si>
    <t>26296.20/21387.10</t>
  </si>
  <si>
    <t>7948.50/3000.00</t>
  </si>
  <si>
    <t>2881.90/3000.00</t>
  </si>
  <si>
    <t>10960.20/3000.00</t>
  </si>
  <si>
    <t>4680.30/3000.00</t>
  </si>
  <si>
    <t>4808.40/3000.00</t>
  </si>
  <si>
    <t>4963.80/3000.00</t>
  </si>
  <si>
    <t>7850.30/3000.00</t>
  </si>
  <si>
    <t>122.00/1741.94</t>
  </si>
  <si>
    <t>44215.40/22741.94</t>
  </si>
  <si>
    <t>228.20/3000.00</t>
  </si>
  <si>
    <t>299.80/3000.00</t>
  </si>
  <si>
    <t>6350.20/3000.00</t>
  </si>
  <si>
    <t>6010.00/3000.00</t>
  </si>
  <si>
    <t>6183.10/3000.00</t>
  </si>
  <si>
    <t>3629.70/3000.00</t>
  </si>
  <si>
    <t>2583.00/3000.00</t>
  </si>
  <si>
    <t>2370.80/2032.26</t>
  </si>
  <si>
    <t>27654.80/23032.26</t>
  </si>
  <si>
    <t>7250.10/3000.00</t>
  </si>
  <si>
    <t>3600.80/3000.00</t>
  </si>
  <si>
    <t>8780.90/3000.00</t>
  </si>
  <si>
    <t>2928.90/3000.00</t>
  </si>
  <si>
    <t>5801.60/3000.00</t>
  </si>
  <si>
    <t>6896.90/3000.00</t>
  </si>
  <si>
    <t>6875.00/3000.00</t>
  </si>
  <si>
    <t>1197.70/1645.16</t>
  </si>
  <si>
    <t>43331.90/22645.16</t>
  </si>
  <si>
    <t>上期2期，本期剩余0期</t>
  </si>
  <si>
    <t>4981.90/2612.90</t>
  </si>
  <si>
    <t>7954.60/3000.00</t>
  </si>
  <si>
    <t>9174.30/3000.00</t>
  </si>
  <si>
    <t>8057.50/3000.00</t>
  </si>
  <si>
    <t>10469.30/2903.23</t>
  </si>
  <si>
    <t>0.00/3000.00</t>
  </si>
  <si>
    <t>40637.60/17516.13</t>
  </si>
  <si>
    <t>历史结转，本月无考核记录</t>
  </si>
  <si>
    <t>上期5期，本期剩余4期</t>
  </si>
  <si>
    <t>吴纬涛 | 业务三部 | 8月绩效对账单</t>
  </si>
  <si>
    <t>本月考核及结转车辆：71辆</t>
  </si>
  <si>
    <t>195.50/6000.00</t>
  </si>
  <si>
    <t>57.90/857.14</t>
  </si>
  <si>
    <t>2331.10/6000.00</t>
  </si>
  <si>
    <t>779.20/6000.00</t>
  </si>
  <si>
    <t>5641.50/6000.00</t>
  </si>
  <si>
    <t>0.00/193.55</t>
  </si>
  <si>
    <t>0.00/1935.48</t>
  </si>
  <si>
    <t>29.50/6000.00</t>
  </si>
  <si>
    <t>529.80/6000.00</t>
  </si>
  <si>
    <t>0.30/6000.00</t>
  </si>
  <si>
    <t>197.10/193.55</t>
  </si>
  <si>
    <t>3841.50/6000.00</t>
  </si>
  <si>
    <t>6979.70/6000.00</t>
  </si>
  <si>
    <t>8541.60/6000.00</t>
  </si>
  <si>
    <t>1426.30/6000.00</t>
  </si>
  <si>
    <t>3750.70/6000.00</t>
  </si>
  <si>
    <t>217.30/4258.06</t>
  </si>
  <si>
    <t>8752.40/6000.00</t>
  </si>
  <si>
    <t>38.80/967.74</t>
  </si>
  <si>
    <t>66.30/967.74</t>
  </si>
  <si>
    <t>1216.90/3000.00</t>
  </si>
  <si>
    <t>827.90/2612.90</t>
  </si>
  <si>
    <t>44.50/96.77</t>
  </si>
  <si>
    <t>2155.60/6677.41</t>
  </si>
  <si>
    <t>3171.80/5000.00</t>
  </si>
  <si>
    <t>1232.10/1333.33</t>
  </si>
  <si>
    <t>838.90/5000.00</t>
  </si>
  <si>
    <t>652.00/5000.00</t>
  </si>
  <si>
    <t>710.10/5000.00</t>
  </si>
  <si>
    <t>523.10/5000.00</t>
  </si>
  <si>
    <t>3956.20/21333.33</t>
  </si>
  <si>
    <t>5367.24/5000.00</t>
  </si>
  <si>
    <t>0.00/2258.06</t>
  </si>
  <si>
    <t>4080.90/5000.00</t>
  </si>
  <si>
    <t>0.00/645.16</t>
  </si>
  <si>
    <t>3358.60/3000.00</t>
  </si>
  <si>
    <t>3985.80/3000.00</t>
  </si>
  <si>
    <t>803.50/3000.00</t>
  </si>
  <si>
    <t>548.60/1838.71</t>
  </si>
  <si>
    <t>842.50/3000.00</t>
  </si>
  <si>
    <t>741.40/3000.00</t>
  </si>
  <si>
    <t>620.70/3000.00</t>
  </si>
  <si>
    <t>2753.20/10838.71</t>
  </si>
  <si>
    <t>566.20/5000.00</t>
  </si>
  <si>
    <t>495.40/5000.00</t>
  </si>
  <si>
    <t>3564.90/3000.00</t>
  </si>
  <si>
    <t>6610.50/3000.00</t>
  </si>
  <si>
    <t>490.70/3000.00</t>
  </si>
  <si>
    <t>72.60/290.32</t>
  </si>
  <si>
    <t>3235.60/3000.00</t>
  </si>
  <si>
    <t>43.00/322.58</t>
  </si>
  <si>
    <t>0.20/3000.00</t>
  </si>
  <si>
    <t>3879.10/2903.23</t>
  </si>
  <si>
    <t>5392.30/3000.00</t>
  </si>
  <si>
    <t>18.80/96.77</t>
  </si>
  <si>
    <t>3452.60/3000.00</t>
  </si>
  <si>
    <t>281.20/3000.00</t>
  </si>
  <si>
    <t>663.40/5000.00</t>
  </si>
  <si>
    <t>6388.10/3000.00</t>
  </si>
  <si>
    <t>57.40/322.58</t>
  </si>
  <si>
    <t>191.30/483.87</t>
  </si>
  <si>
    <t>3608.00/3000.00</t>
  </si>
  <si>
    <t>1208.30/3000.00</t>
  </si>
  <si>
    <t>3463.20/3000.00</t>
  </si>
  <si>
    <t>909.90/3000.00</t>
  </si>
  <si>
    <t>1050.60/3000.00</t>
  </si>
  <si>
    <t>3399.90/3000.00</t>
  </si>
  <si>
    <t>1660.50/3000.00</t>
  </si>
  <si>
    <t>129.90/3000.00</t>
  </si>
  <si>
    <t>194.90/483.87</t>
  </si>
  <si>
    <t>10808.90/18483.87</t>
  </si>
  <si>
    <t>13.40/290.32</t>
  </si>
  <si>
    <t>5765.70/3000.00</t>
  </si>
  <si>
    <t>122.70/483.87</t>
  </si>
  <si>
    <t>1514.70/4838.71</t>
  </si>
  <si>
    <t>1825.00/2142.86</t>
  </si>
  <si>
    <t>6464.70/3000.00</t>
  </si>
  <si>
    <t>7641.90/3000.00</t>
  </si>
  <si>
    <t>7207.70/3000.00</t>
  </si>
  <si>
    <t>6743.20/3000.00</t>
  </si>
  <si>
    <t>2089.70/3000.00</t>
  </si>
  <si>
    <t>4391.00/3000.00</t>
  </si>
  <si>
    <t>36363.20/20142.86</t>
  </si>
  <si>
    <t>40.60/290.32</t>
  </si>
  <si>
    <t>4119.90/3000.00</t>
  </si>
  <si>
    <t>6543.10/3000.00</t>
  </si>
  <si>
    <t>1378.80/3000.00</t>
  </si>
  <si>
    <t>7079.10/3000.00</t>
  </si>
  <si>
    <t>7432.60/3000.00</t>
  </si>
  <si>
    <t>829.60/483.87</t>
  </si>
  <si>
    <t>37.90/290.32</t>
  </si>
  <si>
    <t>2157.70/3000.00</t>
  </si>
  <si>
    <t>489.60/3000.00</t>
  </si>
  <si>
    <t>371.70/483.87</t>
  </si>
  <si>
    <t>2391.60/3000.00</t>
  </si>
  <si>
    <t>46.40/290.32</t>
  </si>
  <si>
    <t>1182.70/3000.00</t>
  </si>
  <si>
    <t>2402.20/2032.26</t>
  </si>
  <si>
    <t>4754.80/3000.00</t>
  </si>
  <si>
    <t>4049.80/3000.00</t>
  </si>
  <si>
    <t>3725.60/3000.00</t>
  </si>
  <si>
    <t>4313.70/3000.00</t>
  </si>
  <si>
    <t>3480.40/3000.00</t>
  </si>
  <si>
    <t>22726.50/17032.26</t>
  </si>
  <si>
    <t>1654.40/3000.00</t>
  </si>
  <si>
    <t>5703.70/3000.00</t>
  </si>
  <si>
    <t>尚建华 | 业务二部 | 8月绩效对账单</t>
  </si>
  <si>
    <t>本月考核及结转车辆：53辆</t>
  </si>
  <si>
    <t>2694.00/3000.00</t>
  </si>
  <si>
    <t>89.50/3000.00</t>
  </si>
  <si>
    <t>2582.40/3000.00</t>
  </si>
  <si>
    <t>5744.90/3000.00</t>
  </si>
  <si>
    <t>3503.70/3000.00</t>
  </si>
  <si>
    <t>3297.40/3000.00</t>
  </si>
  <si>
    <t>3571.10/3000.00</t>
  </si>
  <si>
    <t>3290.10/3000.00</t>
  </si>
  <si>
    <t>24773.10/24000.00</t>
  </si>
  <si>
    <t>4342.00/5000.00</t>
  </si>
  <si>
    <t>5301.70/5000.00</t>
  </si>
  <si>
    <t>8379.80/5000.00</t>
  </si>
  <si>
    <t>4882.10/5000.00</t>
  </si>
  <si>
    <t>6968.20/3870.97</t>
  </si>
  <si>
    <t>29873.80/23870.97</t>
  </si>
  <si>
    <t>1993.70/3000.00</t>
  </si>
  <si>
    <t>272.20/3000.00</t>
  </si>
  <si>
    <t>1853.70/3000.00</t>
  </si>
  <si>
    <t>3039.60/3000.00</t>
  </si>
  <si>
    <t>3321.70/3000.00</t>
  </si>
  <si>
    <t>3463.30/3000.00</t>
  </si>
  <si>
    <t>2573.90/3000.00</t>
  </si>
  <si>
    <t>3146.80/3000.00</t>
  </si>
  <si>
    <t>19664.90/24000.00</t>
  </si>
  <si>
    <t>81.90/483.87</t>
  </si>
  <si>
    <t>4143.00/5000.00</t>
  </si>
  <si>
    <t>2929.77/5000.00</t>
  </si>
  <si>
    <t>6339.50/5000.00</t>
  </si>
  <si>
    <t>5059.30/5000.00</t>
  </si>
  <si>
    <t>3846.80/5000.00</t>
  </si>
  <si>
    <t>22400.27/25483.87</t>
  </si>
  <si>
    <t>407.60/645.16</t>
  </si>
  <si>
    <t>4715.70/5000.00</t>
  </si>
  <si>
    <t>4520.60/5000.00</t>
  </si>
  <si>
    <t>4978.20/5000.00</t>
  </si>
  <si>
    <t>14622.10/15645.16</t>
  </si>
  <si>
    <t>190.10/483.87</t>
  </si>
  <si>
    <t>3592.10/5000.00</t>
  </si>
  <si>
    <t>2169.86/5000.00</t>
  </si>
  <si>
    <t>5776.80/5000.00</t>
  </si>
  <si>
    <t>4118.50/5000.00</t>
  </si>
  <si>
    <t>4343.50/5000.00</t>
  </si>
  <si>
    <t>20190.86/25483.87</t>
  </si>
  <si>
    <t>6870.00/4166.67</t>
  </si>
  <si>
    <t>8028.80/5000.00</t>
  </si>
  <si>
    <t>9305.40/5000.00</t>
  </si>
  <si>
    <t>13153.10/5000.00</t>
  </si>
  <si>
    <t>2934.80/3709.68</t>
  </si>
  <si>
    <t>40292.10/22876.35</t>
  </si>
  <si>
    <t>上期1期，本期剩余0期</t>
  </si>
  <si>
    <t>412.80/1290.32</t>
  </si>
  <si>
    <t>2967.80/5000.00</t>
  </si>
  <si>
    <t>1026.60/5000.00</t>
  </si>
  <si>
    <t>3059.10/5000.00</t>
  </si>
  <si>
    <t>11933.90/5000.00</t>
  </si>
  <si>
    <t>8966.70/5000.00</t>
  </si>
  <si>
    <t>3615.30/5000.00</t>
  </si>
  <si>
    <t>6592.20/5000.00</t>
  </si>
  <si>
    <t>1014.60/1129.03</t>
  </si>
  <si>
    <t>39176.20/36129.03</t>
  </si>
  <si>
    <t>4026.40/4285.71</t>
  </si>
  <si>
    <t>6688.20/5000.00</t>
  </si>
  <si>
    <t>8238.10/5000.00</t>
  </si>
  <si>
    <t>8966.10/5000.00</t>
  </si>
  <si>
    <t>260.00/5000.00</t>
  </si>
  <si>
    <t>9210.80/5000.00</t>
  </si>
  <si>
    <t>4683.80/4516.13</t>
  </si>
  <si>
    <t>42073.40/33801.84</t>
  </si>
  <si>
    <t>463.90/1935.48</t>
  </si>
  <si>
    <t>896.70/4193.55</t>
  </si>
  <si>
    <t>1360.60/6129.03</t>
  </si>
  <si>
    <t>2935.00/3000.00</t>
  </si>
  <si>
    <t>6726.90/3000.00</t>
  </si>
  <si>
    <t>6532.40/3000.00</t>
  </si>
  <si>
    <t>7477.70/3000.00</t>
  </si>
  <si>
    <t>9290.10/3000.00</t>
  </si>
  <si>
    <t>8058.80/3000.00</t>
  </si>
  <si>
    <t>153.10/1451.61</t>
  </si>
  <si>
    <t>41174.00/22451.61</t>
  </si>
  <si>
    <t>5848.10/4166.67</t>
  </si>
  <si>
    <t>5021.40/5000.00</t>
  </si>
  <si>
    <t>8572.60/5000.00</t>
  </si>
  <si>
    <t>8196.70/5000.00</t>
  </si>
  <si>
    <t>5411.00/3548.39</t>
  </si>
  <si>
    <t>33049.80/22715.06</t>
  </si>
  <si>
    <t>1413.20/2419.35</t>
  </si>
  <si>
    <t>345.30/2419.35</t>
  </si>
  <si>
    <t>7423.60/5000.00</t>
  </si>
  <si>
    <t>10245.60/5000.00</t>
  </si>
  <si>
    <t>8681.90/5000.00</t>
  </si>
  <si>
    <t>8704.80/5000.00</t>
  </si>
  <si>
    <t>6492.30/3870.97</t>
  </si>
  <si>
    <t>41548.20/23870.97</t>
  </si>
  <si>
    <t>3552.80/5000.00</t>
  </si>
  <si>
    <t>2850.30/5000.00</t>
  </si>
  <si>
    <t>3701.70/5000.00</t>
  </si>
  <si>
    <t>3200.34/5000.00</t>
  </si>
  <si>
    <t>3551.60/5000.00</t>
  </si>
  <si>
    <t>1941.90/5000.00</t>
  </si>
  <si>
    <t>1044.30/3064.52</t>
  </si>
  <si>
    <t>19842.94/38064.52</t>
  </si>
  <si>
    <t>1013.30/2419.35</t>
  </si>
  <si>
    <t>74.30/5000.00</t>
  </si>
  <si>
    <t>60.60/5000.00</t>
  </si>
  <si>
    <t>207.00/5000.00</t>
  </si>
  <si>
    <t>317.10/3000.00</t>
  </si>
  <si>
    <t>4300.90/5000.00</t>
  </si>
  <si>
    <t>3240.30/5000.00</t>
  </si>
  <si>
    <t>3175.70/5000.00</t>
  </si>
  <si>
    <t>4009.50/5000.00</t>
  </si>
  <si>
    <t>15385.40/38000.00</t>
  </si>
  <si>
    <t>683.80/645.16</t>
  </si>
  <si>
    <t>9246.90/5000.00</t>
  </si>
  <si>
    <t>5487.90/5000.00</t>
  </si>
  <si>
    <t>7925.00/5000.00</t>
  </si>
  <si>
    <t>23343.60/15645.16</t>
  </si>
  <si>
    <t>1466.80/5000.00</t>
  </si>
  <si>
    <t>295.30/5000.00</t>
  </si>
  <si>
    <t>797.60/5000.00</t>
  </si>
  <si>
    <t>5283.40/5000.00</t>
  </si>
  <si>
    <t>6191.47/5000.00</t>
  </si>
  <si>
    <t>7295.20/5000.00</t>
  </si>
  <si>
    <t>5552.90/5000.00</t>
  </si>
  <si>
    <t>6272.80/5000.00</t>
  </si>
  <si>
    <t>33155.47/40000.00</t>
  </si>
  <si>
    <t>178.30/387.10</t>
  </si>
  <si>
    <t>4714.90/3000.00</t>
  </si>
  <si>
    <t>5334.80/3000.00</t>
  </si>
  <si>
    <t>41.80/96.77</t>
  </si>
  <si>
    <t>10269.80/6483.87</t>
  </si>
  <si>
    <t>4475.60/3000.00</t>
  </si>
  <si>
    <t>536.70/3000.00</t>
  </si>
  <si>
    <t>5417.60/3000.00</t>
  </si>
  <si>
    <t>5312.20/3000.00</t>
  </si>
  <si>
    <t>4922.00/3000.00</t>
  </si>
  <si>
    <t>3823.50/3000.00</t>
  </si>
  <si>
    <t>5363.50/3000.00</t>
  </si>
  <si>
    <t>4579.00/2225.81</t>
  </si>
  <si>
    <t>34430.10/23225.81</t>
  </si>
  <si>
    <t>1299.90/3000.00</t>
  </si>
  <si>
    <t>126.70/3000.00</t>
  </si>
  <si>
    <t>3167.10/3000.00</t>
  </si>
  <si>
    <t>3667.80/3000.00</t>
  </si>
  <si>
    <t>5385.70/3000.00</t>
  </si>
  <si>
    <t>4479.60/3000.00</t>
  </si>
  <si>
    <t>4254.00/3000.00</t>
  </si>
  <si>
    <t>3389.60/2225.81</t>
  </si>
  <si>
    <t>25770.40/23225.81</t>
  </si>
  <si>
    <t>2365.80/3000.00</t>
  </si>
  <si>
    <t>1432.60/3000.00</t>
  </si>
  <si>
    <t>2378.70/3000.00</t>
  </si>
  <si>
    <t>2379.80/3000.00</t>
  </si>
  <si>
    <t>2402.30/3000.00</t>
  </si>
  <si>
    <t>2367.50/3000.00</t>
  </si>
  <si>
    <t>2393.30/3000.00</t>
  </si>
  <si>
    <t>2363.20/3000.00</t>
  </si>
  <si>
    <t>18083.20/24000.00</t>
  </si>
  <si>
    <t>5044.60/3000.00</t>
  </si>
  <si>
    <t>3023.20/3000.00</t>
  </si>
  <si>
    <t>4308.40/3000.00</t>
  </si>
  <si>
    <t>5446.10/3000.00</t>
  </si>
  <si>
    <t>4971.20/3000.00</t>
  </si>
  <si>
    <t>4719.90/3000.00</t>
  </si>
  <si>
    <t>4345.80/3000.00</t>
  </si>
  <si>
    <t>44.20/96.77</t>
  </si>
  <si>
    <t>31903.40/21096.77</t>
  </si>
  <si>
    <t>500.86/967.74</t>
  </si>
  <si>
    <t>9388.60/5000.00</t>
  </si>
  <si>
    <t>7187.50/5000.00</t>
  </si>
  <si>
    <t>166.00/161.29</t>
  </si>
  <si>
    <t>17242.96/11129.03</t>
  </si>
  <si>
    <t>8623.30/3000.00</t>
  </si>
  <si>
    <t>1248.60/3000.00</t>
  </si>
  <si>
    <t>16.60/3000.00</t>
  </si>
  <si>
    <t>3865.00/3000.00</t>
  </si>
  <si>
    <t>11889.30/3000.00</t>
  </si>
  <si>
    <t>13042.10/3000.00</t>
  </si>
  <si>
    <t>9184.20/3000.00</t>
  </si>
  <si>
    <t>47869.10/24000.00</t>
  </si>
  <si>
    <t>上期3期，本期剩余4期</t>
  </si>
  <si>
    <t>7136.40/5000.00</t>
  </si>
  <si>
    <t>6578.40/5000.00</t>
  </si>
  <si>
    <t>5596.40/5000.00</t>
  </si>
  <si>
    <t>5245.70/5000.00</t>
  </si>
  <si>
    <t>4595.00/4516.13</t>
  </si>
  <si>
    <t>29151.90/24516.13</t>
  </si>
  <si>
    <t>4290.80/4642.86</t>
  </si>
  <si>
    <t>9010.50/5000.00</t>
  </si>
  <si>
    <t>7243.00/5000.00</t>
  </si>
  <si>
    <t>5242.90/5000.00</t>
  </si>
  <si>
    <t>5099.40/5000.00</t>
  </si>
  <si>
    <t>5626.50/5000.00</t>
  </si>
  <si>
    <t>3766.00/3709.68</t>
  </si>
  <si>
    <t>40279.10/33352.54</t>
  </si>
  <si>
    <t>4220.90/4833.33</t>
  </si>
  <si>
    <t>4746.70/5000.00</t>
  </si>
  <si>
    <t>4782.30/5000.00</t>
  </si>
  <si>
    <t>13749.90/14833.33</t>
  </si>
  <si>
    <t>5891.30/5000.00</t>
  </si>
  <si>
    <t>9508.30/5000.00</t>
  </si>
  <si>
    <t>5804.70/5000.00</t>
  </si>
  <si>
    <t>6335.30/5000.00</t>
  </si>
  <si>
    <t>2211.89/5000.00</t>
  </si>
  <si>
    <t>8478.50/5000.00</t>
  </si>
  <si>
    <t>5936.50/5000.00</t>
  </si>
  <si>
    <t>1606.00/2258.06</t>
  </si>
  <si>
    <t>45772.49/37258.06</t>
  </si>
  <si>
    <t>1255.00/2096.77</t>
  </si>
  <si>
    <t>433.30/5000.00</t>
  </si>
  <si>
    <t>774.90/5000.00</t>
  </si>
  <si>
    <t>150.50/5000.00</t>
  </si>
  <si>
    <t>4202.90/5000.00</t>
  </si>
  <si>
    <t>254.65/5000.00</t>
  </si>
  <si>
    <t>3405.50/5000.00</t>
  </si>
  <si>
    <t>6174.60/5000.00</t>
  </si>
  <si>
    <t>12.70/1129.03</t>
  </si>
  <si>
    <t>15409.05/36129.03</t>
  </si>
  <si>
    <t>2641.20/3000.00</t>
  </si>
  <si>
    <t>1861.00/3000.00</t>
  </si>
  <si>
    <t>4100.40/3000.00</t>
  </si>
  <si>
    <t>5755.70/3000.00</t>
  </si>
  <si>
    <t>5792.40/3000.00</t>
  </si>
  <si>
    <t>6706.70/3000.00</t>
  </si>
  <si>
    <t>6489.60/3000.00</t>
  </si>
  <si>
    <t>7883.00/2612.90</t>
  </si>
  <si>
    <t>41230.00/23612.90</t>
  </si>
  <si>
    <t>上期2期，本期剩余2期</t>
  </si>
  <si>
    <t>4425.60/3000.00</t>
  </si>
  <si>
    <t>684.10/3000.00</t>
  </si>
  <si>
    <t>5504.10/3000.00</t>
  </si>
  <si>
    <t>6380.90/3000.00</t>
  </si>
  <si>
    <t>5122.10/3000.00</t>
  </si>
  <si>
    <t>3867.60/3000.00</t>
  </si>
  <si>
    <t>4253.00/3000.00</t>
  </si>
  <si>
    <t>30237.40/24000.00</t>
  </si>
  <si>
    <t>9842.20/3000.00</t>
  </si>
  <si>
    <t>8343.30/3000.00</t>
  </si>
  <si>
    <t>5766.90/3000.00</t>
  </si>
  <si>
    <t>4026.20/3000.00</t>
  </si>
  <si>
    <t>6287.80/3000.00</t>
  </si>
  <si>
    <t>6514.70/3000.00</t>
  </si>
  <si>
    <t>5121.40/3000.00</t>
  </si>
  <si>
    <t>2738.70/2225.81</t>
  </si>
  <si>
    <t>48641.20/23225.81</t>
  </si>
  <si>
    <t>2293.00/3000.00</t>
  </si>
  <si>
    <t>1858.00/3000.00</t>
  </si>
  <si>
    <t>2260.00/3000.00</t>
  </si>
  <si>
    <t>2301.50/3000.00</t>
  </si>
  <si>
    <t>2620.60/3000.00</t>
  </si>
  <si>
    <t>2534.10/3000.00</t>
  </si>
  <si>
    <t>2391.50/3000.00</t>
  </si>
  <si>
    <t>2575.30/3000.00</t>
  </si>
  <si>
    <t>18834.00/24000.00</t>
  </si>
  <si>
    <t>300.60/387.10</t>
  </si>
  <si>
    <t>1999.10/3000.00</t>
  </si>
  <si>
    <t>373.00/3000.00</t>
  </si>
  <si>
    <t>1931.40/3000.00</t>
  </si>
  <si>
    <t>4215.00/3000.00</t>
  </si>
  <si>
    <t>3309.00/3000.00</t>
  </si>
  <si>
    <t>3418.80/3000.00</t>
  </si>
  <si>
    <t>3900.50/3000.00</t>
  </si>
  <si>
    <t>3634.30/3000.00</t>
  </si>
  <si>
    <t>22781.10/24000.00</t>
  </si>
  <si>
    <t>1867.30/3000.00</t>
  </si>
  <si>
    <t>815.10/3000.00</t>
  </si>
  <si>
    <t>104.40/3000.00</t>
  </si>
  <si>
    <t>3848.50/3000.00</t>
  </si>
  <si>
    <t>5507.50/3000.00</t>
  </si>
  <si>
    <t>6943.10/3000.00</t>
  </si>
  <si>
    <t>6425.70/3000.00</t>
  </si>
  <si>
    <t>9382.90/3000.00</t>
  </si>
  <si>
    <t>34894.50/24000.00</t>
  </si>
  <si>
    <t>上期1期，本期剩余2期</t>
  </si>
  <si>
    <t>3162.90/3000.00</t>
  </si>
  <si>
    <t>3095.60/3000.00</t>
  </si>
  <si>
    <t>1535.90/3000.00</t>
  </si>
  <si>
    <t>3410.30/3000.00</t>
  </si>
  <si>
    <t>845.00/3000.00</t>
  </si>
  <si>
    <t>-0.10/3000.00</t>
  </si>
  <si>
    <t>0.40/3000.00</t>
  </si>
  <si>
    <t>188.10/3000.00</t>
  </si>
  <si>
    <t>283.20/3000.00</t>
  </si>
  <si>
    <t>9358.40/24000.00</t>
  </si>
  <si>
    <t>2834.90/3000.00</t>
  </si>
  <si>
    <t>2804.90/3000.00</t>
  </si>
  <si>
    <t>4414.50/3000.00</t>
  </si>
  <si>
    <t>3387.70/3000.00</t>
  </si>
  <si>
    <t>3559.90/3000.00</t>
  </si>
  <si>
    <t>2789.70/3000.00</t>
  </si>
  <si>
    <t>2572.40/3000.00</t>
  </si>
  <si>
    <t>22364.00/24000.00</t>
  </si>
  <si>
    <t>2603.30/3000.00</t>
  </si>
  <si>
    <t>36.30/3000.00</t>
  </si>
  <si>
    <t>1805.30/3000.00</t>
  </si>
  <si>
    <t>4368.80/3000.00</t>
  </si>
  <si>
    <t>5964.60/3000.00</t>
  </si>
  <si>
    <t>5050.00/3000.00</t>
  </si>
  <si>
    <t>4125.40/3000.00</t>
  </si>
  <si>
    <t>4088.80/3000.00</t>
  </si>
  <si>
    <t>28042.50/24000.00</t>
  </si>
  <si>
    <t>2020.80/3000.00</t>
  </si>
  <si>
    <t>308.50/3000.00</t>
  </si>
  <si>
    <t>1237.00/3000.00</t>
  </si>
  <si>
    <t>3089.80/3000.00</t>
  </si>
  <si>
    <t>3622.50/3000.00</t>
  </si>
  <si>
    <t>2682.00/3000.00</t>
  </si>
  <si>
    <t>1727.00/3000.00</t>
  </si>
  <si>
    <t>2526.20/3000.00</t>
  </si>
  <si>
    <t>17213.80/24000.00</t>
  </si>
  <si>
    <t>5149.80/3000.00</t>
  </si>
  <si>
    <t>11082.90/3000.00</t>
  </si>
  <si>
    <t>9521.40/3000.00</t>
  </si>
  <si>
    <t>6349.60/3000.00</t>
  </si>
  <si>
    <t>8226.50/3000.00</t>
  </si>
  <si>
    <t>346.90/100.00</t>
  </si>
  <si>
    <t>782.20/1258.06</t>
  </si>
  <si>
    <t>41459.30/19358.06</t>
  </si>
  <si>
    <t>8293.40/3000.00</t>
  </si>
  <si>
    <t>4829.00/3000.00</t>
  </si>
  <si>
    <t>5943.10/3000.00</t>
  </si>
  <si>
    <t>5.20/3000.00</t>
  </si>
  <si>
    <t>3784.60/3000.00</t>
  </si>
  <si>
    <t>9008.60/3000.00</t>
  </si>
  <si>
    <t>8485.50/3000.00</t>
  </si>
  <si>
    <t>7815.30/1935.48</t>
  </si>
  <si>
    <t>48164.70/22935.48</t>
  </si>
  <si>
    <t>上期2期，本期剩余3期</t>
  </si>
  <si>
    <t>3690.20/3000.00</t>
  </si>
  <si>
    <t>6989.60/3000.00</t>
  </si>
  <si>
    <t>8254.50/3000.00</t>
  </si>
  <si>
    <t>6757.50/3000.00</t>
  </si>
  <si>
    <t>10084.70/3000.00</t>
  </si>
  <si>
    <t>2835.00/3000.00</t>
  </si>
  <si>
    <t>0.10/1451.61</t>
  </si>
  <si>
    <t>38611.60/22451.61</t>
  </si>
  <si>
    <t>55.50/387.10</t>
  </si>
  <si>
    <t>6991.50/3000.00</t>
  </si>
  <si>
    <t>7303.20/3000.00</t>
  </si>
  <si>
    <t>4401.90/2225.81</t>
  </si>
  <si>
    <t>18752.10/8612.91</t>
  </si>
  <si>
    <t>187.30/870.97</t>
  </si>
  <si>
    <t>15668.80/3000.00</t>
  </si>
  <si>
    <t>5663.50/3000.00</t>
  </si>
  <si>
    <t>2481.50/3000.00</t>
  </si>
  <si>
    <t>2259.00/3000.00</t>
  </si>
  <si>
    <t>2342.60/3000.00</t>
  </si>
  <si>
    <t>28602.70/15870.97</t>
  </si>
  <si>
    <t>4747.70/3000.00</t>
  </si>
  <si>
    <t>3644.30/3000.00</t>
  </si>
  <si>
    <t>6426.70/3000.00</t>
  </si>
  <si>
    <t>5849.70/3000.00</t>
  </si>
  <si>
    <t>8945.70/3000.00</t>
  </si>
  <si>
    <t>7084.20/3000.00</t>
  </si>
  <si>
    <t>9059.00/3000.00</t>
  </si>
  <si>
    <t>4973.80/1838.71</t>
  </si>
  <si>
    <t>50731.10/22838.71</t>
  </si>
  <si>
    <t>6296.10/3000.00</t>
  </si>
  <si>
    <t>5774.80/3000.00</t>
  </si>
  <si>
    <t>3520.50/3000.00</t>
  </si>
  <si>
    <t>3092.80/3000.00</t>
  </si>
  <si>
    <t>7201.80/3000.00</t>
  </si>
  <si>
    <t>8616.50/3000.00</t>
  </si>
  <si>
    <t>15123.70/3000.00</t>
  </si>
  <si>
    <t>10511.50/1935.48</t>
  </si>
  <si>
    <t>60137.70/22935.48</t>
  </si>
  <si>
    <t>上期5期，本期剩余7期</t>
  </si>
  <si>
    <t>秦挺 | 业务五部 | 8月绩效对账单</t>
  </si>
  <si>
    <t>本月考核及结转车辆：28辆</t>
  </si>
  <si>
    <t>2074.20/6000.00</t>
  </si>
  <si>
    <t>4892.30/6000.00</t>
  </si>
  <si>
    <t>9535.50/6000.00</t>
  </si>
  <si>
    <t>8822.80/6000.00</t>
  </si>
  <si>
    <t>10663.70/6000.00</t>
  </si>
  <si>
    <t>9903.40/6000.00</t>
  </si>
  <si>
    <t>8898.60/6000.00</t>
  </si>
  <si>
    <t>54790.50/42000.00</t>
  </si>
  <si>
    <t>1397.00/6000.00</t>
  </si>
  <si>
    <t>7093.60/6000.00</t>
  </si>
  <si>
    <t>11754.70/6000.00</t>
  </si>
  <si>
    <t>8761.90/6000.00</t>
  </si>
  <si>
    <t>8444.50/6000.00</t>
  </si>
  <si>
    <t>6269.30/6000.00</t>
  </si>
  <si>
    <t>6163.70/6000.00</t>
  </si>
  <si>
    <t>49884.70/42000.00</t>
  </si>
  <si>
    <t>2651.00/6000.00</t>
  </si>
  <si>
    <t>7396.60/6000.00</t>
  </si>
  <si>
    <t>10391.90/6000.00</t>
  </si>
  <si>
    <t>8120.60/6000.00</t>
  </si>
  <si>
    <t>11564.90/6000.00</t>
  </si>
  <si>
    <t>7645.80/6000.00</t>
  </si>
  <si>
    <t>8334.10/6000.00</t>
  </si>
  <si>
    <t>56104.90/42000.00</t>
  </si>
  <si>
    <t>4620.80/3200.00</t>
  </si>
  <si>
    <t>7840.20/6000.00</t>
  </si>
  <si>
    <t>747.70/6000.00</t>
  </si>
  <si>
    <t>6870.80/6000.00</t>
  </si>
  <si>
    <t>5887.50/6000.00</t>
  </si>
  <si>
    <t>25967.00/27200.00</t>
  </si>
  <si>
    <t>0.00/2516.13</t>
  </si>
  <si>
    <t>1321.30/6000.00</t>
  </si>
  <si>
    <t>3471.70/6000.00</t>
  </si>
  <si>
    <t>1725.70/6000.00</t>
  </si>
  <si>
    <t>2198.70/6000.00</t>
  </si>
  <si>
    <t>5200.20/6000.00</t>
  </si>
  <si>
    <t>3778.40/6000.00</t>
  </si>
  <si>
    <t>6529.10/6000.00</t>
  </si>
  <si>
    <t>24225.10/44516.13</t>
  </si>
  <si>
    <t>435.80/4064.52</t>
  </si>
  <si>
    <t>5782.60/5800.00</t>
  </si>
  <si>
    <t>6806.80/6000.00</t>
  </si>
  <si>
    <t>4366.00/4000.00</t>
  </si>
  <si>
    <t>4830.00/6000.00</t>
  </si>
  <si>
    <t>3748.60/6000.00</t>
  </si>
  <si>
    <t>25534.00/27800.00</t>
  </si>
  <si>
    <t>4608.00/3483.87</t>
  </si>
  <si>
    <t>7459.40/6000.00</t>
  </si>
  <si>
    <t>5950.80/6000.00</t>
  </si>
  <si>
    <t>6207.60/6000.00</t>
  </si>
  <si>
    <t>24225.80/21483.87</t>
  </si>
  <si>
    <t>1464.10/967.74</t>
  </si>
  <si>
    <t>1585.90/2000.00</t>
  </si>
  <si>
    <t>5858.70/6000.00</t>
  </si>
  <si>
    <t>3750.20/6000.00</t>
  </si>
  <si>
    <t>3740.50/4064.52</t>
  </si>
  <si>
    <t>6842.10/6000.00</t>
  </si>
  <si>
    <t>21777.40/24064.52</t>
  </si>
  <si>
    <t>322.00/6000.00</t>
  </si>
  <si>
    <t>3449.00/6000.00</t>
  </si>
  <si>
    <t>3920.90/6000.00</t>
  </si>
  <si>
    <t>1359.60/6000.00</t>
  </si>
  <si>
    <t>2015.90/6000.00</t>
  </si>
  <si>
    <t>1517.60/6000.00</t>
  </si>
  <si>
    <t>1374.10/6000.00</t>
  </si>
  <si>
    <t>1489.40/6000.00</t>
  </si>
  <si>
    <t>15448.50/48000.00</t>
  </si>
  <si>
    <t>2943.80/2322.58</t>
  </si>
  <si>
    <t>3229.50/6000.00</t>
  </si>
  <si>
    <t>7860.10/6000.00</t>
  </si>
  <si>
    <t>10279.80/6000.00</t>
  </si>
  <si>
    <t>5936.50/6000.00</t>
  </si>
  <si>
    <t>6518.10/6000.00</t>
  </si>
  <si>
    <t>2662.40/6000.00</t>
  </si>
  <si>
    <t>6169.40/6000.00</t>
  </si>
  <si>
    <t>45599.60/44322.58</t>
  </si>
  <si>
    <t>3863.70/6000.00</t>
  </si>
  <si>
    <t>8442.20/6000.00</t>
  </si>
  <si>
    <t>9112.70/6000.00</t>
  </si>
  <si>
    <t>10325.20/6000.00</t>
  </si>
  <si>
    <t>9703.50/6000.00</t>
  </si>
  <si>
    <t>8129.50/6000.00</t>
  </si>
  <si>
    <t>10609.00/6000.00</t>
  </si>
  <si>
    <t>60185.80/42000.00</t>
  </si>
  <si>
    <t>1409.40/967.74</t>
  </si>
  <si>
    <t>9071.40/4258.06</t>
  </si>
  <si>
    <t>11610.40/6000.00</t>
  </si>
  <si>
    <t>9948.10/6000.00</t>
  </si>
  <si>
    <t>8278.60/6000.00</t>
  </si>
  <si>
    <t>38908.50/22258.06</t>
  </si>
  <si>
    <t>492.40/580.65</t>
  </si>
  <si>
    <t>4886.80/6000.00</t>
  </si>
  <si>
    <t>3814.70/6000.00</t>
  </si>
  <si>
    <t>3768.30/6000.00</t>
  </si>
  <si>
    <t>3109.30/6000.00</t>
  </si>
  <si>
    <t>4472.40/6000.00</t>
  </si>
  <si>
    <t>2813.10/6000.00</t>
  </si>
  <si>
    <t>3983.50/6000.00</t>
  </si>
  <si>
    <t>27340.50/42580.65</t>
  </si>
  <si>
    <t>1406.70/6000.00</t>
  </si>
  <si>
    <t>5552.90/6000.00</t>
  </si>
  <si>
    <t>1735.60/6000.00</t>
  </si>
  <si>
    <t>2321.40/6000.00</t>
  </si>
  <si>
    <t>1493.90/6000.00</t>
  </si>
  <si>
    <t>1375.70/6000.00</t>
  </si>
  <si>
    <t>3239.70/6000.00</t>
  </si>
  <si>
    <t>17125.90/44516.13</t>
  </si>
  <si>
    <t>1285.50/1354.84</t>
  </si>
  <si>
    <t>6370.40/6000.00</t>
  </si>
  <si>
    <t>6480.40/6000.00</t>
  </si>
  <si>
    <t>5822.60/6000.00</t>
  </si>
  <si>
    <t>4309.40/4451.61</t>
  </si>
  <si>
    <t>7112.10/6000.00</t>
  </si>
  <si>
    <t>31380.40/29806.45</t>
  </si>
  <si>
    <t>1927.50/1400.00</t>
  </si>
  <si>
    <t>2421.40/6000.00</t>
  </si>
  <si>
    <t>5160.40/6000.00</t>
  </si>
  <si>
    <t>9509.30/13400.00</t>
  </si>
  <si>
    <t>2277.00/4258.06</t>
  </si>
  <si>
    <t>2362.00/6000.00</t>
  </si>
  <si>
    <t>6939.50/6000.00</t>
  </si>
  <si>
    <t>9570.00/6000.00</t>
  </si>
  <si>
    <t>6526.50/6000.00</t>
  </si>
  <si>
    <t>12648.60/6000.00</t>
  </si>
  <si>
    <t>11326.10/6000.00</t>
  </si>
  <si>
    <t>12390.80/6000.00</t>
  </si>
  <si>
    <t>64040.50/46258.06</t>
  </si>
  <si>
    <t>2938.60/6000.00</t>
  </si>
  <si>
    <t>6694.70/6000.00</t>
  </si>
  <si>
    <t>2201.20/6000.00</t>
  </si>
  <si>
    <t>2073.20/6000.00</t>
  </si>
  <si>
    <t>1571.20/6000.00</t>
  </si>
  <si>
    <t>1638.30/6000.00</t>
  </si>
  <si>
    <t>3472.90/6000.00</t>
  </si>
  <si>
    <t>20590.10/44516.13</t>
  </si>
  <si>
    <t>137.40/2322.58</t>
  </si>
  <si>
    <t>3133.20/5225.81</t>
  </si>
  <si>
    <t>3612.60/6000.00</t>
  </si>
  <si>
    <t>2064.70/6000.00</t>
  </si>
  <si>
    <t>5281.40/6000.00</t>
  </si>
  <si>
    <t>1644.00/6000.00</t>
  </si>
  <si>
    <t>3439.90/6000.00</t>
  </si>
  <si>
    <t>19175.80/35225.81</t>
  </si>
  <si>
    <t>2462.60/2000.00</t>
  </si>
  <si>
    <t>10433.50/6000.00</t>
  </si>
  <si>
    <t>8075.40/6000.00</t>
  </si>
  <si>
    <t>2969.20/5419.35</t>
  </si>
  <si>
    <t>1313.80/2129.03</t>
  </si>
  <si>
    <t>25254.50/21548.38</t>
  </si>
  <si>
    <t>4180.10/3200.00</t>
  </si>
  <si>
    <t>6413.20/6000.00</t>
  </si>
  <si>
    <t>6624.70/6000.00</t>
  </si>
  <si>
    <t>684.40/6000.00</t>
  </si>
  <si>
    <t>582.20/6000.00</t>
  </si>
  <si>
    <t>18484.60/27200.00</t>
  </si>
  <si>
    <t>10934.60/4193.55</t>
  </si>
  <si>
    <t>7457.80/4193.55</t>
  </si>
  <si>
    <t>8104.50/2516.13</t>
  </si>
  <si>
    <t>童军林 | 综合业务部 | 8月绩效对账单</t>
  </si>
  <si>
    <t>本月考核及结转车辆：1辆</t>
  </si>
  <si>
    <t>290.80/6000.00</t>
  </si>
  <si>
    <t>董剑煜 | 业务二部 | 8月绩效对账单</t>
  </si>
  <si>
    <t>本月考核及结转车辆：24辆</t>
  </si>
  <si>
    <t>38.50/166.67</t>
  </si>
  <si>
    <t>4868.40/5000.00</t>
  </si>
  <si>
    <t>4101.60/5000.00</t>
  </si>
  <si>
    <t>2893.90/5000.00</t>
  </si>
  <si>
    <t>5675.30/5000.00</t>
  </si>
  <si>
    <t>17577.70/20166.67</t>
  </si>
  <si>
    <t>69.50/166.67</t>
  </si>
  <si>
    <t>4512.90/5000.00</t>
  </si>
  <si>
    <t>2584.40/5000.00</t>
  </si>
  <si>
    <t>5180.50/5000.00</t>
  </si>
  <si>
    <t>5239.10/5000.00</t>
  </si>
  <si>
    <t>17586.40/20166.67</t>
  </si>
  <si>
    <t>3830.30/5000.00</t>
  </si>
  <si>
    <t>3505.60/5000.00</t>
  </si>
  <si>
    <t>4484.30/5000.00</t>
  </si>
  <si>
    <t>4024.00/5000.00</t>
  </si>
  <si>
    <t>15844.20/20000.00</t>
  </si>
  <si>
    <t>1778.40/1548.39</t>
  </si>
  <si>
    <t>7126.60/3000.00</t>
  </si>
  <si>
    <t>4104.10/3000.00</t>
  </si>
  <si>
    <t>16354.50/3000.00</t>
  </si>
  <si>
    <t>14560.10/3000.00</t>
  </si>
  <si>
    <t>14823.40/3000.00</t>
  </si>
  <si>
    <t>58747.10/16548.39</t>
  </si>
  <si>
    <t>上期8期，本期剩余11期</t>
  </si>
  <si>
    <t>1607.20/2419.35</t>
  </si>
  <si>
    <t>9559.10/5000.00</t>
  </si>
  <si>
    <t>8004.57/5000.00</t>
  </si>
  <si>
    <t>7256.30/5000.00</t>
  </si>
  <si>
    <t>9179.30/5000.00</t>
  </si>
  <si>
    <t>5.10/161.29</t>
  </si>
  <si>
    <t>35611.57/22580.64</t>
  </si>
  <si>
    <t>4340.40/5000.00</t>
  </si>
  <si>
    <t>5495.30/5000.00</t>
  </si>
  <si>
    <t>5626.60/5000.00</t>
  </si>
  <si>
    <t>5460.60/5000.00</t>
  </si>
  <si>
    <t>20922.90/20000.00</t>
  </si>
  <si>
    <t>2798.10/4193.55</t>
  </si>
  <si>
    <t>5708.20/5000.00</t>
  </si>
  <si>
    <t>7668.67/5000.00</t>
  </si>
  <si>
    <t>7809.00/5000.00</t>
  </si>
  <si>
    <t>7867.10/5000.00</t>
  </si>
  <si>
    <t>4549.90/3709.68</t>
  </si>
  <si>
    <t>36400.97/27903.23</t>
  </si>
  <si>
    <t>2764.20/2419.35</t>
  </si>
  <si>
    <t>5991.70/5000.00</t>
  </si>
  <si>
    <t>7306.99/5000.00</t>
  </si>
  <si>
    <t>6847.40/5000.00</t>
  </si>
  <si>
    <t>4602.20/5000.00</t>
  </si>
  <si>
    <t>65.50/161.29</t>
  </si>
  <si>
    <t>27577.99/22580.64</t>
  </si>
  <si>
    <t>1102.10/2419.35</t>
  </si>
  <si>
    <t>10672.70/5000.00</t>
  </si>
  <si>
    <t>6882.24/5000.00</t>
  </si>
  <si>
    <t>7444.30/5000.00</t>
  </si>
  <si>
    <t>7331.80/5000.00</t>
  </si>
  <si>
    <t>1672.90/1935.48</t>
  </si>
  <si>
    <t>35106.04/24354.83</t>
  </si>
  <si>
    <t>3226.80/3666.67</t>
  </si>
  <si>
    <t>2888.00/5000.00</t>
  </si>
  <si>
    <t>3369.90/5000.00</t>
  </si>
  <si>
    <t>9484.70/13666.67</t>
  </si>
  <si>
    <t>268.40/1354.84</t>
  </si>
  <si>
    <t>5494.10/3000.00</t>
  </si>
  <si>
    <t>4679.80/3000.00</t>
  </si>
  <si>
    <t>673.50/3000.00</t>
  </si>
  <si>
    <t>5564.50/3000.00</t>
  </si>
  <si>
    <t>162.80/2225.81</t>
  </si>
  <si>
    <t>16843.10/15580.65</t>
  </si>
  <si>
    <t>3835.50/1838.71</t>
  </si>
  <si>
    <t>3623.00/3000.00</t>
  </si>
  <si>
    <t>10970.70/3000.00</t>
  </si>
  <si>
    <t>10492.50/3000.00</t>
  </si>
  <si>
    <t>301.90/2032.26</t>
  </si>
  <si>
    <t>29223.80/15870.97</t>
  </si>
  <si>
    <t>上期3期，本期剩余1期</t>
  </si>
  <si>
    <t>4398.60/2129.03</t>
  </si>
  <si>
    <t>10278.90/3000.00</t>
  </si>
  <si>
    <t>12633.10/3000.00</t>
  </si>
  <si>
    <t>13593.10/3000.00</t>
  </si>
  <si>
    <t>166.80/1451.61</t>
  </si>
  <si>
    <t>41070.50/15580.64</t>
  </si>
  <si>
    <t>上期6期，本期剩余5期</t>
  </si>
  <si>
    <t>717.40/290.32</t>
  </si>
  <si>
    <t>2202.90/2032.26</t>
  </si>
  <si>
    <t>2920.30/2322.58</t>
  </si>
  <si>
    <t>423.60/1354.84</t>
  </si>
  <si>
    <t>3051.90/3000.00</t>
  </si>
  <si>
    <t>1303.10/3000.00</t>
  </si>
  <si>
    <t>1350.30/3000.00</t>
  </si>
  <si>
    <t>1173.20/3000.00</t>
  </si>
  <si>
    <t>42.10/96.77</t>
  </si>
  <si>
    <t>7344.20/13451.61</t>
  </si>
  <si>
    <t>46.00/107.14</t>
  </si>
  <si>
    <t>6684.20/3000.00</t>
  </si>
  <si>
    <t>7497.50/3000.00</t>
  </si>
  <si>
    <t>7569.90/3000.00</t>
  </si>
  <si>
    <t>9986.20/3000.00</t>
  </si>
  <si>
    <t>7529.20/3000.00</t>
  </si>
  <si>
    <t>5162.60/2129.03</t>
  </si>
  <si>
    <t>44475.60/17236.17</t>
  </si>
  <si>
    <t>1588.40/870.97</t>
  </si>
  <si>
    <t>5782.90/3000.00</t>
  </si>
  <si>
    <t>5722.20/3000.00</t>
  </si>
  <si>
    <t>5710.00/3000.00</t>
  </si>
  <si>
    <t>5183.20/3000.00</t>
  </si>
  <si>
    <t>58.30/483.87</t>
  </si>
  <si>
    <t>24045.00/13354.84</t>
  </si>
  <si>
    <t>648.80/1354.84</t>
  </si>
  <si>
    <t>4488.80/3000.00</t>
  </si>
  <si>
    <t>5104.90/3000.00</t>
  </si>
  <si>
    <t>186.80/3000.00</t>
  </si>
  <si>
    <t>3508.00/3000.00</t>
  </si>
  <si>
    <t>6101.20/2225.81</t>
  </si>
  <si>
    <t>20038.50/15580.65</t>
  </si>
  <si>
    <t>3448.60/2806.45</t>
  </si>
  <si>
    <t>693.50/3000.00</t>
  </si>
  <si>
    <t>11825.90/3000.00</t>
  </si>
  <si>
    <t>6371.00/3000.00</t>
  </si>
  <si>
    <t>22339.00/17806.45</t>
  </si>
  <si>
    <t>3142.60/1161.29</t>
  </si>
  <si>
    <t>3873.10/3000.00</t>
  </si>
  <si>
    <t>7579.80/3000.00</t>
  </si>
  <si>
    <t>8498.30/3000.00</t>
  </si>
  <si>
    <t>8367.00/3000.00</t>
  </si>
  <si>
    <t>3961.30/1645.16</t>
  </si>
  <si>
    <t>35422.10/14806.45</t>
  </si>
  <si>
    <t>上期4期，本期剩余3期</t>
  </si>
  <si>
    <t>2221.90/1161.29</t>
  </si>
  <si>
    <t>6759.50/3000.00</t>
  </si>
  <si>
    <t>5642.10/3000.00</t>
  </si>
  <si>
    <t>7092.50/3000.00</t>
  </si>
  <si>
    <t>5427.50/3000.00</t>
  </si>
  <si>
    <t>6164.10/3000.00</t>
  </si>
  <si>
    <t>4514.30/2225.81</t>
  </si>
  <si>
    <t>37821.90/21387.10</t>
  </si>
  <si>
    <t>4960.10/2225.81</t>
  </si>
  <si>
    <t>11388.90/3000.00</t>
  </si>
  <si>
    <t>10026.30/3000.00</t>
  </si>
  <si>
    <t>9312.60/3000.00</t>
  </si>
  <si>
    <t>35687.90/11225.81</t>
  </si>
  <si>
    <t>上期5期，本期剩余6期</t>
  </si>
  <si>
    <t>3099.90/2612.90</t>
  </si>
  <si>
    <t>8132.20/3000.00</t>
  </si>
  <si>
    <t>15793.80/3000.00</t>
  </si>
  <si>
    <t>17005.50/3000.00</t>
  </si>
  <si>
    <t>153.00/2225.81</t>
  </si>
  <si>
    <t>44184.40/16838.71</t>
  </si>
  <si>
    <t>上期7期，本期剩余6期</t>
  </si>
  <si>
    <t>6752.70/3000.00</t>
  </si>
  <si>
    <t>6144.00/3000.00</t>
  </si>
  <si>
    <t>6259.30/3000.00</t>
  </si>
  <si>
    <t>5565.40/3000.00</t>
  </si>
  <si>
    <t>6214.00/3000.00</t>
  </si>
  <si>
    <t>4679.80/2225.81</t>
  </si>
  <si>
    <t>35661.20/17332.95</t>
  </si>
  <si>
    <t>谯云 | 业务二部 | 8月绩效对账单</t>
  </si>
  <si>
    <t>本月考核及结转车辆：18辆</t>
  </si>
  <si>
    <t>1624.50/4666.67</t>
  </si>
  <si>
    <t>6208.50/5000.00</t>
  </si>
  <si>
    <t>6638.80/5000.00</t>
  </si>
  <si>
    <t>7238.60/5000.00</t>
  </si>
  <si>
    <t>6384.10/5000.00</t>
  </si>
  <si>
    <t>28094.50/24666.67</t>
  </si>
  <si>
    <t>1151.10/4000.00</t>
  </si>
  <si>
    <t>6081.70/5000.00</t>
  </si>
  <si>
    <t>6343.50/5000.00</t>
  </si>
  <si>
    <t>5923.20/5000.00</t>
  </si>
  <si>
    <t>6692.50/5000.00</t>
  </si>
  <si>
    <t>26192.00/24000.00</t>
  </si>
  <si>
    <t>1713.60/4500.00</t>
  </si>
  <si>
    <t>3564.70/5000.00</t>
  </si>
  <si>
    <t>5847.90/5000.00</t>
  </si>
  <si>
    <t>6068.30/5000.00</t>
  </si>
  <si>
    <t>5790.20/5000.00</t>
  </si>
  <si>
    <t>22984.70/24500.00</t>
  </si>
  <si>
    <t>1526.70/4000.00</t>
  </si>
  <si>
    <t>5987.40/5000.00</t>
  </si>
  <si>
    <t>6480.80/5000.00</t>
  </si>
  <si>
    <t>6789.10/5000.00</t>
  </si>
  <si>
    <t>2488.10/2903.23</t>
  </si>
  <si>
    <t>23272.10/21903.23</t>
  </si>
  <si>
    <t>3536.40/3000.00</t>
  </si>
  <si>
    <t>2031.20/3000.00</t>
  </si>
  <si>
    <t>4400.20/3000.00</t>
  </si>
  <si>
    <t>3537.20/3000.00</t>
  </si>
  <si>
    <t>3975.90/3000.00</t>
  </si>
  <si>
    <t>2527.50/3000.00</t>
  </si>
  <si>
    <t>8631.50/3000.00</t>
  </si>
  <si>
    <t>10036.70/3000.00</t>
  </si>
  <si>
    <t>38676.60/24000.00</t>
  </si>
  <si>
    <t>4245.60/4000.00</t>
  </si>
  <si>
    <t>12356.65/5000.00</t>
  </si>
  <si>
    <t>17648.50/5000.00</t>
  </si>
  <si>
    <t>12889.10/5000.00</t>
  </si>
  <si>
    <t>9796.20/3064.52</t>
  </si>
  <si>
    <t>56936.05/22064.52</t>
  </si>
  <si>
    <t>上期3期，本期剩余3期</t>
  </si>
  <si>
    <t>2217.40/3000.00</t>
  </si>
  <si>
    <t>1415.60/3000.00</t>
  </si>
  <si>
    <t>5253.40/3000.00</t>
  </si>
  <si>
    <t>1197.30/3000.00</t>
  </si>
  <si>
    <t>4.20/3000.00</t>
  </si>
  <si>
    <t>7748.50/3000.00</t>
  </si>
  <si>
    <t>7531.40/3000.00</t>
  </si>
  <si>
    <t>4684.60/3000.00</t>
  </si>
  <si>
    <t>30052.40/24000.00</t>
  </si>
  <si>
    <t>5828.40/4000.00</t>
  </si>
  <si>
    <t>14452.29/5000.00</t>
  </si>
  <si>
    <t>13461.40/5000.00</t>
  </si>
  <si>
    <t>11040.00/5000.00</t>
  </si>
  <si>
    <t>88.80/2741.94</t>
  </si>
  <si>
    <t>44870.89/21741.94</t>
  </si>
  <si>
    <t>9039.10/4666.67</t>
  </si>
  <si>
    <t>5642.80/5000.00</t>
  </si>
  <si>
    <t>3493.20/5000.00</t>
  </si>
  <si>
    <t>4672.60/5000.00</t>
  </si>
  <si>
    <t>5238.60/5000.00</t>
  </si>
  <si>
    <t>28086.30/24666.67</t>
  </si>
  <si>
    <t>4473.60/3000.00</t>
  </si>
  <si>
    <t>4034.20/3000.00</t>
  </si>
  <si>
    <t>6297.20/3000.00</t>
  </si>
  <si>
    <t>2622.10/3000.00</t>
  </si>
  <si>
    <t>2180.60/3000.00</t>
  </si>
  <si>
    <t>19607.70/24000.00</t>
  </si>
  <si>
    <t>7538.30/4000.00</t>
  </si>
  <si>
    <t>9372.26/5000.00</t>
  </si>
  <si>
    <t>9838.10/5000.00</t>
  </si>
  <si>
    <t>12393.90/5000.00</t>
  </si>
  <si>
    <t>8197.00/3064.52</t>
  </si>
  <si>
    <t>47339.56/22064.52</t>
  </si>
  <si>
    <t>5948.00/3870.97</t>
  </si>
  <si>
    <t>5575.10/3000.00</t>
  </si>
  <si>
    <t>3441.30/3000.00</t>
  </si>
  <si>
    <t>4342.30/3000.00</t>
  </si>
  <si>
    <t>3803.20/3000.00</t>
  </si>
  <si>
    <t>2063.70/3000.00</t>
  </si>
  <si>
    <t>7546.70/3000.00</t>
  </si>
  <si>
    <t>505.80/3000.00</t>
  </si>
  <si>
    <t>8493.40/3000.00</t>
  </si>
  <si>
    <t>35771.50/24000.00</t>
  </si>
  <si>
    <t>2112.80/870.97</t>
  </si>
  <si>
    <t>3398.80/3000.00</t>
  </si>
  <si>
    <t>0.00/1161.29</t>
  </si>
  <si>
    <t>1808.50/1064.52</t>
  </si>
  <si>
    <t>6410.80/3000.00</t>
  </si>
  <si>
    <t>8219.30/4064.52</t>
  </si>
  <si>
    <t>2362.20/967.74</t>
  </si>
  <si>
    <t>2508.60/2322.58</t>
  </si>
  <si>
    <t>4870.80/3290.32</t>
  </si>
  <si>
    <t>8044.50/2612.90</t>
  </si>
  <si>
    <t>3919.10/3000.00</t>
  </si>
  <si>
    <t>4988.70/3000.00</t>
  </si>
  <si>
    <t>6400.20/3000.00</t>
  </si>
  <si>
    <t>2106.20/3000.00</t>
  </si>
  <si>
    <t>5233.30/3000.00</t>
  </si>
  <si>
    <t>3086.80/3000.00</t>
  </si>
  <si>
    <t>5556.10/3000.00</t>
  </si>
  <si>
    <t>877.50/3000.00</t>
  </si>
  <si>
    <t>32167.90/24000.00</t>
  </si>
  <si>
    <t>809.00/580.65</t>
  </si>
  <si>
    <t>4098.00/3000.00</t>
  </si>
  <si>
    <t>8357.10/3000.00</t>
  </si>
  <si>
    <t>8903.40/3000.00</t>
  </si>
  <si>
    <t>5894.60/3000.00</t>
  </si>
  <si>
    <t>555.00/1354.84</t>
  </si>
  <si>
    <t>28617.10/13935.49</t>
  </si>
  <si>
    <t>赵伟军 | 综合业务部 | 8月绩效对账单</t>
  </si>
  <si>
    <t>本月考核及结转车辆：4辆</t>
  </si>
  <si>
    <t>2914.70/6000.00</t>
  </si>
  <si>
    <t>1363.70/6000.00</t>
  </si>
  <si>
    <t>3017.00/6000.00</t>
  </si>
  <si>
    <t>4198.30/6000.00</t>
  </si>
  <si>
    <t>金可鹏 | 业务三部 | 8月绩效对账单</t>
  </si>
  <si>
    <t>1043.50/6000.00</t>
  </si>
  <si>
    <t>1846.20/6000.00</t>
  </si>
  <si>
    <t>3856.70/6000.00</t>
  </si>
  <si>
    <t>1496.40/6000.00</t>
  </si>
  <si>
    <t>3418.90/6000.00</t>
  </si>
  <si>
    <t>11661.70/30000.00</t>
  </si>
  <si>
    <t>125.30/193.55</t>
  </si>
  <si>
    <t>3364.90/6000.00</t>
  </si>
  <si>
    <t>3526.40/6000.00</t>
  </si>
  <si>
    <t>3467.60/6000.00</t>
  </si>
  <si>
    <t>2087.20/6000.00</t>
  </si>
  <si>
    <t>3640.20/6000.00</t>
  </si>
  <si>
    <t>16211.60/30193.55</t>
  </si>
  <si>
    <t>36.70/2400.00</t>
  </si>
  <si>
    <t>1294.40/6000.00</t>
  </si>
  <si>
    <t>2849.50/6000.00</t>
  </si>
  <si>
    <t>1457.80/6000.00</t>
  </si>
  <si>
    <t>2968.30/6000.00</t>
  </si>
  <si>
    <t>8606.70/26400.00</t>
  </si>
  <si>
    <t>6175.80/5200.00</t>
  </si>
  <si>
    <t>313.90/1161.29</t>
  </si>
  <si>
    <t>230.80/1935.48</t>
  </si>
  <si>
    <t>223.40/3400.00</t>
  </si>
  <si>
    <t>1522.70/6000.00</t>
  </si>
  <si>
    <t>3727.50/6000.00</t>
  </si>
  <si>
    <t>1989.80/6000.00</t>
  </si>
  <si>
    <t>3362.50/6000.00</t>
  </si>
  <si>
    <t>10825.90/27400.00</t>
  </si>
  <si>
    <t>342.90/428.57</t>
  </si>
  <si>
    <t>8170.10/6000.00</t>
  </si>
  <si>
    <t>1174.90/6000.00</t>
  </si>
  <si>
    <t>7603.40/6000.00</t>
  </si>
  <si>
    <t>6643.00/6000.00</t>
  </si>
  <si>
    <t>8205.20/6000.00</t>
  </si>
  <si>
    <t>6653.50/6000.00</t>
  </si>
  <si>
    <t>38793.00/36428.57</t>
  </si>
  <si>
    <t>1649.00/2322.58</t>
  </si>
  <si>
    <t>4483.10/6000.00</t>
  </si>
  <si>
    <t>4399.60/6000.00</t>
  </si>
  <si>
    <t>3421.60/6000.00</t>
  </si>
  <si>
    <t>1865.00/6000.00</t>
  </si>
  <si>
    <t>3534.00/6000.00</t>
  </si>
  <si>
    <t>19352.30/32322.58</t>
  </si>
  <si>
    <t>509.80/2400.00</t>
  </si>
  <si>
    <t>2327.70/6000.00</t>
  </si>
  <si>
    <t>849.80/6000.00</t>
  </si>
  <si>
    <t>2976.70/6000.00</t>
  </si>
  <si>
    <t>10505.50/26400.00</t>
  </si>
  <si>
    <t>908.10/6000.00</t>
  </si>
  <si>
    <t>2820.60/6000.00</t>
  </si>
  <si>
    <t>3380.30/6000.00</t>
  </si>
  <si>
    <t>1163.60/6000.00</t>
  </si>
  <si>
    <t>1743.80/6000.00</t>
  </si>
  <si>
    <t>10016.40/30000.00</t>
  </si>
  <si>
    <t>1267.70/3800.00</t>
  </si>
  <si>
    <t>1176.80/6000.00</t>
  </si>
  <si>
    <t>4283.90/6000.00</t>
  </si>
  <si>
    <t>2317.60/6000.00</t>
  </si>
  <si>
    <t>3978.70/6000.00</t>
  </si>
  <si>
    <t>13024.70/27800.00</t>
  </si>
  <si>
    <t>1230.60/3800.00</t>
  </si>
  <si>
    <t>2909.80/6000.00</t>
  </si>
  <si>
    <t>3324.50/6000.00</t>
  </si>
  <si>
    <t>890.70/6000.00</t>
  </si>
  <si>
    <t>3023.50/6000.00</t>
  </si>
  <si>
    <t>11379.10/27800.00</t>
  </si>
  <si>
    <t>3919.60/3000.00</t>
  </si>
  <si>
    <t>626.40/3000.00</t>
  </si>
  <si>
    <t>33.90/96.77</t>
  </si>
  <si>
    <t>88.60/400.00</t>
  </si>
  <si>
    <t>5280.00/3000.00</t>
  </si>
  <si>
    <t>4995.80/3000.00</t>
  </si>
  <si>
    <t>5368.30/3000.00</t>
  </si>
  <si>
    <t>20312.60/18496.77</t>
  </si>
  <si>
    <t>64.10/5000.00</t>
  </si>
  <si>
    <t>68.80/5000.00</t>
  </si>
  <si>
    <t>2362.80/5000.00</t>
  </si>
  <si>
    <t>2495.70/15000.00</t>
  </si>
  <si>
    <t>46.10/3225.81</t>
  </si>
  <si>
    <t>38.50/5000.00</t>
  </si>
  <si>
    <t>84.60/8225.81</t>
  </si>
  <si>
    <t>1261.10/5000.00</t>
  </si>
  <si>
    <t>5173.00/5000.00</t>
  </si>
  <si>
    <t>3552.50/5000.00</t>
  </si>
  <si>
    <t>3242.00/3833.33</t>
  </si>
  <si>
    <t>6783.98/5000.00</t>
  </si>
  <si>
    <t>6331.40/5000.00</t>
  </si>
  <si>
    <t>3053.70/5000.00</t>
  </si>
  <si>
    <t>2654.80/5000.00</t>
  </si>
  <si>
    <t>32052.48/38833.33</t>
  </si>
  <si>
    <t>717.00/5000.00</t>
  </si>
  <si>
    <t>1273.50/5000.00</t>
  </si>
  <si>
    <t>2299.30/1833.33</t>
  </si>
  <si>
    <t>3769.21/5000.00</t>
  </si>
  <si>
    <t>2396.00/5000.00</t>
  </si>
  <si>
    <t>25.30/5000.00</t>
  </si>
  <si>
    <t>535.54/5000.00</t>
  </si>
  <si>
    <t>11015.85/36833.33</t>
  </si>
  <si>
    <t>915.80/5000.00</t>
  </si>
  <si>
    <t>68.30/5000.00</t>
  </si>
  <si>
    <t>1318.80/5000.00</t>
  </si>
  <si>
    <t>2302.90/15000.00</t>
  </si>
  <si>
    <t>1822.20/3833.33</t>
  </si>
  <si>
    <t>2769.46/5000.00</t>
  </si>
  <si>
    <t>2379.40/5000.00</t>
  </si>
  <si>
    <t>812.50/5000.00</t>
  </si>
  <si>
    <t>132.40/5000.00</t>
  </si>
  <si>
    <t>7915.96/23833.33</t>
  </si>
  <si>
    <t>1505.60/2741.94</t>
  </si>
  <si>
    <t>988.70/5000.00</t>
  </si>
  <si>
    <t>725.87/5000.00</t>
  </si>
  <si>
    <t>49.80/5000.00</t>
  </si>
  <si>
    <t>920.42/5000.00</t>
  </si>
  <si>
    <t>4190.39/27741.94</t>
  </si>
  <si>
    <t>6507.50/5000.00</t>
  </si>
  <si>
    <t>5596.20/5000.00</t>
  </si>
  <si>
    <t>13126.80/5000.00</t>
  </si>
  <si>
    <t>13390.70/5000.00</t>
  </si>
  <si>
    <t>13051.60/5000.00</t>
  </si>
  <si>
    <t>13629.90/5000.00</t>
  </si>
  <si>
    <t>13864.00/5000.00</t>
  </si>
  <si>
    <t>12063.90/5000.00</t>
  </si>
  <si>
    <t>91230.60/40000.00</t>
  </si>
  <si>
    <t>上期4期，本期剩余5期</t>
  </si>
  <si>
    <t>909.90/5000.00</t>
  </si>
  <si>
    <t>24.00/5000.00</t>
  </si>
  <si>
    <t>1143.70/5000.00</t>
  </si>
  <si>
    <t>3426.60/4166.66</t>
  </si>
  <si>
    <t>9362.40/5000.00</t>
  </si>
  <si>
    <t>1866.30/5000.00</t>
  </si>
  <si>
    <t>1924.10/5000.00</t>
  </si>
  <si>
    <t>3601.50/5000.00</t>
  </si>
  <si>
    <t>22258.50/39166.66</t>
  </si>
  <si>
    <t>5094.50/4838.71</t>
  </si>
  <si>
    <t>1002.20/3833.33</t>
  </si>
  <si>
    <t>65.85/5000.00</t>
  </si>
  <si>
    <t>0.40/5000.00</t>
  </si>
  <si>
    <t>6985.10/5000.00</t>
  </si>
  <si>
    <t>9184.60/5000.00</t>
  </si>
  <si>
    <t>17238.15/23833.33</t>
  </si>
  <si>
    <t>9965.70/5000.00</t>
  </si>
  <si>
    <t>10746.50/5000.00</t>
  </si>
  <si>
    <t>8012.90/5000.00</t>
  </si>
  <si>
    <t>6821.60/5000.00</t>
  </si>
  <si>
    <t>7503.00/5000.00</t>
  </si>
  <si>
    <t>6928.60/5000.00</t>
  </si>
  <si>
    <t>10253.30/5000.00</t>
  </si>
  <si>
    <t>12817.50/5000.00</t>
  </si>
  <si>
    <t>73049.10/40000.00</t>
  </si>
  <si>
    <t>1949.20/3833.33</t>
  </si>
  <si>
    <t>4320.35/5000.00</t>
  </si>
  <si>
    <t>2832.70/5000.00</t>
  </si>
  <si>
    <t>83.50/5000.00</t>
  </si>
  <si>
    <t>433.01/5000.00</t>
  </si>
  <si>
    <t>9618.76/23833.33</t>
  </si>
  <si>
    <t>6051.00/5000.00</t>
  </si>
  <si>
    <t>163.80/5000.00</t>
  </si>
  <si>
    <t>502.30/5000.00</t>
  </si>
  <si>
    <t>6717.10/15000.00</t>
  </si>
  <si>
    <t>57.90/5000.00</t>
  </si>
  <si>
    <t>48.50/5000.00</t>
  </si>
  <si>
    <t>5534.20/5000.00</t>
  </si>
  <si>
    <t>5640.60/15000.00</t>
  </si>
  <si>
    <t>702.00/5000.00</t>
  </si>
  <si>
    <t>774.30/5000.00</t>
  </si>
  <si>
    <t>2319.90/1833.33</t>
  </si>
  <si>
    <t>3459.60/5000.00</t>
  </si>
  <si>
    <t>2130.80/5000.00</t>
  </si>
  <si>
    <t>7043.20/5000.00</t>
  </si>
  <si>
    <t>15998.40/5000.00</t>
  </si>
  <si>
    <t>32428.20/36833.33</t>
  </si>
  <si>
    <t>473.80/3000.00</t>
  </si>
  <si>
    <t>400.10/3000.00</t>
  </si>
  <si>
    <t>892.30/3000.00</t>
  </si>
  <si>
    <t>93.00/200.00</t>
  </si>
  <si>
    <t>4036.40/2000.00</t>
  </si>
  <si>
    <t>6152.20/3000.00</t>
  </si>
  <si>
    <t>10188.60/8000.00</t>
  </si>
  <si>
    <t>6233.30/2419.35</t>
  </si>
  <si>
    <t>6233.30/5419.35</t>
  </si>
  <si>
    <t>48.50/3225.81</t>
  </si>
  <si>
    <t>798.60/5000.00</t>
  </si>
  <si>
    <t>847.10/8225.81</t>
  </si>
  <si>
    <t>277.80/5000.00</t>
  </si>
  <si>
    <t>489.60/5000.00</t>
  </si>
  <si>
    <t>65.30/333.33</t>
  </si>
  <si>
    <t>48.80/3225.81</t>
  </si>
  <si>
    <t>491.00/5000.00</t>
  </si>
  <si>
    <t>539.80/8225.81</t>
  </si>
  <si>
    <t>757.70/5000.00</t>
  </si>
  <si>
    <t>25.60/5000.00</t>
  </si>
  <si>
    <t>937.20/5000.00</t>
  </si>
  <si>
    <t>2314.00/1833.33</t>
  </si>
  <si>
    <t>3949.93/5000.00</t>
  </si>
  <si>
    <t>3261.10/5000.00</t>
  </si>
  <si>
    <t>432.20/5000.00</t>
  </si>
  <si>
    <t>11677.73/36833.33</t>
  </si>
  <si>
    <t>965.10/3000.00</t>
  </si>
  <si>
    <t>264.60/3000.00</t>
  </si>
  <si>
    <t>274.60/967.74</t>
  </si>
  <si>
    <t>3100.40/1500.00</t>
  </si>
  <si>
    <t>6213.40/3000.00</t>
  </si>
  <si>
    <t>9313.80/7500.00</t>
  </si>
  <si>
    <t>792.20/5000.00</t>
  </si>
  <si>
    <t>17.30/5000.00</t>
  </si>
  <si>
    <t>1119.10/5000.00</t>
  </si>
  <si>
    <t>1225.80/4166.66</t>
  </si>
  <si>
    <t>9501.99/5000.00</t>
  </si>
  <si>
    <t>1540.90/5000.00</t>
  </si>
  <si>
    <t>673.80/5000.00</t>
  </si>
  <si>
    <t>756.93/5000.00</t>
  </si>
  <si>
    <t>15628.02/39166.66</t>
  </si>
  <si>
    <t>15042.00/3000.00</t>
  </si>
  <si>
    <t>15426.10/3000.00</t>
  </si>
  <si>
    <t>14438.40/3000.00</t>
  </si>
  <si>
    <t>11280.90/3000.00</t>
  </si>
  <si>
    <t>935.30/3000.00</t>
  </si>
  <si>
    <t>57122.70/15000.00</t>
  </si>
  <si>
    <t>上期11期，本期剩余10期</t>
  </si>
  <si>
    <t>204.60/5000.00</t>
  </si>
  <si>
    <t>25.00/5000.00</t>
  </si>
  <si>
    <t>1639.20/5000.00</t>
  </si>
  <si>
    <t>1868.80/15000.00</t>
  </si>
  <si>
    <t>128.90/4666.67</t>
  </si>
  <si>
    <t>252.30/5000.00</t>
  </si>
  <si>
    <t>5642.50/5000.00</t>
  </si>
  <si>
    <t>6023.70/14666.67</t>
  </si>
  <si>
    <t>3597.20/3000.00</t>
  </si>
  <si>
    <t>334.90/3000.00</t>
  </si>
  <si>
    <t>3477.80/3000.00</t>
  </si>
  <si>
    <t>3329.50/3000.00</t>
  </si>
  <si>
    <t>3215.90/3000.00</t>
  </si>
  <si>
    <t>3967.10/3000.00</t>
  </si>
  <si>
    <t>1931.60/3000.00</t>
  </si>
  <si>
    <t>3327.20/3000.00</t>
  </si>
  <si>
    <t>23181.20/24000.00</t>
  </si>
  <si>
    <t>3925.80/2000.00</t>
  </si>
  <si>
    <t>6596.20/3000.00</t>
  </si>
  <si>
    <t>10522.00/8000.00</t>
  </si>
  <si>
    <t>3575.70/2000.00</t>
  </si>
  <si>
    <t>7137.70/3000.00</t>
  </si>
  <si>
    <t>10713.40/8000.00</t>
  </si>
  <si>
    <t>2553.70/2000.00</t>
  </si>
  <si>
    <t>6040.40/3000.00</t>
  </si>
  <si>
    <t>8594.10/8000.00</t>
  </si>
  <si>
    <t>1503.70/1000.00</t>
  </si>
  <si>
    <t>6721.70/3000.00</t>
  </si>
  <si>
    <t>8225.40/7000.00</t>
  </si>
  <si>
    <t>9139.80/3000.00</t>
  </si>
  <si>
    <t>6403.50/3000.00</t>
  </si>
  <si>
    <t>9428.60/3000.00</t>
  </si>
  <si>
    <t>9143.00/3000.00</t>
  </si>
  <si>
    <t>9121.90/3000.00</t>
  </si>
  <si>
    <t>3789.80/1500.00</t>
  </si>
  <si>
    <t>47026.60/22500.00</t>
  </si>
  <si>
    <t>上期3期，本期剩余2期</t>
  </si>
  <si>
    <t>4117.00/3000.00</t>
  </si>
  <si>
    <t>5717.70/3000.00</t>
  </si>
  <si>
    <t>3045.30/3000.00</t>
  </si>
  <si>
    <t>1953.60/3000.00</t>
  </si>
  <si>
    <t>494.60/774.19</t>
  </si>
  <si>
    <t>3231.00/2000.00</t>
  </si>
  <si>
    <t>7482.60/3000.00</t>
  </si>
  <si>
    <t>26041.80/20774.19</t>
  </si>
  <si>
    <t>6130.10/2806.45</t>
  </si>
  <si>
    <t>6130.10/5806.45</t>
  </si>
  <si>
    <t>3611.70/2000.00</t>
  </si>
  <si>
    <t>5372.50/3000.00</t>
  </si>
  <si>
    <t>8984.20/8000.00</t>
  </si>
  <si>
    <t>钟祥 | 业务一部、业务三部 | 8月绩效对账单</t>
  </si>
  <si>
    <t>本月考核及结转车辆：63辆</t>
  </si>
  <si>
    <t>1904.00/5600.00</t>
  </si>
  <si>
    <t>2231.00/6000.00</t>
  </si>
  <si>
    <t>1153.10/6000.00</t>
  </si>
  <si>
    <t>198.50/6000.00</t>
  </si>
  <si>
    <t>11374.10/29600.00</t>
  </si>
  <si>
    <t>4713.30/5600.00</t>
  </si>
  <si>
    <t>5493.40/5225.81</t>
  </si>
  <si>
    <t>3062.00/3290.32</t>
  </si>
  <si>
    <t>5033.10/6000.00</t>
  </si>
  <si>
    <t>8095.10/9290.32</t>
  </si>
  <si>
    <t>2321.50/5000.00</t>
  </si>
  <si>
    <t>2625.60/3000.00</t>
  </si>
  <si>
    <t>1262.30/3000.00</t>
  </si>
  <si>
    <t>3280.70/3000.00</t>
  </si>
  <si>
    <t>3575.40/3000.00</t>
  </si>
  <si>
    <t>1470.80/3000.00</t>
  </si>
  <si>
    <t>1584.20/3000.00</t>
  </si>
  <si>
    <t>438.20/3000.00</t>
  </si>
  <si>
    <t>1826.70/3000.00</t>
  </si>
  <si>
    <t>16063.90/24000.00</t>
  </si>
  <si>
    <t>1268.50/5000.00</t>
  </si>
  <si>
    <t>1563.20/3000.00</t>
  </si>
  <si>
    <t>1269.50/3000.00</t>
  </si>
  <si>
    <t>183.70/3000.00</t>
  </si>
  <si>
    <t>2292.70/3000.00</t>
  </si>
  <si>
    <t>1262.90/3000.00</t>
  </si>
  <si>
    <t>169.40/3000.00</t>
  </si>
  <si>
    <t>3338.40/3000.00</t>
  </si>
  <si>
    <t>1185.20/3000.00</t>
  </si>
  <si>
    <t>1195.60/3000.00</t>
  </si>
  <si>
    <t>2380.80/6000.00</t>
  </si>
  <si>
    <t>199.00/3000.00</t>
  </si>
  <si>
    <t>1952.10/3000.00</t>
  </si>
  <si>
    <t>1060.50/1548.39</t>
  </si>
  <si>
    <t>3471.90/2300.00</t>
  </si>
  <si>
    <t>4588.60/3000.00</t>
  </si>
  <si>
    <t>5121.10/3000.00</t>
  </si>
  <si>
    <t>2068.30/3000.00</t>
  </si>
  <si>
    <t>4271.50/3000.00</t>
  </si>
  <si>
    <t>20581.90/15848.39</t>
  </si>
  <si>
    <t>1051.80/3000.00</t>
  </si>
  <si>
    <t>1403.00/3000.00</t>
  </si>
  <si>
    <t>160.60/3000.00</t>
  </si>
  <si>
    <t>3000.00/3000.00</t>
  </si>
  <si>
    <t>2253.80/3000.00</t>
  </si>
  <si>
    <t>2394.40/3000.00</t>
  </si>
  <si>
    <t>2271.90/3000.00</t>
  </si>
  <si>
    <t>2103.70/3000.00</t>
  </si>
  <si>
    <t>1949.90/3000.00</t>
  </si>
  <si>
    <t>1861.90/3000.00</t>
  </si>
  <si>
    <t>2114.00/3000.00</t>
  </si>
  <si>
    <t>1329.20/3000.00</t>
  </si>
  <si>
    <t>16278.80/24000.00</t>
  </si>
  <si>
    <t>1010.30/3000.00</t>
  </si>
  <si>
    <t>1567.10/3000.00</t>
  </si>
  <si>
    <t>1431.20/3000.00</t>
  </si>
  <si>
    <t>2998.30/6000.00</t>
  </si>
  <si>
    <t>194.10/806.45</t>
  </si>
  <si>
    <t>355.00/322.58</t>
  </si>
  <si>
    <t>4948.20/3035.71</t>
  </si>
  <si>
    <t>12703.80/5000.00</t>
  </si>
  <si>
    <t>12052.20/5000.00</t>
  </si>
  <si>
    <t>11645.50/5000.00</t>
  </si>
  <si>
    <t>8734.80/5000.00</t>
  </si>
  <si>
    <t>378.70/5000.00</t>
  </si>
  <si>
    <t>99.60/5000.00</t>
  </si>
  <si>
    <t>50917.80/33358.29</t>
  </si>
  <si>
    <t>392.40/3392.86</t>
  </si>
  <si>
    <t>2124.00/5000.00</t>
  </si>
  <si>
    <t>2342.90/5000.00</t>
  </si>
  <si>
    <t>920.10/2258.06</t>
  </si>
  <si>
    <t>2108.70/3000.00</t>
  </si>
  <si>
    <t>4595.90/5000.00</t>
  </si>
  <si>
    <t>5555.90/5000.00</t>
  </si>
  <si>
    <t>18039.90/28650.92</t>
  </si>
  <si>
    <t>246.40/3000.00</t>
  </si>
  <si>
    <t>3246.30/3000.00</t>
  </si>
  <si>
    <t>2029.60/3000.00</t>
  </si>
  <si>
    <t>5522.30/9000.00</t>
  </si>
  <si>
    <t>2067.00/3500.00</t>
  </si>
  <si>
    <t>2828.70/5000.00</t>
  </si>
  <si>
    <t>3450.40/5000.00</t>
  </si>
  <si>
    <t>8346.10/13500.00</t>
  </si>
  <si>
    <t>57.90/677.42</t>
  </si>
  <si>
    <t>1187.50/2903.23</t>
  </si>
  <si>
    <t>2077.40/5000.00</t>
  </si>
  <si>
    <t>636.39/1935.48</t>
  </si>
  <si>
    <t>8815.50/4166.67</t>
  </si>
  <si>
    <t>3962.30/5000.00</t>
  </si>
  <si>
    <t>3924.10/5000.00</t>
  </si>
  <si>
    <t>20603.19/24005.38</t>
  </si>
  <si>
    <t>123.70/806.45</t>
  </si>
  <si>
    <t>1104.60/5000.00</t>
  </si>
  <si>
    <t>50.80/5000.00</t>
  </si>
  <si>
    <t>1591.20/5000.00</t>
  </si>
  <si>
    <t>1458.50/5000.00</t>
  </si>
  <si>
    <t>143.60/1612.90</t>
  </si>
  <si>
    <t>1369.50/3500.00</t>
  </si>
  <si>
    <t>2322.30/5000.00</t>
  </si>
  <si>
    <t>2168.20/5000.00</t>
  </si>
  <si>
    <t>10208.70/35112.90</t>
  </si>
  <si>
    <t>718.50/1451.61</t>
  </si>
  <si>
    <t>2626.90/2035.71</t>
  </si>
  <si>
    <t>5312.30/3000.00</t>
  </si>
  <si>
    <t>3524.00/3000.00</t>
  </si>
  <si>
    <t>3355.30/3000.00</t>
  </si>
  <si>
    <t>2612.50/3000.00</t>
  </si>
  <si>
    <t>2086.40/3000.00</t>
  </si>
  <si>
    <t>1615.30/3000.00</t>
  </si>
  <si>
    <t>21132.70/20035.71</t>
  </si>
  <si>
    <t>2606.60/5000.00</t>
  </si>
  <si>
    <t>2893.20/3000.00</t>
  </si>
  <si>
    <t>313.10/3000.00</t>
  </si>
  <si>
    <t>2762.30/3000.00</t>
  </si>
  <si>
    <t>3011.50/3000.00</t>
  </si>
  <si>
    <t>5375.40/3000.00</t>
  </si>
  <si>
    <t>4854.30/3000.00</t>
  </si>
  <si>
    <t>711.80/967.74</t>
  </si>
  <si>
    <t>138.30/677.42</t>
  </si>
  <si>
    <t>20059.90/19645.16</t>
  </si>
  <si>
    <t>83.20/387.10</t>
  </si>
  <si>
    <t>3276.70/3000.00</t>
  </si>
  <si>
    <t>1700.10/3000.00</t>
  </si>
  <si>
    <t>3935.90/3000.00</t>
  </si>
  <si>
    <t>5329.70/3000.00</t>
  </si>
  <si>
    <t>5045.20/3000.00</t>
  </si>
  <si>
    <t>5092.60/3000.00</t>
  </si>
  <si>
    <t>4520.90/3000.00</t>
  </si>
  <si>
    <t>4914.30/3000.00</t>
  </si>
  <si>
    <t>33815.40/24000.00</t>
  </si>
  <si>
    <t>1860.50/3000.00</t>
  </si>
  <si>
    <t>734.70/3000.00</t>
  </si>
  <si>
    <t>2273.00/3000.00</t>
  </si>
  <si>
    <t>2156.00/3000.00</t>
  </si>
  <si>
    <t>2347.60/3000.00</t>
  </si>
  <si>
    <t>2329.60/3000.00</t>
  </si>
  <si>
    <t>410.30/967.74</t>
  </si>
  <si>
    <t>345.50/677.42</t>
  </si>
  <si>
    <t>12457.20/19645.16</t>
  </si>
  <si>
    <t>27.00/193.55</t>
  </si>
  <si>
    <t>684.00/3000.00</t>
  </si>
  <si>
    <t>711.00/3193.55</t>
  </si>
  <si>
    <t>1020.30/2419.35</t>
  </si>
  <si>
    <t>2578.10/5000.00</t>
  </si>
  <si>
    <t>2213.20/5000.00</t>
  </si>
  <si>
    <t>1925.04/5000.00</t>
  </si>
  <si>
    <t>7736.64/17419.35</t>
  </si>
  <si>
    <t>798.90/5000.00</t>
  </si>
  <si>
    <t>984.30/5000.00</t>
  </si>
  <si>
    <t>1633.60/5000.00</t>
  </si>
  <si>
    <t>327.90/1612.90</t>
  </si>
  <si>
    <t>3736.00/3500.00</t>
  </si>
  <si>
    <t>3090.60/5000.00</t>
  </si>
  <si>
    <t>1454.30/5000.00</t>
  </si>
  <si>
    <t>12025.60/35112.90</t>
  </si>
  <si>
    <t>516.30/5000.00</t>
  </si>
  <si>
    <t>234.60/387.10</t>
  </si>
  <si>
    <t>1794.80/3000.00</t>
  </si>
  <si>
    <t>1044.10/3000.00</t>
  </si>
  <si>
    <t>2878.10/3000.00</t>
  </si>
  <si>
    <t>2696.60/3000.00</t>
  </si>
  <si>
    <t>2813.40/3000.00</t>
  </si>
  <si>
    <t>5291.90/3000.00</t>
  </si>
  <si>
    <t>5409.90/3000.00</t>
  </si>
  <si>
    <t>1635.80/3000.00</t>
  </si>
  <si>
    <t>23564.60/24000.00</t>
  </si>
  <si>
    <t>226.80/193.55</t>
  </si>
  <si>
    <t>2317.30/3000.00</t>
  </si>
  <si>
    <t>2544.10/3193.55</t>
  </si>
  <si>
    <t>2555.10/3000.00</t>
  </si>
  <si>
    <t>2149.80/3000.00</t>
  </si>
  <si>
    <t>2235.60/3000.00</t>
  </si>
  <si>
    <t>6940.50/9000.00</t>
  </si>
  <si>
    <t>1364.00/3000.00</t>
  </si>
  <si>
    <t>373.50/3000.00</t>
  </si>
  <si>
    <t>2028.50/3000.00</t>
  </si>
  <si>
    <t>2635.50/3000.00</t>
  </si>
  <si>
    <t>2653.20/3000.00</t>
  </si>
  <si>
    <t>3150.30/3000.00</t>
  </si>
  <si>
    <t>705.80/3000.00</t>
  </si>
  <si>
    <t>990.20/3000.00</t>
  </si>
  <si>
    <t>13901.00/24000.00</t>
  </si>
  <si>
    <t>2791.30/3000.00</t>
  </si>
  <si>
    <t>2565.20/3000.00</t>
  </si>
  <si>
    <t>4503.60/3000.00</t>
  </si>
  <si>
    <t>5426.70/3000.00</t>
  </si>
  <si>
    <t>5422.70/3000.00</t>
  </si>
  <si>
    <t>5611.40/3000.00</t>
  </si>
  <si>
    <t>1592.20/3000.00</t>
  </si>
  <si>
    <t>4092.60/3000.00</t>
  </si>
  <si>
    <t>32005.70/24000.00</t>
  </si>
  <si>
    <t>166.30/387.10</t>
  </si>
  <si>
    <t>3664.30/3000.00</t>
  </si>
  <si>
    <t>851.90/3000.00</t>
  </si>
  <si>
    <t>701.18/3000.00</t>
  </si>
  <si>
    <t>5383.68/9387.10</t>
  </si>
  <si>
    <t>1281.20/1935.48</t>
  </si>
  <si>
    <t>3136.20/3000.00</t>
  </si>
  <si>
    <t>1385.00/3000.00</t>
  </si>
  <si>
    <t>964.60/3000.00</t>
  </si>
  <si>
    <t>6767.00/10935.48</t>
  </si>
  <si>
    <t>1630.40/3000.00</t>
  </si>
  <si>
    <t>59.50/3000.00</t>
  </si>
  <si>
    <t>1450.20/3000.00</t>
  </si>
  <si>
    <t>1720.00/3000.00</t>
  </si>
  <si>
    <t>989.30/3000.00</t>
  </si>
  <si>
    <t>1614.50/3000.00</t>
  </si>
  <si>
    <t>1447.00/3000.00</t>
  </si>
  <si>
    <t>828.17/3000.00</t>
  </si>
  <si>
    <t>9739.07/24000.00</t>
  </si>
  <si>
    <t>92.90/96.77</t>
  </si>
  <si>
    <t>2754.70/3000.00</t>
  </si>
  <si>
    <t>1683.30/3000.00</t>
  </si>
  <si>
    <t>5008.00/3000.00</t>
  </si>
  <si>
    <t>5731.90/3000.00</t>
  </si>
  <si>
    <t>5680.70/3000.00</t>
  </si>
  <si>
    <t>376.20/3000.00</t>
  </si>
  <si>
    <t>4619.00/3000.00</t>
  </si>
  <si>
    <t>5590.30/3000.00</t>
  </si>
  <si>
    <t>31444.10/24000.00</t>
  </si>
  <si>
    <t>5124.40/3000.00</t>
  </si>
  <si>
    <t>3295.80/3000.00</t>
  </si>
  <si>
    <t>5515.90/3000.00</t>
  </si>
  <si>
    <t>5389.60/3000.00</t>
  </si>
  <si>
    <t>5054.90/3000.00</t>
  </si>
  <si>
    <t>5648.10/3000.00</t>
  </si>
  <si>
    <t>5070.70/3000.00</t>
  </si>
  <si>
    <t>4947.70/3000.00</t>
  </si>
  <si>
    <t>40047.10/24000.00</t>
  </si>
  <si>
    <t>175.60/677.42</t>
  </si>
  <si>
    <t>1812.40/1354.84</t>
  </si>
  <si>
    <t>629.50/774.19</t>
  </si>
  <si>
    <t>3165.50/3000.00</t>
  </si>
  <si>
    <t>160.90/3000.00</t>
  </si>
  <si>
    <t>3067.70/3000.00</t>
  </si>
  <si>
    <t>2218.60/3000.00</t>
  </si>
  <si>
    <t>2252.40/3000.00</t>
  </si>
  <si>
    <t>2554.90/3000.00</t>
  </si>
  <si>
    <t>978.20/3000.00</t>
  </si>
  <si>
    <t>701.00/3000.00</t>
  </si>
  <si>
    <t>15099.20/24000.00</t>
  </si>
  <si>
    <t>807.20/483.87</t>
  </si>
  <si>
    <t>726.50/3000.00</t>
  </si>
  <si>
    <t>1983.20/3000.00</t>
  </si>
  <si>
    <t>4644.30/3000.00</t>
  </si>
  <si>
    <t>7354.00/9000.00</t>
  </si>
  <si>
    <t>2859.00/3000.00</t>
  </si>
  <si>
    <t>2978.10/3000.00</t>
  </si>
  <si>
    <t>3262.80/3000.00</t>
  </si>
  <si>
    <t>9099.90/9000.00</t>
  </si>
  <si>
    <t>陈高伟 | 业务一部 | 8月绩效对账单</t>
  </si>
  <si>
    <t>557.80/2322.58</t>
  </si>
  <si>
    <t>457.70/2709.68</t>
  </si>
  <si>
    <t>1015.50/5032.26</t>
  </si>
  <si>
    <t>64.40/2322.58</t>
  </si>
  <si>
    <t>222.20/2709.68</t>
  </si>
  <si>
    <t>286.60/5032.26</t>
  </si>
  <si>
    <t>450.40/2322.58</t>
  </si>
  <si>
    <t>173.00/2516.13</t>
  </si>
  <si>
    <t>623.40/4838.71</t>
  </si>
  <si>
    <t>月份</t>
  </si>
  <si>
    <t>业务负责人</t>
  </si>
  <si>
    <t>原考核里程(km)</t>
  </si>
  <si>
    <t>纯氢里程(km)</t>
  </si>
  <si>
    <t>修正里程(km)</t>
  </si>
  <si>
    <t>减少里程(km)</t>
  </si>
  <si>
    <t>取数说明</t>
  </si>
  <si>
    <t>考核区间</t>
  </si>
  <si>
    <t>历史源表行</t>
  </si>
  <si>
    <t>来源及取数口径</t>
  </si>
  <si>
    <t>同考核区间汇总后取小值</t>
  </si>
  <si>
    <t>2026-01-06至2026-01-31</t>
  </si>
  <si>
    <t>121</t>
  </si>
  <si>
    <t>纯氢：氢能源行驶里程9.14.rar，1月17日由补充同名文件替换。</t>
  </si>
  <si>
    <t>2026-01-01至2026-01-31</t>
  </si>
  <si>
    <t>279</t>
  </si>
  <si>
    <t>原里程：8月原表历史月份数据，已逐车逐人逐月核对历史考核源表。</t>
  </si>
  <si>
    <t>2026-01-16至2026-01-31</t>
  </si>
  <si>
    <t>32</t>
  </si>
  <si>
    <t>按原考核区间合计，同车同月同负责人先汇总后取小值。真实0按0。</t>
  </si>
  <si>
    <t>2026-01-08至2026-01-31</t>
  </si>
  <si>
    <t>267</t>
  </si>
  <si>
    <t>7—8月里程沿用原表。纯氢源数据变更后需重新运行核算。</t>
  </si>
  <si>
    <t>2026-01-09至2026-01-31</t>
  </si>
  <si>
    <t>149</t>
  </si>
  <si>
    <t>2026-01-05至2026-01-31</t>
  </si>
  <si>
    <t>55</t>
  </si>
  <si>
    <t>41</t>
  </si>
  <si>
    <t>2026-01-19至2026-01-31</t>
  </si>
  <si>
    <t>299</t>
  </si>
  <si>
    <t>粤A03331F</t>
  </si>
  <si>
    <t>2026-01-12至2026-01-31</t>
  </si>
  <si>
    <t>70</t>
  </si>
  <si>
    <t>2026-01-20至2026-01-31；2026-01-05至2026-01-07</t>
  </si>
  <si>
    <t>40,91</t>
  </si>
  <si>
    <t>2026-01-07至2026-01-20</t>
  </si>
  <si>
    <t>192</t>
  </si>
  <si>
    <t>粤A03506F</t>
  </si>
  <si>
    <t>2026-01-22至2026-01-31</t>
  </si>
  <si>
    <t>232</t>
  </si>
  <si>
    <t>42</t>
  </si>
  <si>
    <t>277</t>
  </si>
  <si>
    <t>2026-01-13至2026-01-31</t>
  </si>
  <si>
    <t>191</t>
  </si>
  <si>
    <t>2026-01-20至2026-01-31</t>
  </si>
  <si>
    <t>46</t>
  </si>
  <si>
    <t>27</t>
  </si>
  <si>
    <t>2026-01-14至2026-01-31</t>
  </si>
  <si>
    <t>219</t>
  </si>
  <si>
    <t>2026-01-05至2026-01-16；2026-01-21至2026-01-31</t>
  </si>
  <si>
    <t>29,35</t>
  </si>
  <si>
    <t>2026-01-29至2026-01-31</t>
  </si>
  <si>
    <t>85</t>
  </si>
  <si>
    <t>2026-01-01至2026-01-01</t>
  </si>
  <si>
    <t>60</t>
  </si>
  <si>
    <t>2026-01-07至2026-01-31</t>
  </si>
  <si>
    <t>180</t>
  </si>
  <si>
    <t>186</t>
  </si>
  <si>
    <t>106</t>
  </si>
  <si>
    <t>214</t>
  </si>
  <si>
    <t>300</t>
  </si>
  <si>
    <t>257</t>
  </si>
  <si>
    <t>2026-01-10至2026-01-31</t>
  </si>
  <si>
    <t>170</t>
  </si>
  <si>
    <t>154</t>
  </si>
  <si>
    <t>301</t>
  </si>
  <si>
    <t>53</t>
  </si>
  <si>
    <t>粤A08875F</t>
  </si>
  <si>
    <t>187</t>
  </si>
  <si>
    <t>98</t>
  </si>
  <si>
    <t>粤AF09130</t>
  </si>
  <si>
    <t>无纯氢数据，保留原考核里程</t>
  </si>
  <si>
    <t>201</t>
  </si>
  <si>
    <t>粤AF70111</t>
  </si>
  <si>
    <t>211</t>
  </si>
  <si>
    <t>粤AFB2237</t>
  </si>
  <si>
    <t>9</t>
  </si>
  <si>
    <t>184</t>
  </si>
  <si>
    <t>120</t>
  </si>
  <si>
    <t>56</t>
  </si>
  <si>
    <t>粤AGE4080</t>
  </si>
  <si>
    <t>171</t>
  </si>
  <si>
    <t>粤AGE4862</t>
  </si>
  <si>
    <t>273</t>
  </si>
  <si>
    <t>粤AGE5480</t>
  </si>
  <si>
    <t>152</t>
  </si>
  <si>
    <t>185</t>
  </si>
  <si>
    <t>117</t>
  </si>
  <si>
    <t>粤AGE8412</t>
  </si>
  <si>
    <t>147</t>
  </si>
  <si>
    <t>169</t>
  </si>
  <si>
    <t>297</t>
  </si>
  <si>
    <t>粤AGF4101</t>
  </si>
  <si>
    <t>2026-01-01至2026-01-02</t>
  </si>
  <si>
    <t>253</t>
  </si>
  <si>
    <t>粤AGF4535</t>
  </si>
  <si>
    <t>178</t>
  </si>
  <si>
    <t>127</t>
  </si>
  <si>
    <t>73</t>
  </si>
  <si>
    <t>224</t>
  </si>
  <si>
    <t>240</t>
  </si>
  <si>
    <t>168</t>
  </si>
  <si>
    <t>伍仲文</t>
  </si>
  <si>
    <t>215</t>
  </si>
  <si>
    <t>177</t>
  </si>
  <si>
    <t>221</t>
  </si>
  <si>
    <t>粤AGG2195</t>
  </si>
  <si>
    <t>57</t>
  </si>
  <si>
    <t>74</t>
  </si>
  <si>
    <t>213</t>
  </si>
  <si>
    <t>粤AGG3490</t>
  </si>
  <si>
    <t>136</t>
  </si>
  <si>
    <t>粤AGG3845</t>
  </si>
  <si>
    <t>182</t>
  </si>
  <si>
    <t>197</t>
  </si>
  <si>
    <t>58</t>
  </si>
  <si>
    <t>125</t>
  </si>
  <si>
    <t>粤AGG4191</t>
  </si>
  <si>
    <t>160</t>
  </si>
  <si>
    <t>粤AGG4975</t>
  </si>
  <si>
    <t>258</t>
  </si>
  <si>
    <t>153</t>
  </si>
  <si>
    <t>142</t>
  </si>
  <si>
    <t>283</t>
  </si>
  <si>
    <t>粤AGH6240</t>
  </si>
  <si>
    <t>212</t>
  </si>
  <si>
    <t>200</t>
  </si>
  <si>
    <t>151</t>
  </si>
  <si>
    <t>245</t>
  </si>
  <si>
    <t>2026-01-01至2026-01-29</t>
  </si>
  <si>
    <t>79</t>
  </si>
  <si>
    <t>2026-01-30至2026-01-31</t>
  </si>
  <si>
    <t>87</t>
  </si>
  <si>
    <t>90</t>
  </si>
  <si>
    <t>302</t>
  </si>
  <si>
    <t>粤AGP2033</t>
  </si>
  <si>
    <t>赵连飞</t>
  </si>
  <si>
    <t>2026-01-15至2026-01-31；2026-01-01至2026-01-09</t>
  </si>
  <si>
    <t>3,5</t>
  </si>
  <si>
    <t>粤AGP2035</t>
  </si>
  <si>
    <t>19</t>
  </si>
  <si>
    <t>203</t>
  </si>
  <si>
    <t>148</t>
  </si>
  <si>
    <t>75</t>
  </si>
  <si>
    <t>粤AGP3039</t>
  </si>
  <si>
    <t>205</t>
  </si>
  <si>
    <t>122</t>
  </si>
  <si>
    <t>94</t>
  </si>
  <si>
    <t>231</t>
  </si>
  <si>
    <t>249</t>
  </si>
  <si>
    <t>粤AGP3088</t>
  </si>
  <si>
    <t>179</t>
  </si>
  <si>
    <t>289</t>
  </si>
  <si>
    <t>49</t>
  </si>
  <si>
    <t>粤AGP3513</t>
  </si>
  <si>
    <t>2026-01-01至2026-01-06</t>
  </si>
  <si>
    <t>228</t>
  </si>
  <si>
    <t>粤AGP3515</t>
  </si>
  <si>
    <t>110</t>
  </si>
  <si>
    <t>粤AGP3605</t>
  </si>
  <si>
    <t>280</t>
  </si>
  <si>
    <t>109</t>
  </si>
  <si>
    <t>204</t>
  </si>
  <si>
    <t>101</t>
  </si>
  <si>
    <t>粤AGP3619</t>
  </si>
  <si>
    <t>175</t>
  </si>
  <si>
    <t>66</t>
  </si>
  <si>
    <t>粤AGP3628</t>
  </si>
  <si>
    <t>130</t>
  </si>
  <si>
    <t>粤AGP3629</t>
  </si>
  <si>
    <t>124</t>
  </si>
  <si>
    <t>243</t>
  </si>
  <si>
    <t>粤AGP3642</t>
  </si>
  <si>
    <t>265</t>
  </si>
  <si>
    <t>粤AGP3645</t>
  </si>
  <si>
    <t>251</t>
  </si>
  <si>
    <t>140</t>
  </si>
  <si>
    <t>262</t>
  </si>
  <si>
    <t>粤AGP3663</t>
  </si>
  <si>
    <t>6</t>
  </si>
  <si>
    <t>粤AGP3669</t>
  </si>
  <si>
    <t>10</t>
  </si>
  <si>
    <t>2026-01-01至2026-01-30</t>
  </si>
  <si>
    <t>80</t>
  </si>
  <si>
    <t>粤AGP3676</t>
  </si>
  <si>
    <t>2026-01-01至2026-01-19</t>
  </si>
  <si>
    <t>288</t>
  </si>
  <si>
    <t>23</t>
  </si>
  <si>
    <t>129</t>
  </si>
  <si>
    <t>234</t>
  </si>
  <si>
    <t>20</t>
  </si>
  <si>
    <t>77</t>
  </si>
  <si>
    <t>粤AGP3696</t>
  </si>
  <si>
    <t>290</t>
  </si>
  <si>
    <t>粤AGP4318</t>
  </si>
  <si>
    <t>116</t>
  </si>
  <si>
    <t>165</t>
  </si>
  <si>
    <t>2026-01-31至2026-01-31</t>
  </si>
  <si>
    <t>196</t>
  </si>
  <si>
    <t>260</t>
  </si>
  <si>
    <t>43</t>
  </si>
  <si>
    <t>粤AGP4435</t>
  </si>
  <si>
    <t>235</t>
  </si>
  <si>
    <t>263</t>
  </si>
  <si>
    <t>粤AGP4548</t>
  </si>
  <si>
    <t>218</t>
  </si>
  <si>
    <t>236</t>
  </si>
  <si>
    <t>粤AGP4569</t>
  </si>
  <si>
    <t>226</t>
  </si>
  <si>
    <t>254</t>
  </si>
  <si>
    <t>233</t>
  </si>
  <si>
    <t>207</t>
  </si>
  <si>
    <t>158</t>
  </si>
  <si>
    <t>163</t>
  </si>
  <si>
    <t>250</t>
  </si>
  <si>
    <t>89</t>
  </si>
  <si>
    <t>132</t>
  </si>
  <si>
    <t>145</t>
  </si>
  <si>
    <t>粤AGP5350</t>
  </si>
  <si>
    <t>268</t>
  </si>
  <si>
    <t>108</t>
  </si>
  <si>
    <t>275</t>
  </si>
  <si>
    <t>岑彦</t>
  </si>
  <si>
    <t>189</t>
  </si>
  <si>
    <t>156</t>
  </si>
  <si>
    <t>100</t>
  </si>
  <si>
    <t>69</t>
  </si>
  <si>
    <t>269</t>
  </si>
  <si>
    <t>295</t>
  </si>
  <si>
    <t>296</t>
  </si>
  <si>
    <t>粤AGP5619</t>
  </si>
  <si>
    <t>78</t>
  </si>
  <si>
    <t>248</t>
  </si>
  <si>
    <t>粤AGP5622</t>
  </si>
  <si>
    <t>59</t>
  </si>
  <si>
    <t>241</t>
  </si>
  <si>
    <t>粤AGP5636</t>
  </si>
  <si>
    <t>2026-01-22至2026-01-31；2026-01-01至2026-01-07</t>
  </si>
  <si>
    <t>31,107</t>
  </si>
  <si>
    <t>粤AGP5638</t>
  </si>
  <si>
    <t>208</t>
  </si>
  <si>
    <t>30</t>
  </si>
  <si>
    <t>138</t>
  </si>
  <si>
    <t>粤AGP5646</t>
  </si>
  <si>
    <t>54</t>
  </si>
  <si>
    <t>164</t>
  </si>
  <si>
    <t>粤AGP5658</t>
  </si>
  <si>
    <t>161</t>
  </si>
  <si>
    <t>119</t>
  </si>
  <si>
    <t>粤AGP5681</t>
  </si>
  <si>
    <t>274</t>
  </si>
  <si>
    <t>粤AGP5685</t>
  </si>
  <si>
    <t>222</t>
  </si>
  <si>
    <t>95</t>
  </si>
  <si>
    <t>286</t>
  </si>
  <si>
    <t>粤AGP5755</t>
  </si>
  <si>
    <t>2026-01-01至2026-01-22</t>
  </si>
  <si>
    <t>282</t>
  </si>
  <si>
    <t>239</t>
  </si>
  <si>
    <t>62</t>
  </si>
  <si>
    <t>81</t>
  </si>
  <si>
    <t>217</t>
  </si>
  <si>
    <t>粤AGP5768</t>
  </si>
  <si>
    <t>86</t>
  </si>
  <si>
    <t>粤AGP5769</t>
  </si>
  <si>
    <t>183</t>
  </si>
  <si>
    <t>52</t>
  </si>
  <si>
    <t>220</t>
  </si>
  <si>
    <t>粤AGP5797</t>
  </si>
  <si>
    <t>39</t>
  </si>
  <si>
    <t>105</t>
  </si>
  <si>
    <t>粤AGP6579</t>
  </si>
  <si>
    <t>266</t>
  </si>
  <si>
    <t>150</t>
  </si>
  <si>
    <t>45</t>
  </si>
  <si>
    <t>195</t>
  </si>
  <si>
    <t>128</t>
  </si>
  <si>
    <t>37</t>
  </si>
  <si>
    <t>246</t>
  </si>
  <si>
    <t>252</t>
  </si>
  <si>
    <t>225</t>
  </si>
  <si>
    <t>粤AGP7068</t>
  </si>
  <si>
    <t>181</t>
  </si>
  <si>
    <t>粤AGP8635</t>
  </si>
  <si>
    <t>83</t>
  </si>
  <si>
    <t>2026-01-01至2026-01-24</t>
  </si>
  <si>
    <t>237</t>
  </si>
  <si>
    <t>粤AGP9331</t>
  </si>
  <si>
    <t>26</t>
  </si>
  <si>
    <t>48</t>
  </si>
  <si>
    <t>13</t>
  </si>
  <si>
    <t>256</t>
  </si>
  <si>
    <t>111</t>
  </si>
  <si>
    <t>粤AGP9702</t>
  </si>
  <si>
    <t>238</t>
  </si>
  <si>
    <t>72</t>
  </si>
  <si>
    <t>271</t>
  </si>
  <si>
    <t>粤AGP9709</t>
  </si>
  <si>
    <t>194</t>
  </si>
  <si>
    <t>159</t>
  </si>
  <si>
    <t>粤AGP9726</t>
  </si>
  <si>
    <t>244</t>
  </si>
  <si>
    <t>247</t>
  </si>
  <si>
    <t>粤AGP9731</t>
  </si>
  <si>
    <t>259</t>
  </si>
  <si>
    <t>钱婧</t>
  </si>
  <si>
    <t>2</t>
  </si>
  <si>
    <t>粤AGP9735</t>
  </si>
  <si>
    <t>166</t>
  </si>
  <si>
    <t>174</t>
  </si>
  <si>
    <t>303</t>
  </si>
  <si>
    <t>粤AGP9751</t>
  </si>
  <si>
    <t>261</t>
  </si>
  <si>
    <t>264</t>
  </si>
  <si>
    <t>33</t>
  </si>
  <si>
    <t>135</t>
  </si>
  <si>
    <t>粤AGP9782</t>
  </si>
  <si>
    <t>112</t>
  </si>
  <si>
    <t>176</t>
  </si>
  <si>
    <t>206</t>
  </si>
  <si>
    <t>157</t>
  </si>
  <si>
    <t>99</t>
  </si>
  <si>
    <t>28</t>
  </si>
  <si>
    <t>123</t>
  </si>
  <si>
    <t>92</t>
  </si>
  <si>
    <t>粤AGP9798</t>
  </si>
  <si>
    <t>242</t>
  </si>
  <si>
    <t>287</t>
  </si>
  <si>
    <t>198</t>
  </si>
  <si>
    <t>115</t>
  </si>
  <si>
    <t>34</t>
  </si>
  <si>
    <t>粤AGQ0119</t>
  </si>
  <si>
    <t>51</t>
  </si>
  <si>
    <t>粤AGQ1306</t>
  </si>
  <si>
    <t>113</t>
  </si>
  <si>
    <t>68</t>
  </si>
  <si>
    <t>126</t>
  </si>
  <si>
    <t>188</t>
  </si>
  <si>
    <t>50</t>
  </si>
  <si>
    <t>103</t>
  </si>
  <si>
    <t>粤AGQ3155</t>
  </si>
  <si>
    <t>293</t>
  </si>
  <si>
    <t>7</t>
  </si>
  <si>
    <t>粤AGQ5808</t>
  </si>
  <si>
    <t>2026-01-01至2026-01-16</t>
  </si>
  <si>
    <t>102</t>
  </si>
  <si>
    <t>粤AGQ5839</t>
  </si>
  <si>
    <t>229</t>
  </si>
  <si>
    <t>粤AGQ5869</t>
  </si>
  <si>
    <t>84</t>
  </si>
  <si>
    <t>216</t>
  </si>
  <si>
    <t>粤AGQ8377</t>
  </si>
  <si>
    <t>230</t>
  </si>
  <si>
    <t>134</t>
  </si>
  <si>
    <t>粤AGQ8399</t>
  </si>
  <si>
    <t>202</t>
  </si>
  <si>
    <t>167</t>
  </si>
  <si>
    <t>199</t>
  </si>
  <si>
    <t>146</t>
  </si>
  <si>
    <t>162</t>
  </si>
  <si>
    <t>15</t>
  </si>
  <si>
    <t>粤AGR1578</t>
  </si>
  <si>
    <t>2026-01-27至2026-01-31</t>
  </si>
  <si>
    <t>298</t>
  </si>
  <si>
    <t>210</t>
  </si>
  <si>
    <t>270</t>
  </si>
  <si>
    <t>12</t>
  </si>
  <si>
    <t>2026-01-03至2026-01-31</t>
  </si>
  <si>
    <t>96</t>
  </si>
  <si>
    <t>93</t>
  </si>
  <si>
    <t>粤AGR5028</t>
  </si>
  <si>
    <t>137</t>
  </si>
  <si>
    <t>16</t>
  </si>
  <si>
    <t>272</t>
  </si>
  <si>
    <t>104</t>
  </si>
  <si>
    <t>38</t>
  </si>
  <si>
    <t>97</t>
  </si>
  <si>
    <t>粤AGR5088</t>
  </si>
  <si>
    <t>223</t>
  </si>
  <si>
    <t>63</t>
  </si>
  <si>
    <t>118</t>
  </si>
  <si>
    <t>193</t>
  </si>
  <si>
    <t>144</t>
  </si>
  <si>
    <t>44</t>
  </si>
  <si>
    <t>294</t>
  </si>
  <si>
    <t>76</t>
  </si>
  <si>
    <t>172</t>
  </si>
  <si>
    <t>36</t>
  </si>
  <si>
    <t>粤AGR5547</t>
  </si>
  <si>
    <t>8</t>
  </si>
  <si>
    <t>粤AGR5553</t>
  </si>
  <si>
    <t>61</t>
  </si>
  <si>
    <t>11</t>
  </si>
  <si>
    <t>285</t>
  </si>
  <si>
    <t>71</t>
  </si>
  <si>
    <t>24</t>
  </si>
  <si>
    <t>14</t>
  </si>
  <si>
    <t>284</t>
  </si>
  <si>
    <t>25</t>
  </si>
  <si>
    <t>292</t>
  </si>
  <si>
    <t>291</t>
  </si>
  <si>
    <t>67</t>
  </si>
  <si>
    <t>粤AGR6885</t>
  </si>
  <si>
    <t>227</t>
  </si>
  <si>
    <t>粤AGR7788</t>
  </si>
  <si>
    <t>114</t>
  </si>
  <si>
    <t>粤AGR7791</t>
  </si>
  <si>
    <t>4</t>
  </si>
  <si>
    <t>65</t>
  </si>
  <si>
    <t>139</t>
  </si>
  <si>
    <t>17</t>
  </si>
  <si>
    <t>82</t>
  </si>
  <si>
    <t>131</t>
  </si>
  <si>
    <t>粤AGR8539</t>
  </si>
  <si>
    <t>22</t>
  </si>
  <si>
    <t>255</t>
  </si>
  <si>
    <t>141</t>
  </si>
  <si>
    <t>粤AGR8559</t>
  </si>
  <si>
    <t>173</t>
  </si>
  <si>
    <t>276</t>
  </si>
  <si>
    <t>粤AGR8739</t>
  </si>
  <si>
    <t>190</t>
  </si>
  <si>
    <t>133</t>
  </si>
  <si>
    <t>47</t>
  </si>
  <si>
    <t>2026-01-01至2026-01-23</t>
  </si>
  <si>
    <t>281</t>
  </si>
  <si>
    <t>155</t>
  </si>
  <si>
    <t>21</t>
  </si>
  <si>
    <t>粤AGR9877</t>
  </si>
  <si>
    <t>143</t>
  </si>
  <si>
    <t>209</t>
  </si>
  <si>
    <t>粤AGR9882</t>
  </si>
  <si>
    <t>64</t>
  </si>
  <si>
    <t>88</t>
  </si>
  <si>
    <t>粤AGR9896</t>
  </si>
  <si>
    <t>278</t>
  </si>
  <si>
    <t>18</t>
  </si>
  <si>
    <t>2026-02-01至2026-02-28</t>
  </si>
  <si>
    <t>2026-02-01至2026-02-04</t>
  </si>
  <si>
    <t>2026-02-04至2026-02-28</t>
  </si>
  <si>
    <t>2026-02-06至2026-02-28</t>
  </si>
  <si>
    <t>2026-02-28至2026-02-28</t>
  </si>
  <si>
    <t>粤A05776F</t>
  </si>
  <si>
    <t>2026-02-25至2026-02-28</t>
  </si>
  <si>
    <t>2026-02-03至2026-02-28</t>
  </si>
  <si>
    <t>2026-02-27至2026-02-28</t>
  </si>
  <si>
    <t>2026-02-01至2026-02-07</t>
  </si>
  <si>
    <t>粤A06658F</t>
  </si>
  <si>
    <t>2026-02-01至2026-02-26</t>
  </si>
  <si>
    <t>91</t>
  </si>
  <si>
    <t>2026-02-26至2026-02-28；2026-02-01至2026-02-14</t>
  </si>
  <si>
    <t>270,271</t>
  </si>
  <si>
    <t>2026-02-10至2026-02-28</t>
  </si>
  <si>
    <t>2026-02-01至2026-02-12</t>
  </si>
  <si>
    <t>2026-02-01至2026-02-06</t>
  </si>
  <si>
    <t>3</t>
  </si>
  <si>
    <t>2026-02-01至2026-02-09</t>
  </si>
  <si>
    <t>粤AGP4377</t>
  </si>
  <si>
    <t>2026-02-27至2026-02-28；2026-02-03至2026-02-14</t>
  </si>
  <si>
    <t>19,20</t>
  </si>
  <si>
    <t>2026-02-05至2026-02-28</t>
  </si>
  <si>
    <t>107</t>
  </si>
  <si>
    <t>粤AGP4586</t>
  </si>
  <si>
    <t>粤AGP4599</t>
  </si>
  <si>
    <t>2026-02-03至2026-02-14</t>
  </si>
  <si>
    <t>2026-02-26至2026-02-28</t>
  </si>
  <si>
    <t>5</t>
  </si>
  <si>
    <t>粤AGP5351</t>
  </si>
  <si>
    <t>305</t>
  </si>
  <si>
    <t>2026-02-01至2026-02-05</t>
  </si>
  <si>
    <t>粤AGP5642</t>
  </si>
  <si>
    <t>粤AGP5661</t>
  </si>
  <si>
    <t>粤AGP5691</t>
  </si>
  <si>
    <t>2026-02-06至2026-02-13</t>
  </si>
  <si>
    <t>29</t>
  </si>
  <si>
    <t>粤AGP5799</t>
  </si>
  <si>
    <t>31</t>
  </si>
  <si>
    <t>35</t>
  </si>
  <si>
    <t>2026-02-19至2026-02-28</t>
  </si>
  <si>
    <t>2026-02-12至2026-02-28</t>
  </si>
  <si>
    <t>306</t>
  </si>
  <si>
    <t>40</t>
  </si>
  <si>
    <t>粤AGP9755</t>
  </si>
  <si>
    <t>2026-02-01至2026-02-27</t>
  </si>
  <si>
    <t>307</t>
  </si>
  <si>
    <t>308</t>
  </si>
  <si>
    <t>2026-02-01至2026-02-10</t>
  </si>
  <si>
    <t>2026-02-09至2026-02-28</t>
  </si>
  <si>
    <t>309</t>
  </si>
  <si>
    <t>310</t>
  </si>
  <si>
    <t>2026-02-01至2026-02-13</t>
  </si>
  <si>
    <t>311</t>
  </si>
  <si>
    <t>2026-02-01至2026-02-03</t>
  </si>
  <si>
    <t>312</t>
  </si>
  <si>
    <t>313</t>
  </si>
  <si>
    <t>2026-02-01至2026-02-25；2026-02-28至2026-02-28</t>
  </si>
  <si>
    <t>10,11</t>
  </si>
  <si>
    <t>314</t>
  </si>
  <si>
    <t>315</t>
  </si>
  <si>
    <t>304</t>
  </si>
  <si>
    <t>2026-03-01至2026-03-31</t>
  </si>
  <si>
    <t>2026-03-14至2026-03-31</t>
  </si>
  <si>
    <t>2026-03-26至2026-03-31</t>
  </si>
  <si>
    <t>341</t>
  </si>
  <si>
    <t>2026-03-01至2026-03-28</t>
  </si>
  <si>
    <t>粤A02509F</t>
  </si>
  <si>
    <t>2026-03-30至2026-03-31</t>
  </si>
  <si>
    <t>2026-03-01至2026-03-25</t>
  </si>
  <si>
    <t>粤A03423F</t>
  </si>
  <si>
    <t>2026-03-05至2026-03-31</t>
  </si>
  <si>
    <t>2026-03-31至2026-03-31</t>
  </si>
  <si>
    <t>2026-03-19至2026-03-31</t>
  </si>
  <si>
    <t>粤A03532F</t>
  </si>
  <si>
    <t>2026-03-25至2026-03-31</t>
  </si>
  <si>
    <t>2026-03-23至2026-03-31</t>
  </si>
  <si>
    <t>2026-03-01至2026-03-26</t>
  </si>
  <si>
    <t>粤A05428F</t>
  </si>
  <si>
    <t>316</t>
  </si>
  <si>
    <t>2026-03-01至2026-03-22</t>
  </si>
  <si>
    <t>317</t>
  </si>
  <si>
    <t>2026-03-20至2026-03-31</t>
  </si>
  <si>
    <t>2026-03-06至2026-03-31；2026-03-01至2026-03-05</t>
  </si>
  <si>
    <t>318,319</t>
  </si>
  <si>
    <t>320</t>
  </si>
  <si>
    <t>321</t>
  </si>
  <si>
    <t>粤A08156F</t>
  </si>
  <si>
    <t>2026-03-09至2026-03-31</t>
  </si>
  <si>
    <t>322</t>
  </si>
  <si>
    <t>323</t>
  </si>
  <si>
    <t>342</t>
  </si>
  <si>
    <t>324</t>
  </si>
  <si>
    <t>325</t>
  </si>
  <si>
    <t>326</t>
  </si>
  <si>
    <t>粤A09635F</t>
  </si>
  <si>
    <t>2026-03-22至2026-03-31</t>
  </si>
  <si>
    <t>2026-03-27至2026-03-31</t>
  </si>
  <si>
    <t>粤AFN1863</t>
  </si>
  <si>
    <t>343</t>
  </si>
  <si>
    <t>粤AG57311</t>
  </si>
  <si>
    <t>2026-03-01至2026-03-01</t>
  </si>
  <si>
    <t>2026-03-27至2026-03-31；2026-03-01至2026-03-14</t>
  </si>
  <si>
    <t>344,345</t>
  </si>
  <si>
    <t>2026-03-17至2026-03-31</t>
  </si>
  <si>
    <t>粤AGE8703</t>
  </si>
  <si>
    <t>粤AGF4707</t>
  </si>
  <si>
    <t>346</t>
  </si>
  <si>
    <t>327</t>
  </si>
  <si>
    <t>2026-03-03至2026-03-31</t>
  </si>
  <si>
    <t>2026-03-16至2026-03-31</t>
  </si>
  <si>
    <t>347</t>
  </si>
  <si>
    <t>2026-03-01至2026-03-10</t>
  </si>
  <si>
    <t>2026-03-27至2026-03-31；2026-03-01至2026-03-15</t>
  </si>
  <si>
    <t>348,349</t>
  </si>
  <si>
    <t>350</t>
  </si>
  <si>
    <t>328</t>
  </si>
  <si>
    <t>351</t>
  </si>
  <si>
    <t>352</t>
  </si>
  <si>
    <t>353</t>
  </si>
  <si>
    <t>2026-03-13至2026-03-31</t>
  </si>
  <si>
    <t>354</t>
  </si>
  <si>
    <t>粤AGP3069</t>
  </si>
  <si>
    <t>329</t>
  </si>
  <si>
    <t>2026-03-29至2026-03-31</t>
  </si>
  <si>
    <t>2026-03-15至2026-03-31</t>
  </si>
  <si>
    <t>2026-03-06至2026-03-31</t>
  </si>
  <si>
    <t>2026-03-18至2026-03-31</t>
  </si>
  <si>
    <t>330</t>
  </si>
  <si>
    <t>331</t>
  </si>
  <si>
    <t>355</t>
  </si>
  <si>
    <t>2026-03-01至2026-03-12</t>
  </si>
  <si>
    <t>粤AGP3667</t>
  </si>
  <si>
    <t>2026-03-02至2026-03-31</t>
  </si>
  <si>
    <t>356</t>
  </si>
  <si>
    <t>2026-03-10至2026-03-31</t>
  </si>
  <si>
    <t>2026-03-01至2026-03-06</t>
  </si>
  <si>
    <t>2026-03-08至2026-03-13</t>
  </si>
  <si>
    <t>粤AGP4386</t>
  </si>
  <si>
    <t>2026-03-06至2026-03-18</t>
  </si>
  <si>
    <t>357</t>
  </si>
  <si>
    <t>358</t>
  </si>
  <si>
    <t>2026-03-01至2026-03-24</t>
  </si>
  <si>
    <t>359</t>
  </si>
  <si>
    <t>360</t>
  </si>
  <si>
    <t>粤AGP5168</t>
  </si>
  <si>
    <t>粤AGP5357</t>
  </si>
  <si>
    <t>361</t>
  </si>
  <si>
    <t>332</t>
  </si>
  <si>
    <t>2026-03-13至2026-03-31；2026-03-01至2026-03-10</t>
  </si>
  <si>
    <t>117,118</t>
  </si>
  <si>
    <t>2026-03-01至2026-03-13</t>
  </si>
  <si>
    <t>362</t>
  </si>
  <si>
    <t>363</t>
  </si>
  <si>
    <t>2026-03-01至2026-03-09</t>
  </si>
  <si>
    <t>粤AGP5651</t>
  </si>
  <si>
    <t>364</t>
  </si>
  <si>
    <t>333</t>
  </si>
  <si>
    <t>2026-03-31至2026-03-31；2026-03-01至2026-03-09</t>
  </si>
  <si>
    <t>265,266</t>
  </si>
  <si>
    <t>365</t>
  </si>
  <si>
    <t>粤AGP5749</t>
  </si>
  <si>
    <t>366</t>
  </si>
  <si>
    <t>367</t>
  </si>
  <si>
    <t>368</t>
  </si>
  <si>
    <t>369</t>
  </si>
  <si>
    <t>粤AGP6679</t>
  </si>
  <si>
    <t>370</t>
  </si>
  <si>
    <t>371</t>
  </si>
  <si>
    <t>334</t>
  </si>
  <si>
    <t>2026-03-04至2026-03-31</t>
  </si>
  <si>
    <t>2026-03-01至2026-03-05</t>
  </si>
  <si>
    <t>335</t>
  </si>
  <si>
    <t>粤AGP9717</t>
  </si>
  <si>
    <t>372</t>
  </si>
  <si>
    <t>373</t>
  </si>
  <si>
    <t>386</t>
  </si>
  <si>
    <t>374</t>
  </si>
  <si>
    <t>387</t>
  </si>
  <si>
    <t>388</t>
  </si>
  <si>
    <t>2026-03-01至2026-03-14</t>
  </si>
  <si>
    <t>375</t>
  </si>
  <si>
    <t>336</t>
  </si>
  <si>
    <t>337</t>
  </si>
  <si>
    <t>376</t>
  </si>
  <si>
    <t>377</t>
  </si>
  <si>
    <t>2026-03-24至2026-03-31</t>
  </si>
  <si>
    <t>338</t>
  </si>
  <si>
    <t>339</t>
  </si>
  <si>
    <t>389</t>
  </si>
  <si>
    <t>378</t>
  </si>
  <si>
    <t>379</t>
  </si>
  <si>
    <t>380</t>
  </si>
  <si>
    <t>381</t>
  </si>
  <si>
    <t>382</t>
  </si>
  <si>
    <t>383</t>
  </si>
  <si>
    <t>390</t>
  </si>
  <si>
    <t>391</t>
  </si>
  <si>
    <t>2026-03-24至2026-03-31；2026-03-01至2026-03-06</t>
  </si>
  <si>
    <t>288,289</t>
  </si>
  <si>
    <t>384</t>
  </si>
  <si>
    <t>2026-03-01至2026-03-27</t>
  </si>
  <si>
    <t>2026-03-11至2026-03-31</t>
  </si>
  <si>
    <t>340</t>
  </si>
  <si>
    <t>385</t>
  </si>
  <si>
    <t>392</t>
  </si>
  <si>
    <t>2026-04-01至2026-04-30</t>
  </si>
  <si>
    <t>2026-04-03至2026-04-30</t>
  </si>
  <si>
    <t>395</t>
  </si>
  <si>
    <t>396</t>
  </si>
  <si>
    <t>397</t>
  </si>
  <si>
    <t>2026-04-28至2026-04-30</t>
  </si>
  <si>
    <t>粤A01552F</t>
  </si>
  <si>
    <t>2026-04-21至2026-04-30</t>
  </si>
  <si>
    <t>2026-04-15至2026-04-30</t>
  </si>
  <si>
    <t>2026-04-26至2026-04-30</t>
  </si>
  <si>
    <t>2026-04-13至2026-04-30</t>
  </si>
  <si>
    <t>2026-04-02至2026-04-30</t>
  </si>
  <si>
    <t>2026-04-01至2026-04-14</t>
  </si>
  <si>
    <t>考核区间重叠1天，纯氢按日期去重</t>
  </si>
  <si>
    <t>2026-04-19至2026-04-30；2026-04-01至2026-04-19</t>
  </si>
  <si>
    <t>66,67</t>
  </si>
  <si>
    <t>2026-04-19至2026-04-30</t>
  </si>
  <si>
    <t>2026-04-05至2026-04-30</t>
  </si>
  <si>
    <t>粤A05322F</t>
  </si>
  <si>
    <t>2026-04-25至2026-04-30</t>
  </si>
  <si>
    <t>2026-04-14至2026-04-30</t>
  </si>
  <si>
    <t>2026-04-26至2026-04-30；2026-04-01至2026-04-26</t>
  </si>
  <si>
    <t>71,72</t>
  </si>
  <si>
    <t>74,75</t>
  </si>
  <si>
    <t>2026-04-01至2026-04-01</t>
  </si>
  <si>
    <t>2026-04-23至2026-04-30</t>
  </si>
  <si>
    <t>2026-04-30至2026-04-30</t>
  </si>
  <si>
    <t>2026-04-16至2026-04-30</t>
  </si>
  <si>
    <t>粤A08190F</t>
  </si>
  <si>
    <t>398</t>
  </si>
  <si>
    <t>2026-04-12至2026-04-30</t>
  </si>
  <si>
    <t>80,81</t>
  </si>
  <si>
    <t>2026-04-01至2026-04-19</t>
  </si>
  <si>
    <t>粤A09578F</t>
  </si>
  <si>
    <t>2026-04-27至2026-04-30</t>
  </si>
  <si>
    <t>粤AFH0921</t>
  </si>
  <si>
    <t>2026-04-04至2026-04-13</t>
  </si>
  <si>
    <t>粤AFM6602</t>
  </si>
  <si>
    <t>2026-04-07至2026-04-27</t>
  </si>
  <si>
    <t>2026-04-07至2026-04-30</t>
  </si>
  <si>
    <t>粤AFN3997</t>
  </si>
  <si>
    <t>2026-04-04至2026-04-30</t>
  </si>
  <si>
    <t>粤AFP1332</t>
  </si>
  <si>
    <t>348</t>
  </si>
  <si>
    <t>粤AG18285</t>
  </si>
  <si>
    <t>粤AG37316</t>
  </si>
  <si>
    <t>349</t>
  </si>
  <si>
    <t>399</t>
  </si>
  <si>
    <t>400</t>
  </si>
  <si>
    <t>2026-04-01至2026-04-20</t>
  </si>
  <si>
    <t>2026-04-01至2026-04-08</t>
  </si>
  <si>
    <t>401</t>
  </si>
  <si>
    <t>2026-04-08至2026-04-30</t>
  </si>
  <si>
    <t>402</t>
  </si>
  <si>
    <t>403</t>
  </si>
  <si>
    <t>404</t>
  </si>
  <si>
    <t>405</t>
  </si>
  <si>
    <t>406</t>
  </si>
  <si>
    <t>2026-04-01至2026-04-18</t>
  </si>
  <si>
    <t>407</t>
  </si>
  <si>
    <t>408</t>
  </si>
  <si>
    <t>2026-04-20至2026-04-30</t>
  </si>
  <si>
    <t>2026-04-01至2026-04-13</t>
  </si>
  <si>
    <t>粤AGP3625</t>
  </si>
  <si>
    <t>409</t>
  </si>
  <si>
    <t>2026-04-08至2026-04-30；2026-04-01至2026-04-02</t>
  </si>
  <si>
    <t>287,288</t>
  </si>
  <si>
    <t>441</t>
  </si>
  <si>
    <t>2026-04-01至2026-04-02</t>
  </si>
  <si>
    <t>442</t>
  </si>
  <si>
    <t>2026-04-06至2026-04-30</t>
  </si>
  <si>
    <t>2026-04-29至2026-04-30</t>
  </si>
  <si>
    <t>410</t>
  </si>
  <si>
    <t>粤AGP3698</t>
  </si>
  <si>
    <t>411</t>
  </si>
  <si>
    <t>2026-04-01至2026-04-04</t>
  </si>
  <si>
    <t>412</t>
  </si>
  <si>
    <t>413</t>
  </si>
  <si>
    <t>2026-04-25至2026-04-30；2026-04-01至2026-04-02</t>
  </si>
  <si>
    <t>299,300</t>
  </si>
  <si>
    <t>粤AGP4583</t>
  </si>
  <si>
    <t>2026-04-01至2026-04-03</t>
  </si>
  <si>
    <t>粤AGP4629</t>
  </si>
  <si>
    <t>414</t>
  </si>
  <si>
    <t>415</t>
  </si>
  <si>
    <t>443</t>
  </si>
  <si>
    <t>416</t>
  </si>
  <si>
    <t>2026-04-01至2026-04-10</t>
  </si>
  <si>
    <t>417</t>
  </si>
  <si>
    <t>444</t>
  </si>
  <si>
    <t>418</t>
  </si>
  <si>
    <t>419</t>
  </si>
  <si>
    <t>420</t>
  </si>
  <si>
    <t>2026-04-23至2026-04-30；2026-04-01至2026-04-10</t>
  </si>
  <si>
    <t>粤AGP5712</t>
  </si>
  <si>
    <t>2026-04-01至2026-04-12</t>
  </si>
  <si>
    <t>421</t>
  </si>
  <si>
    <t>422</t>
  </si>
  <si>
    <t>423</t>
  </si>
  <si>
    <t>424</t>
  </si>
  <si>
    <t>2026-04-01至2026-04-11</t>
  </si>
  <si>
    <t>445</t>
  </si>
  <si>
    <t>425</t>
  </si>
  <si>
    <t>426</t>
  </si>
  <si>
    <t>451</t>
  </si>
  <si>
    <t>2026-04-11至2026-04-30；2026-04-01至2026-04-07</t>
  </si>
  <si>
    <t>169,170</t>
  </si>
  <si>
    <t>2026-04-26至2026-04-30；2026-04-01至2026-04-02</t>
  </si>
  <si>
    <t>320,321</t>
  </si>
  <si>
    <t>427</t>
  </si>
  <si>
    <t>428</t>
  </si>
  <si>
    <t>429</t>
  </si>
  <si>
    <t>2026-04-09至2026-04-30</t>
  </si>
  <si>
    <t>粤AGP9759</t>
  </si>
  <si>
    <t>2026-04-01至2026-04-29</t>
  </si>
  <si>
    <t>446</t>
  </si>
  <si>
    <t>粤AGP9810</t>
  </si>
  <si>
    <t>430</t>
  </si>
  <si>
    <t>431</t>
  </si>
  <si>
    <t>432</t>
  </si>
  <si>
    <t>447</t>
  </si>
  <si>
    <t>433</t>
  </si>
  <si>
    <t>434</t>
  </si>
  <si>
    <t>435</t>
  </si>
  <si>
    <t>436</t>
  </si>
  <si>
    <t>437</t>
  </si>
  <si>
    <t>438</t>
  </si>
  <si>
    <t>448</t>
  </si>
  <si>
    <t>449</t>
  </si>
  <si>
    <t>2026-04-01至2026-04-27</t>
  </si>
  <si>
    <t>439</t>
  </si>
  <si>
    <t>344</t>
  </si>
  <si>
    <t>345</t>
  </si>
  <si>
    <t>粤AGR9758</t>
  </si>
  <si>
    <t>393</t>
  </si>
  <si>
    <t>2026-04-11至2026-04-30</t>
  </si>
  <si>
    <t>2026-04-01至2026-04-05</t>
  </si>
  <si>
    <t>394</t>
  </si>
  <si>
    <t>440</t>
  </si>
  <si>
    <t>450</t>
  </si>
  <si>
    <t>2026-05-19至2026-05-31；2026-05-01至2026-05-19</t>
  </si>
  <si>
    <t>57,58</t>
  </si>
  <si>
    <t>2026-05-01至2026-05-31</t>
  </si>
  <si>
    <t>2026-05-09至2026-05-31</t>
  </si>
  <si>
    <t>2026-05-10至2026-05-31；2026-05-01至2026-05-10</t>
  </si>
  <si>
    <t>60,61</t>
  </si>
  <si>
    <t>2026-05-01至2026-05-27</t>
  </si>
  <si>
    <t>2026-05-07至2026-05-31</t>
  </si>
  <si>
    <t>65,66</t>
  </si>
  <si>
    <t>2026-05-19至2026-05-31</t>
  </si>
  <si>
    <t>2026-05-01至2026-05-19</t>
  </si>
  <si>
    <t>粤A02239F</t>
  </si>
  <si>
    <t>2026-05-27至2026-05-31</t>
  </si>
  <si>
    <t>2026-05-01至2026-05-14；2026-05-14至2026-05-29</t>
  </si>
  <si>
    <t>68,69</t>
  </si>
  <si>
    <t>73,74</t>
  </si>
  <si>
    <t>2026-05-14至2026-05-31</t>
  </si>
  <si>
    <t>2026-05-06至2026-05-31</t>
  </si>
  <si>
    <t>2026-05-01至2026-05-06</t>
  </si>
  <si>
    <t>2026-05-10至2026-05-31</t>
  </si>
  <si>
    <t>84,85</t>
  </si>
  <si>
    <t>2026-05-01至2026-05-10</t>
  </si>
  <si>
    <t>2026-05-01至2026-05-30</t>
  </si>
  <si>
    <t>90,91</t>
  </si>
  <si>
    <t>2026-05-06至2026-05-31；2026-05-01至2026-05-06</t>
  </si>
  <si>
    <t>93,94</t>
  </si>
  <si>
    <t>2026-05-01至2026-05-29</t>
  </si>
  <si>
    <t>2026-05-31至2026-05-31；2026-05-01至2026-05-29</t>
  </si>
  <si>
    <t>99,100</t>
  </si>
  <si>
    <t>粤A09706F</t>
  </si>
  <si>
    <t>2026-05-22至2026-05-31</t>
  </si>
  <si>
    <t>2026-05-30至2026-05-31</t>
  </si>
  <si>
    <t>2026-05-01至2026-05-12</t>
  </si>
  <si>
    <t>2026-05-01至2026-05-09</t>
  </si>
  <si>
    <t>2026-05-01至2026-05-13</t>
  </si>
  <si>
    <t>2026-05-01至2026-05-14</t>
  </si>
  <si>
    <t>2026-05-13至2026-05-31</t>
  </si>
  <si>
    <t>2026-05-01至2026-05-01</t>
  </si>
  <si>
    <t>2026-05-26至2026-05-29</t>
  </si>
  <si>
    <t>2026-05-01至2026-05-26</t>
  </si>
  <si>
    <t>2026-05-01至2026-05-15</t>
  </si>
  <si>
    <t>453</t>
  </si>
  <si>
    <t>2026-05-01至2026-05-11</t>
  </si>
  <si>
    <t>454</t>
  </si>
  <si>
    <t>2026-05-15至2026-05-31</t>
  </si>
  <si>
    <t>2026-05-01至2026-05-25</t>
  </si>
  <si>
    <t>455</t>
  </si>
  <si>
    <t>2026-05-18至2026-05-31</t>
  </si>
  <si>
    <t>456</t>
  </si>
  <si>
    <t>457</t>
  </si>
  <si>
    <t>2026-05-01至2026-05-08</t>
  </si>
  <si>
    <t>318</t>
  </si>
  <si>
    <t>319</t>
  </si>
  <si>
    <t>2026-05-01至2026-05-07</t>
  </si>
  <si>
    <t>2026-05-11至2026-05-31</t>
  </si>
  <si>
    <t>458</t>
  </si>
  <si>
    <t>2026-05-01至2026-05-28</t>
  </si>
  <si>
    <t>2026-05-01至2026-05-16</t>
  </si>
  <si>
    <t>459</t>
  </si>
  <si>
    <t>2026-05-17至2026-05-31</t>
  </si>
  <si>
    <t>2026-05-26至2026-05-31</t>
  </si>
  <si>
    <t>2026-05-09至2026-05-31；2026-05-01至2026-05-09</t>
  </si>
  <si>
    <t>173,174</t>
  </si>
  <si>
    <t>2026-05-29至2026-05-31</t>
  </si>
  <si>
    <t>2026-05-01至2026-05-17</t>
  </si>
  <si>
    <t>460</t>
  </si>
  <si>
    <t>2026-05-28至2026-05-31</t>
  </si>
  <si>
    <t>2026-05-12至2026-05-31</t>
  </si>
  <si>
    <t>2026-05-17至2026-05-31；2026-05-01至2026-05-14</t>
  </si>
  <si>
    <t>461,462</t>
  </si>
  <si>
    <t>粤AGR3288</t>
  </si>
  <si>
    <t>463</t>
  </si>
  <si>
    <t>464</t>
  </si>
  <si>
    <t>2026-05-12至2026-05-17</t>
  </si>
  <si>
    <t>452</t>
  </si>
  <si>
    <t>465</t>
  </si>
  <si>
    <t>2026-06-01至2026-06-30</t>
  </si>
  <si>
    <t>2026-06-12至2026-06-30</t>
  </si>
  <si>
    <t>2026-06-01至2026-06-03</t>
  </si>
  <si>
    <t>2026-06-01至2026-06-23</t>
  </si>
  <si>
    <t>2026-06-01至2026-06-18</t>
  </si>
  <si>
    <t>2026-06-11至2026-06-30</t>
  </si>
  <si>
    <t>2026-06-01至2026-06-24；2026-06-25至2026-06-30</t>
  </si>
  <si>
    <t>69,70</t>
  </si>
  <si>
    <t>2026-06-01至2026-06-19</t>
  </si>
  <si>
    <t>2026-06-30至2026-06-30</t>
  </si>
  <si>
    <t>2026-06-01至2026-06-25</t>
  </si>
  <si>
    <t>2026-06-24至2026-06-30</t>
  </si>
  <si>
    <t>2026-06-01至2026-06-01</t>
  </si>
  <si>
    <t>2026-06-01至2026-06-11</t>
  </si>
  <si>
    <t>2026-06-01至2026-06-05</t>
  </si>
  <si>
    <t>2026-06-01至2026-06-02</t>
  </si>
  <si>
    <t>2026-06-13至2026-06-30</t>
  </si>
  <si>
    <t>2026-06-01至2026-06-12</t>
  </si>
  <si>
    <t>2026-06-07至2026-06-30</t>
  </si>
  <si>
    <t>2026-06-06至2026-06-30</t>
  </si>
  <si>
    <t>2026-06-10至2026-06-30</t>
  </si>
  <si>
    <t>2026-06-01至2026-06-09</t>
  </si>
  <si>
    <t>2026-06-05至2026-06-30</t>
  </si>
  <si>
    <t>2026-06-01至2026-06-24</t>
  </si>
  <si>
    <t>2026-06-01至2026-06-17</t>
  </si>
  <si>
    <t>2026-06-04至2026-06-30</t>
  </si>
  <si>
    <t>2026-06-01至2026-06-10</t>
  </si>
  <si>
    <t>2026-06-25至2026-06-30</t>
  </si>
  <si>
    <t>2026-06-01至2026-06-06</t>
  </si>
  <si>
    <t>2026-06-01至2026-06-13</t>
  </si>
  <si>
    <t>2026-06-09至2026-06-30</t>
  </si>
  <si>
    <t>2026-06-01至2026-06-29</t>
  </si>
  <si>
    <t>2026-06-01至2026-06-04</t>
  </si>
  <si>
    <t>2026-06-16至2026-06-30</t>
  </si>
  <si>
    <t>2026-06-01至2026-06-27</t>
  </si>
  <si>
    <t>2026-06-02至2026-06-30</t>
  </si>
  <si>
    <t>2026-06-01至2026-06-21</t>
  </si>
  <si>
    <t>2026-06-03至2026-06-30</t>
  </si>
  <si>
    <t>2026-06-01至2026-06-07</t>
  </si>
  <si>
    <t>2026-06-21至2026-06-30</t>
  </si>
  <si>
    <t>2026-06-01至2026-06-15</t>
  </si>
  <si>
    <t>8月纯氢里程修正结果</t>
  </si>
  <si>
    <t>项目</t>
  </si>
  <si>
    <t>原表实发（元）</t>
  </si>
  <si>
    <t>修正实发（元）</t>
  </si>
  <si>
    <t>差额（元）</t>
  </si>
  <si>
    <t>1—7月已发保留，不追扣；已支付的考核月份不重复补发。</t>
  </si>
  <si>
    <t>保留原表何文斌粤AGP5613当月奖励扣减9.68元。</t>
  </si>
  <si>
    <t>结转取消后，按8月当月达标或累计达标条件重新判定本期奖励类别。</t>
  </si>
  <si>
    <t>发放类别</t>
  </si>
  <si>
    <t>原实发（元）</t>
  </si>
  <si>
    <t>新实发（元）</t>
  </si>
  <si>
    <t>变化原因</t>
  </si>
  <si>
    <t>修正后累计里程未达标，取消本次补发</t>
  </si>
  <si>
    <t>结转取消后，重新判定本期达标奖励</t>
  </si>
  <si>
    <t>修正后上期可用结转不足</t>
  </si>
  <si>
    <t>发放月</t>
  </si>
  <si>
    <t>考核月</t>
  </si>
  <si>
    <t>考核负责人</t>
  </si>
  <si>
    <t>实际接收人</t>
  </si>
  <si>
    <t>已发金额（元）</t>
  </si>
  <si>
    <t>历史最终表</t>
  </si>
  <si>
    <t>里程任务考核_1月核算.xlsx</t>
  </si>
  <si>
    <t>里程任务考核_2月核算.xlsx</t>
  </si>
  <si>
    <t>累计补发2月</t>
  </si>
  <si>
    <t>里程任务考核_3月核算.xlsx</t>
  </si>
  <si>
    <t>累计补发3月</t>
  </si>
  <si>
    <t>里程任务考核_4月核算.xlsx</t>
  </si>
  <si>
    <t>累计补发4月</t>
  </si>
  <si>
    <t>里程任务考核_5月核算.xlsx</t>
  </si>
  <si>
    <t>累计补发5月</t>
  </si>
  <si>
    <t>里程任务考核_6月核算.xlsx</t>
  </si>
  <si>
    <t>累计补发6月</t>
  </si>
  <si>
    <t>里程任务考核_7月核算.xlsx</t>
  </si>
  <si>
    <t>累计补发7月</t>
  </si>
  <si>
    <t>历史最终合计</t>
  </si>
  <si>
    <t>逐项金额合计</t>
  </si>
  <si>
    <t>取分差额</t>
  </si>
  <si>
    <t>历史最终合计原样保留。逐项取分与总额取分差0.01—0.03元不作追调；不影响已发资格。</t>
  </si>
  <si>
    <t>累计应考核(km)</t>
  </si>
  <si>
    <t>修正累计实际(km)</t>
  </si>
  <si>
    <t>累计获得期数</t>
  </si>
  <si>
    <t>实际已用期数</t>
  </si>
  <si>
    <t>可用结转期数</t>
  </si>
  <si>
    <t>本考核月已发</t>
  </si>
  <si>
    <t>历史无考核结转</t>
  </si>
  <si>
    <t>粤AGP3029</t>
  </si>
  <si>
    <t>粤AGP3502</t>
  </si>
  <si>
    <t>粤AGP9836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</si>
</sst>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\(#,##0.00\);0.00"/>
    <numFmt numFmtId="177" formatCode="0&quot;月&quot;"/>
    <numFmt numFmtId="178" formatCode="yyyy\-mm\-dd"/>
  </numFmts>
  <fonts count="32">
    <font>
      <sz val="11"/>
      <name val="Carlito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8"/>
      <color rgb="FF183D50"/>
      <name val="PingFang SC"/>
      <charset val="134"/>
    </font>
    <font>
      <sz val="11"/>
      <color rgb="FF183D50"/>
      <name val="PingFang SC"/>
      <charset val="134"/>
    </font>
    <font>
      <b/>
      <sz val="12"/>
      <color rgb="FF167D8D"/>
      <name val="PingFang SC"/>
      <charset val="134"/>
    </font>
    <font>
      <sz val="10"/>
      <color rgb="FF526671"/>
      <name val="PingFang SC"/>
      <charset val="134"/>
    </font>
    <font>
      <b/>
      <sz val="26"/>
      <color rgb="FF183D50"/>
      <name val="PingFang SC"/>
      <charset val="134"/>
    </font>
    <font>
      <b/>
      <sz val="11"/>
      <color rgb="FFFFFFFF"/>
      <name val="PingFang SC"/>
      <charset val="134"/>
    </font>
    <font>
      <b/>
      <sz val="11"/>
      <color rgb="FF183D50"/>
      <name val="PingFang SC"/>
      <charset val="134"/>
    </font>
    <font>
      <sz val="10"/>
      <color rgb="FFC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183D50"/>
        <bgColor indexed="64"/>
      </patternFill>
    </fill>
    <fill>
      <patternFill patternType="solid">
        <fgColor rgb="FFBFE5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F3F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9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0" fillId="0" borderId="0"/>
  </cellStyleXfs>
  <cellXfs count="40">
    <xf numFmtId="0" fontId="0" fillId="0" borderId="0" xfId="49"/>
    <xf numFmtId="0" fontId="1" fillId="2" borderId="1" xfId="49" applyNumberFormat="1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vertical="center"/>
    </xf>
    <xf numFmtId="176" fontId="2" fillId="0" borderId="1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vertical="center"/>
    </xf>
    <xf numFmtId="176" fontId="2" fillId="0" borderId="0" xfId="49" applyNumberFormat="1" applyFont="1" applyFill="1" applyBorder="1" applyAlignment="1">
      <alignment vertical="center"/>
    </xf>
    <xf numFmtId="0" fontId="1" fillId="0" borderId="0" xfId="49" applyNumberFormat="1" applyFont="1" applyFill="1" applyBorder="1" applyAlignment="1">
      <alignment vertical="center"/>
    </xf>
    <xf numFmtId="176" fontId="1" fillId="0" borderId="0" xfId="49" applyNumberFormat="1" applyFont="1" applyFill="1" applyBorder="1" applyAlignment="1">
      <alignment vertical="center"/>
    </xf>
    <xf numFmtId="0" fontId="3" fillId="0" borderId="0" xfId="49" applyNumberFormat="1" applyFont="1" applyFill="1" applyBorder="1" applyAlignment="1">
      <alignment vertical="center"/>
    </xf>
    <xf numFmtId="0" fontId="1" fillId="0" borderId="1" xfId="49" applyNumberFormat="1" applyFont="1" applyFill="1" applyBorder="1" applyAlignment="1">
      <alignment vertical="center"/>
    </xf>
    <xf numFmtId="0" fontId="2" fillId="0" borderId="1" xfId="49" applyNumberFormat="1" applyFont="1" applyFill="1" applyBorder="1" applyAlignment="1">
      <alignment vertical="center" wrapText="1"/>
    </xf>
    <xf numFmtId="176" fontId="1" fillId="2" borderId="1" xfId="49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vertical="center"/>
    </xf>
    <xf numFmtId="0" fontId="4" fillId="0" borderId="0" xfId="49" applyNumberFormat="1" applyFont="1" applyFill="1" applyBorder="1" applyAlignment="1">
      <alignment vertical="center"/>
    </xf>
    <xf numFmtId="0" fontId="5" fillId="0" borderId="0" xfId="49" applyNumberFormat="1" applyFont="1" applyFill="1" applyBorder="1" applyAlignment="1">
      <alignment vertical="center"/>
    </xf>
    <xf numFmtId="0" fontId="6" fillId="0" borderId="0" xfId="49" applyNumberFormat="1" applyFont="1" applyFill="1" applyBorder="1" applyAlignment="1">
      <alignment vertical="center"/>
    </xf>
    <xf numFmtId="0" fontId="7" fillId="0" borderId="0" xfId="49" applyNumberFormat="1" applyFont="1" applyFill="1" applyBorder="1" applyAlignment="1">
      <alignment vertical="center" wrapText="1"/>
    </xf>
    <xf numFmtId="176" fontId="8" fillId="0" borderId="0" xfId="49" applyNumberFormat="1" applyFont="1" applyFill="1" applyBorder="1" applyAlignment="1">
      <alignment vertical="center"/>
    </xf>
    <xf numFmtId="0" fontId="8" fillId="0" borderId="0" xfId="49" applyNumberFormat="1" applyFont="1" applyFill="1" applyBorder="1" applyAlignment="1">
      <alignment vertical="center"/>
    </xf>
    <xf numFmtId="0" fontId="9" fillId="3" borderId="0" xfId="49" applyNumberFormat="1" applyFont="1" applyFill="1" applyBorder="1" applyAlignment="1">
      <alignment vertical="center" wrapText="1"/>
    </xf>
    <xf numFmtId="0" fontId="5" fillId="4" borderId="0" xfId="49" applyNumberFormat="1" applyFont="1" applyFill="1" applyBorder="1" applyAlignment="1">
      <alignment vertical="center"/>
    </xf>
    <xf numFmtId="176" fontId="5" fillId="4" borderId="0" xfId="49" applyNumberFormat="1" applyFont="1" applyFill="1" applyBorder="1" applyAlignment="1">
      <alignment vertical="center"/>
    </xf>
    <xf numFmtId="0" fontId="5" fillId="5" borderId="0" xfId="49" applyNumberFormat="1" applyFont="1" applyFill="1" applyBorder="1" applyAlignment="1">
      <alignment vertical="center"/>
    </xf>
    <xf numFmtId="176" fontId="5" fillId="5" borderId="0" xfId="49" applyNumberFormat="1" applyFont="1" applyFill="1" applyBorder="1" applyAlignment="1">
      <alignment vertical="center"/>
    </xf>
    <xf numFmtId="176" fontId="5" fillId="0" borderId="0" xfId="49" applyNumberFormat="1" applyFont="1" applyFill="1" applyBorder="1" applyAlignment="1">
      <alignment vertical="center"/>
    </xf>
    <xf numFmtId="0" fontId="10" fillId="6" borderId="0" xfId="49" applyNumberFormat="1" applyFont="1" applyFill="1" applyBorder="1" applyAlignment="1">
      <alignment vertical="center"/>
    </xf>
    <xf numFmtId="176" fontId="10" fillId="6" borderId="0" xfId="49" applyNumberFormat="1" applyFont="1" applyFill="1" applyBorder="1" applyAlignment="1">
      <alignment vertical="center"/>
    </xf>
    <xf numFmtId="0" fontId="9" fillId="3" borderId="0" xfId="49" applyNumberFormat="1" applyFont="1" applyFill="1" applyBorder="1" applyAlignment="1">
      <alignment vertical="center"/>
    </xf>
    <xf numFmtId="0" fontId="5" fillId="0" borderId="0" xfId="49" applyNumberFormat="1" applyFont="1" applyFill="1" applyBorder="1" applyAlignment="1">
      <alignment vertical="center" wrapText="1"/>
    </xf>
    <xf numFmtId="0" fontId="1" fillId="2" borderId="1" xfId="49" applyNumberFormat="1" applyFont="1" applyFill="1" applyBorder="1" applyAlignment="1">
      <alignment horizontal="center" wrapText="1"/>
    </xf>
    <xf numFmtId="177" fontId="2" fillId="0" borderId="1" xfId="49" applyNumberFormat="1" applyFont="1" applyFill="1" applyBorder="1" applyAlignment="1">
      <alignment vertical="center"/>
    </xf>
    <xf numFmtId="0" fontId="0" fillId="0" borderId="1" xfId="49" applyNumberFormat="1" applyFont="1" applyFill="1" applyBorder="1"/>
    <xf numFmtId="0" fontId="1" fillId="0" borderId="0" xfId="49" applyNumberFormat="1" applyFont="1" applyFill="1" applyBorder="1"/>
    <xf numFmtId="0" fontId="11" fillId="0" borderId="0" xfId="49" applyNumberFormat="1" applyFont="1" applyFill="1" applyBorder="1" applyAlignment="1">
      <alignment wrapText="1"/>
    </xf>
    <xf numFmtId="0" fontId="2" fillId="7" borderId="1" xfId="49" applyNumberFormat="1" applyFont="1" applyFill="1" applyBorder="1" applyAlignment="1">
      <alignment vertical="center"/>
    </xf>
    <xf numFmtId="176" fontId="2" fillId="7" borderId="1" xfId="49" applyNumberFormat="1" applyFont="1" applyFill="1" applyBorder="1" applyAlignment="1">
      <alignment vertical="center"/>
    </xf>
    <xf numFmtId="0" fontId="2" fillId="8" borderId="1" xfId="49" applyNumberFormat="1" applyFont="1" applyFill="1" applyBorder="1" applyAlignment="1">
      <alignment vertical="center"/>
    </xf>
    <xf numFmtId="176" fontId="2" fillId="8" borderId="1" xfId="49" applyNumberFormat="1" applyFont="1" applyFill="1" applyBorder="1" applyAlignment="1">
      <alignment vertical="center"/>
    </xf>
    <xf numFmtId="10" fontId="2" fillId="0" borderId="1" xfId="49" applyNumberFormat="1" applyFont="1" applyFill="1" applyBorder="1" applyAlignment="1">
      <alignment vertical="center"/>
    </xf>
    <xf numFmtId="178" fontId="2" fillId="0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tyles" Target="styles.xml"/><Relationship Id="rId25" Type="http://schemas.openxmlformats.org/officeDocument/2006/relationships/sharedStrings" Target="sharedString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AugustModernSummary" displayName="AugustModernSummary" ref="A5:M17" totalsRowShown="0">
  <autoFilter xmlns:etc="http://www.wps.cn/officeDocument/2017/etCustomData" ref="A5:M17" etc:filterBottomFollowUsedRange="0"/>
  <tableColumns count="13">
    <tableColumn id="1" name="业务员"/>
    <tableColumn id="2" name="部门"/>
    <tableColumn id="3" name="当月（元）"/>
    <tableColumn id="4" name="结转（元）"/>
    <tableColumn id="5" name="补发1月（元）"/>
    <tableColumn id="6" name="补发2月（元）"/>
    <tableColumn id="7" name="补发3月（元）"/>
    <tableColumn id="8" name="补发4月（元）"/>
    <tableColumn id="9" name="补发5月（元）"/>
    <tableColumn id="10" name="补发6月（元）"/>
    <tableColumn id="11" name="补发7月（元）"/>
    <tableColumn id="12" name="累计补发8月（元）"/>
    <tableColumn id="13" name="合计（元）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HydrogenRevision" displayName="HydrogenRevision" ref="A1:J2309" totalsRowShown="0">
  <tableColumns count="10">
    <tableColumn id="1" name="月份"/>
    <tableColumn id="2" name="车牌号"/>
    <tableColumn id="3" name="业务负责人"/>
    <tableColumn id="4" name="原考核里程(km)"/>
    <tableColumn id="5" name="纯氢里程(km)"/>
    <tableColumn id="6" name="修正里程(km)"/>
    <tableColumn id="7" name="减少里程(km)"/>
    <tableColumn id="8" name="取数说明"/>
    <tableColumn id="9" name="考核区间"/>
    <tableColumn id="10" name="历史源表行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selection activeCell="C18" sqref="C18"/>
    </sheetView>
  </sheetViews>
  <sheetFormatPr defaultColWidth="9" defaultRowHeight="16.8" outlineLevelCol="5"/>
  <cols>
    <col min="1" max="1" width="38" customWidth="1"/>
    <col min="2" max="2" width="18" customWidth="1"/>
    <col min="3" max="3" width="22" customWidth="1"/>
    <col min="4" max="5" width="20" customWidth="1"/>
    <col min="6" max="6" width="24" customWidth="1"/>
  </cols>
  <sheetData>
    <row r="1" ht="34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9" customHeight="1" spans="1:6">
      <c r="A2" s="2" t="s">
        <v>6</v>
      </c>
      <c r="B2" s="2">
        <v>3000</v>
      </c>
      <c r="C2" s="2" t="s">
        <v>7</v>
      </c>
      <c r="D2" s="2" t="s">
        <v>8</v>
      </c>
      <c r="E2" s="2" t="s">
        <v>9</v>
      </c>
      <c r="F2" s="2" t="s">
        <v>10</v>
      </c>
    </row>
    <row r="3" ht="19" customHeight="1" spans="1:6">
      <c r="A3" s="2" t="s">
        <v>11</v>
      </c>
      <c r="B3" s="2">
        <v>3000</v>
      </c>
      <c r="C3" s="2" t="s">
        <v>7</v>
      </c>
      <c r="D3" s="2" t="s">
        <v>8</v>
      </c>
      <c r="E3" s="2" t="s">
        <v>9</v>
      </c>
      <c r="F3" s="2" t="s">
        <v>10</v>
      </c>
    </row>
    <row r="4" ht="19" customHeight="1" spans="1:6">
      <c r="A4" s="2" t="s">
        <v>12</v>
      </c>
      <c r="B4" s="2">
        <v>5000</v>
      </c>
      <c r="C4" s="2" t="s">
        <v>13</v>
      </c>
      <c r="D4" s="2" t="s">
        <v>8</v>
      </c>
      <c r="E4" s="2" t="s">
        <v>14</v>
      </c>
      <c r="F4" s="2" t="s">
        <v>15</v>
      </c>
    </row>
    <row r="5" ht="19" customHeight="1" spans="1:6">
      <c r="A5" s="2" t="s">
        <v>16</v>
      </c>
      <c r="B5" s="2">
        <v>5000</v>
      </c>
      <c r="C5" s="2" t="s">
        <v>13</v>
      </c>
      <c r="D5" s="2" t="s">
        <v>8</v>
      </c>
      <c r="E5" s="2" t="s">
        <v>14</v>
      </c>
      <c r="F5" s="2" t="s">
        <v>15</v>
      </c>
    </row>
    <row r="6" ht="19" customHeight="1" spans="1:6">
      <c r="A6" s="2" t="s">
        <v>17</v>
      </c>
      <c r="B6" s="2">
        <v>6000</v>
      </c>
      <c r="C6" s="2" t="s">
        <v>18</v>
      </c>
      <c r="D6" s="2" t="s">
        <v>8</v>
      </c>
      <c r="E6" s="2" t="s">
        <v>19</v>
      </c>
      <c r="F6" s="2" t="s">
        <v>20</v>
      </c>
    </row>
    <row r="7" ht="19" customHeight="1" spans="1:6">
      <c r="A7" s="4"/>
      <c r="B7" s="4"/>
      <c r="C7" s="4"/>
      <c r="D7" s="4"/>
      <c r="E7" s="4"/>
      <c r="F7" s="4"/>
    </row>
    <row r="8" ht="19" customHeight="1" spans="1:6">
      <c r="A8" s="4"/>
      <c r="B8" s="4"/>
      <c r="C8" s="4"/>
      <c r="D8" s="4"/>
      <c r="E8" s="4"/>
      <c r="F8" s="4"/>
    </row>
    <row r="9" ht="34" customHeight="1" spans="1:6">
      <c r="A9" s="1" t="s">
        <v>21</v>
      </c>
      <c r="B9" s="1" t="s">
        <v>22</v>
      </c>
      <c r="C9" s="1" t="s">
        <v>23</v>
      </c>
      <c r="D9" s="1" t="s">
        <v>24</v>
      </c>
      <c r="E9" s="1" t="s">
        <v>25</v>
      </c>
      <c r="F9" s="1" t="s">
        <v>26</v>
      </c>
    </row>
    <row r="10" ht="19" customHeight="1" spans="1:6">
      <c r="A10" s="2" t="s">
        <v>6</v>
      </c>
      <c r="B10" s="2">
        <v>3000</v>
      </c>
      <c r="C10" s="2" t="s">
        <v>7</v>
      </c>
      <c r="D10" s="2" t="s">
        <v>8</v>
      </c>
      <c r="E10" s="2" t="s">
        <v>9</v>
      </c>
      <c r="F10" s="2" t="s">
        <v>10</v>
      </c>
    </row>
    <row r="11" ht="19" customHeight="1" spans="1:6">
      <c r="A11" s="2" t="s">
        <v>11</v>
      </c>
      <c r="B11" s="2">
        <v>3000</v>
      </c>
      <c r="C11" s="2" t="s">
        <v>7</v>
      </c>
      <c r="D11" s="2" t="s">
        <v>8</v>
      </c>
      <c r="E11" s="2" t="s">
        <v>9</v>
      </c>
      <c r="F11" s="2" t="s">
        <v>10</v>
      </c>
    </row>
    <row r="12" ht="19" customHeight="1" spans="1:6">
      <c r="A12" s="2" t="s">
        <v>12</v>
      </c>
      <c r="B12" s="2">
        <v>5000</v>
      </c>
      <c r="C12" s="2" t="s">
        <v>27</v>
      </c>
      <c r="D12" s="2" t="s">
        <v>8</v>
      </c>
      <c r="E12" s="2" t="s">
        <v>28</v>
      </c>
      <c r="F12" s="2" t="s">
        <v>29</v>
      </c>
    </row>
    <row r="13" ht="19" customHeight="1" spans="1:6">
      <c r="A13" s="2" t="s">
        <v>16</v>
      </c>
      <c r="B13" s="2">
        <v>5000</v>
      </c>
      <c r="C13" s="2" t="s">
        <v>27</v>
      </c>
      <c r="D13" s="2" t="s">
        <v>8</v>
      </c>
      <c r="E13" s="2" t="s">
        <v>28</v>
      </c>
      <c r="F13" s="2" t="s">
        <v>29</v>
      </c>
    </row>
    <row r="14" ht="19" customHeight="1" spans="1:6">
      <c r="A14" s="2" t="s">
        <v>17</v>
      </c>
      <c r="B14" s="2">
        <v>6000</v>
      </c>
      <c r="C14" s="2" t="s">
        <v>7</v>
      </c>
      <c r="D14" s="2" t="s">
        <v>8</v>
      </c>
      <c r="E14" s="2" t="s">
        <v>9</v>
      </c>
      <c r="F14" s="2" t="s">
        <v>10</v>
      </c>
    </row>
    <row r="15" ht="19" customHeight="1" spans="1:6">
      <c r="A15" s="4"/>
      <c r="B15" s="4"/>
      <c r="C15" s="4"/>
      <c r="D15" s="4"/>
      <c r="E15" s="4"/>
      <c r="F15" s="4"/>
    </row>
    <row r="16" ht="19" customHeight="1" spans="1:6">
      <c r="A16" s="4"/>
      <c r="B16" s="4"/>
      <c r="C16" s="4"/>
      <c r="D16" s="4"/>
      <c r="E16" s="4"/>
      <c r="F16" s="4"/>
    </row>
    <row r="17" ht="19" customHeight="1" spans="1:6">
      <c r="A17" s="4"/>
      <c r="B17" s="4"/>
      <c r="C17" s="4"/>
      <c r="D17" s="4"/>
      <c r="E17" s="4"/>
      <c r="F17" s="4"/>
    </row>
    <row r="18" ht="19" customHeight="1" spans="1:6">
      <c r="A18" s="4"/>
      <c r="B18" s="4"/>
      <c r="C18" s="4"/>
      <c r="D18" s="4"/>
      <c r="E18" s="4"/>
      <c r="F18" s="4"/>
    </row>
    <row r="19" ht="19" customHeight="1" spans="1:6">
      <c r="A19" s="4"/>
      <c r="B19" s="4"/>
      <c r="C19" s="4"/>
      <c r="D19" s="4"/>
      <c r="E19" s="4"/>
      <c r="F19" s="4"/>
    </row>
    <row r="20" ht="19" customHeight="1" spans="1:6">
      <c r="A20" s="4"/>
      <c r="B20" s="4"/>
      <c r="C20" s="4"/>
      <c r="D20" s="4"/>
      <c r="E20" s="4"/>
      <c r="F20" s="4"/>
    </row>
    <row r="21" ht="19" customHeight="1" spans="1:6">
      <c r="A21" s="4"/>
      <c r="B21" s="4"/>
      <c r="C21" s="4"/>
      <c r="D21" s="4"/>
      <c r="E21" s="4"/>
      <c r="F21" s="4"/>
    </row>
    <row r="22" ht="19" customHeight="1" spans="1:6">
      <c r="A22" s="4"/>
      <c r="B22" s="4"/>
      <c r="C22" s="4"/>
      <c r="D22" s="4"/>
      <c r="E22" s="4"/>
      <c r="F22" s="4"/>
    </row>
    <row r="23" ht="19" customHeight="1" spans="1:6">
      <c r="A23" s="4"/>
      <c r="B23" s="4"/>
      <c r="C23" s="4"/>
      <c r="D23" s="4"/>
      <c r="E23" s="4"/>
      <c r="F23" s="4"/>
    </row>
    <row r="24" ht="19" customHeight="1" spans="1:6">
      <c r="A24" s="4"/>
      <c r="B24" s="4"/>
      <c r="C24" s="4"/>
      <c r="D24" s="4"/>
      <c r="E24" s="4"/>
      <c r="F24" s="4"/>
    </row>
    <row r="25" ht="19" customHeight="1" spans="1:6">
      <c r="A25" s="4"/>
      <c r="B25" s="4"/>
      <c r="C25" s="4"/>
      <c r="D25" s="4"/>
      <c r="E25" s="4"/>
      <c r="F25" s="4"/>
    </row>
    <row r="26" ht="19" customHeight="1" spans="1:6">
      <c r="A26" s="4"/>
      <c r="B26" s="4"/>
      <c r="C26" s="4"/>
      <c r="D26" s="4"/>
      <c r="E26" s="4"/>
      <c r="F26" s="4"/>
    </row>
    <row r="27" ht="19" customHeight="1" spans="1:6">
      <c r="A27" s="4"/>
      <c r="B27" s="4"/>
      <c r="C27" s="4"/>
      <c r="D27" s="4"/>
      <c r="E27" s="4"/>
      <c r="F27" s="4"/>
    </row>
    <row r="28" ht="19" customHeight="1" spans="1:6">
      <c r="A28" s="4"/>
      <c r="B28" s="4"/>
      <c r="C28" s="4"/>
      <c r="D28" s="4"/>
      <c r="E28" s="4"/>
      <c r="F28" s="4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46"/>
  <sheetViews>
    <sheetView workbookViewId="0">
      <selection activeCell="A1" sqref="A1"/>
    </sheetView>
  </sheetViews>
  <sheetFormatPr defaultColWidth="9" defaultRowHeight="16.8"/>
  <cols>
    <col min="1" max="1" width="16" customWidth="1"/>
    <col min="2" max="2" width="14" customWidth="1"/>
    <col min="3" max="3" width="12" customWidth="1"/>
    <col min="4" max="4" width="34" customWidth="1"/>
    <col min="5" max="5" width="28" customWidth="1"/>
    <col min="6" max="6" width="26" customWidth="1"/>
    <col min="7" max="7" width="16" customWidth="1"/>
    <col min="8" max="8" width="14" customWidth="1"/>
    <col min="9" max="9" width="12" customWidth="1"/>
    <col min="10" max="11" width="18" customWidth="1"/>
    <col min="12" max="12" width="12" customWidth="1"/>
    <col min="13" max="13" width="14" customWidth="1"/>
    <col min="14" max="14" width="20" customWidth="1"/>
    <col min="15" max="15" width="16" customWidth="1"/>
    <col min="16" max="17" width="14" customWidth="1"/>
    <col min="18" max="18" width="10" customWidth="1"/>
    <col min="19" max="19" width="25" customWidth="1"/>
    <col min="20" max="20" width="12" customWidth="1"/>
    <col min="21" max="22" width="16" customWidth="1"/>
    <col min="23" max="23" width="65" customWidth="1"/>
  </cols>
  <sheetData>
    <row r="1" ht="34" customHeight="1" spans="1:23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0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  <c r="L1" s="1" t="s">
        <v>40</v>
      </c>
      <c r="M1" s="1" t="s">
        <v>41</v>
      </c>
      <c r="N1" s="1" t="s">
        <v>42</v>
      </c>
      <c r="O1" s="1" t="s">
        <v>43</v>
      </c>
      <c r="P1" s="1" t="s">
        <v>44</v>
      </c>
      <c r="Q1" s="1" t="s">
        <v>45</v>
      </c>
      <c r="R1" s="1" t="s">
        <v>46</v>
      </c>
      <c r="S1" s="1" t="s">
        <v>47</v>
      </c>
      <c r="T1" s="1" t="s">
        <v>48</v>
      </c>
      <c r="U1" s="1" t="s">
        <v>49</v>
      </c>
      <c r="V1" s="1" t="s">
        <v>50</v>
      </c>
      <c r="W1" s="1" t="s">
        <v>51</v>
      </c>
    </row>
    <row r="2" ht="19" customHeight="1" spans="1:23">
      <c r="A2" s="2" t="s">
        <v>52</v>
      </c>
      <c r="B2" s="2" t="s">
        <v>53</v>
      </c>
      <c r="C2" s="2" t="s">
        <v>54</v>
      </c>
      <c r="D2" s="2" t="s">
        <v>55</v>
      </c>
      <c r="E2" s="2" t="s">
        <v>56</v>
      </c>
      <c r="F2" s="2" t="s">
        <v>17</v>
      </c>
      <c r="G2" s="2">
        <v>6000</v>
      </c>
      <c r="H2" s="3">
        <v>1000</v>
      </c>
      <c r="I2" s="2">
        <v>14</v>
      </c>
      <c r="J2" s="3">
        <v>2709.68</v>
      </c>
      <c r="K2" s="3">
        <v>457.7</v>
      </c>
      <c r="L2" s="38">
        <v>0.168912934368634</v>
      </c>
      <c r="M2" s="2" t="s">
        <v>24</v>
      </c>
      <c r="N2" s="3">
        <f t="shared" ref="N2:N65" si="0">IF(K2&gt;=J2,ROUND(H2*I2/31,2),0)</f>
        <v>0</v>
      </c>
      <c r="O2" s="3">
        <v>0</v>
      </c>
      <c r="P2" s="2">
        <v>0</v>
      </c>
      <c r="Q2" s="2" t="s">
        <v>57</v>
      </c>
      <c r="R2" s="2">
        <v>2</v>
      </c>
      <c r="S2" s="2" t="s">
        <v>58</v>
      </c>
      <c r="T2" s="2" t="s">
        <v>59</v>
      </c>
      <c r="U2" s="39">
        <v>46235</v>
      </c>
      <c r="V2" s="39">
        <v>46248</v>
      </c>
      <c r="W2" s="2" t="s">
        <v>60</v>
      </c>
    </row>
    <row r="3" ht="19" customHeight="1" spans="1:23">
      <c r="A3" s="2" t="s">
        <v>61</v>
      </c>
      <c r="B3" s="2" t="s">
        <v>53</v>
      </c>
      <c r="C3" s="2" t="s">
        <v>54</v>
      </c>
      <c r="D3" s="2" t="s">
        <v>55</v>
      </c>
      <c r="E3" s="2" t="s">
        <v>56</v>
      </c>
      <c r="F3" s="2" t="s">
        <v>17</v>
      </c>
      <c r="G3" s="2">
        <v>6000</v>
      </c>
      <c r="H3" s="3">
        <v>1000</v>
      </c>
      <c r="I3" s="2">
        <v>14</v>
      </c>
      <c r="J3" s="3">
        <v>2709.68</v>
      </c>
      <c r="K3" s="3">
        <v>222.2</v>
      </c>
      <c r="L3" s="38">
        <v>0.0820023028549497</v>
      </c>
      <c r="M3" s="2" t="s">
        <v>24</v>
      </c>
      <c r="N3" s="3">
        <f t="shared" si="0"/>
        <v>0</v>
      </c>
      <c r="O3" s="3">
        <v>0</v>
      </c>
      <c r="P3" s="2">
        <v>0</v>
      </c>
      <c r="Q3" s="2" t="s">
        <v>57</v>
      </c>
      <c r="R3" s="2">
        <v>3</v>
      </c>
      <c r="S3" s="2" t="s">
        <v>58</v>
      </c>
      <c r="T3" s="2" t="s">
        <v>59</v>
      </c>
      <c r="U3" s="39">
        <v>46235</v>
      </c>
      <c r="V3" s="39">
        <v>46248</v>
      </c>
      <c r="W3" s="2" t="s">
        <v>60</v>
      </c>
    </row>
    <row r="4" ht="19" customHeight="1" spans="1:23">
      <c r="A4" s="2" t="s">
        <v>62</v>
      </c>
      <c r="B4" s="2" t="s">
        <v>53</v>
      </c>
      <c r="C4" s="2" t="s">
        <v>54</v>
      </c>
      <c r="D4" s="2" t="s">
        <v>55</v>
      </c>
      <c r="E4" s="2" t="s">
        <v>56</v>
      </c>
      <c r="F4" s="2" t="s">
        <v>17</v>
      </c>
      <c r="G4" s="2">
        <v>6000</v>
      </c>
      <c r="H4" s="3">
        <v>1000</v>
      </c>
      <c r="I4" s="2">
        <v>13</v>
      </c>
      <c r="J4" s="3">
        <v>2516.13</v>
      </c>
      <c r="K4" s="3">
        <v>173</v>
      </c>
      <c r="L4" s="38">
        <v>0.0687563838116473</v>
      </c>
      <c r="M4" s="2" t="s">
        <v>24</v>
      </c>
      <c r="N4" s="3">
        <f t="shared" si="0"/>
        <v>0</v>
      </c>
      <c r="O4" s="3">
        <v>0</v>
      </c>
      <c r="P4" s="2">
        <v>0</v>
      </c>
      <c r="Q4" s="2" t="s">
        <v>57</v>
      </c>
      <c r="R4" s="2">
        <v>4</v>
      </c>
      <c r="S4" s="2" t="s">
        <v>63</v>
      </c>
      <c r="T4" s="2" t="s">
        <v>59</v>
      </c>
      <c r="U4" s="39">
        <v>46235</v>
      </c>
      <c r="V4" s="39">
        <v>46247</v>
      </c>
      <c r="W4" s="2" t="s">
        <v>60</v>
      </c>
    </row>
    <row r="5" ht="19" customHeight="1" spans="1:23">
      <c r="A5" s="2" t="s">
        <v>64</v>
      </c>
      <c r="B5" s="2" t="s">
        <v>65</v>
      </c>
      <c r="C5" s="2" t="s">
        <v>66</v>
      </c>
      <c r="D5" s="2" t="s">
        <v>67</v>
      </c>
      <c r="E5" s="2" t="s">
        <v>68</v>
      </c>
      <c r="F5" s="2" t="s">
        <v>16</v>
      </c>
      <c r="G5" s="2">
        <v>5000</v>
      </c>
      <c r="H5" s="3">
        <v>260</v>
      </c>
      <c r="I5" s="2">
        <v>31</v>
      </c>
      <c r="J5" s="3">
        <v>5000</v>
      </c>
      <c r="K5" s="3">
        <v>5675.3</v>
      </c>
      <c r="L5" s="38">
        <v>1.13506</v>
      </c>
      <c r="M5" s="2" t="s">
        <v>69</v>
      </c>
      <c r="N5" s="3">
        <f t="shared" si="0"/>
        <v>260</v>
      </c>
      <c r="O5" s="3">
        <v>675.3</v>
      </c>
      <c r="P5" s="2">
        <v>0</v>
      </c>
      <c r="Q5" s="2" t="s">
        <v>70</v>
      </c>
      <c r="R5" s="2">
        <v>174</v>
      </c>
      <c r="S5" s="2" t="s">
        <v>71</v>
      </c>
      <c r="T5" s="2" t="s">
        <v>59</v>
      </c>
      <c r="U5" s="39">
        <v>46235</v>
      </c>
      <c r="V5" s="39">
        <v>46265</v>
      </c>
      <c r="W5" s="2" t="s">
        <v>60</v>
      </c>
    </row>
    <row r="6" ht="19" customHeight="1" spans="1:23">
      <c r="A6" s="2" t="s">
        <v>72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16</v>
      </c>
      <c r="G6" s="2">
        <v>5000</v>
      </c>
      <c r="H6" s="3">
        <v>260</v>
      </c>
      <c r="I6" s="2">
        <v>31</v>
      </c>
      <c r="J6" s="3">
        <v>5000</v>
      </c>
      <c r="K6" s="3">
        <v>5239.1</v>
      </c>
      <c r="L6" s="38">
        <v>1.04782</v>
      </c>
      <c r="M6" s="2" t="s">
        <v>69</v>
      </c>
      <c r="N6" s="3">
        <f t="shared" si="0"/>
        <v>260</v>
      </c>
      <c r="O6" s="3">
        <v>239.1</v>
      </c>
      <c r="P6" s="2">
        <v>0</v>
      </c>
      <c r="Q6" s="2" t="s">
        <v>70</v>
      </c>
      <c r="R6" s="2">
        <v>175</v>
      </c>
      <c r="S6" s="2" t="s">
        <v>71</v>
      </c>
      <c r="T6" s="2" t="s">
        <v>59</v>
      </c>
      <c r="U6" s="39">
        <v>46235</v>
      </c>
      <c r="V6" s="39">
        <v>46265</v>
      </c>
      <c r="W6" s="2" t="s">
        <v>60</v>
      </c>
    </row>
    <row r="7" ht="19" customHeight="1" spans="1:23">
      <c r="A7" s="2" t="s">
        <v>73</v>
      </c>
      <c r="B7" s="2" t="s">
        <v>65</v>
      </c>
      <c r="C7" s="2" t="s">
        <v>66</v>
      </c>
      <c r="D7" s="2" t="s">
        <v>74</v>
      </c>
      <c r="E7" s="2" t="s">
        <v>75</v>
      </c>
      <c r="F7" s="2" t="s">
        <v>12</v>
      </c>
      <c r="G7" s="2">
        <v>5000</v>
      </c>
      <c r="H7" s="3">
        <v>260</v>
      </c>
      <c r="I7" s="2">
        <v>31</v>
      </c>
      <c r="J7" s="3">
        <v>5000</v>
      </c>
      <c r="K7" s="3">
        <v>4024</v>
      </c>
      <c r="L7" s="38">
        <v>0.8048</v>
      </c>
      <c r="M7" s="2" t="s">
        <v>24</v>
      </c>
      <c r="N7" s="3">
        <f t="shared" si="0"/>
        <v>0</v>
      </c>
      <c r="O7" s="3">
        <v>0</v>
      </c>
      <c r="P7" s="2">
        <v>0</v>
      </c>
      <c r="Q7" s="2" t="s">
        <v>70</v>
      </c>
      <c r="R7" s="2">
        <v>176</v>
      </c>
      <c r="S7" s="2" t="s">
        <v>76</v>
      </c>
      <c r="T7" s="2" t="s">
        <v>59</v>
      </c>
      <c r="U7" s="39">
        <v>46235</v>
      </c>
      <c r="V7" s="39">
        <v>46265</v>
      </c>
      <c r="W7" s="2" t="s">
        <v>60</v>
      </c>
    </row>
    <row r="8" ht="19" customHeight="1" spans="1:23">
      <c r="A8" s="2" t="s">
        <v>77</v>
      </c>
      <c r="B8" s="2" t="s">
        <v>65</v>
      </c>
      <c r="C8" s="2" t="s">
        <v>66</v>
      </c>
      <c r="D8" s="2" t="s">
        <v>78</v>
      </c>
      <c r="E8" s="2" t="s">
        <v>79</v>
      </c>
      <c r="F8" s="2" t="s">
        <v>11</v>
      </c>
      <c r="G8" s="2">
        <v>3000</v>
      </c>
      <c r="H8" s="3">
        <v>150</v>
      </c>
      <c r="I8" s="2">
        <v>31</v>
      </c>
      <c r="J8" s="3">
        <v>3000</v>
      </c>
      <c r="K8" s="3">
        <v>14823.4</v>
      </c>
      <c r="L8" s="38">
        <v>4.94113333333333</v>
      </c>
      <c r="M8" s="2" t="s">
        <v>69</v>
      </c>
      <c r="N8" s="3">
        <f t="shared" si="0"/>
        <v>150</v>
      </c>
      <c r="O8" s="3">
        <v>11823.4</v>
      </c>
      <c r="P8" s="2">
        <v>3</v>
      </c>
      <c r="Q8" s="2" t="s">
        <v>57</v>
      </c>
      <c r="R8" s="2">
        <v>177</v>
      </c>
      <c r="S8" s="2" t="s">
        <v>76</v>
      </c>
      <c r="T8" s="2" t="s">
        <v>59</v>
      </c>
      <c r="U8" s="39">
        <v>46235</v>
      </c>
      <c r="V8" s="39">
        <v>46265</v>
      </c>
      <c r="W8" s="2" t="s">
        <v>60</v>
      </c>
    </row>
    <row r="9" ht="19" customHeight="1" spans="1:23">
      <c r="A9" s="2" t="s">
        <v>80</v>
      </c>
      <c r="B9" s="2" t="s">
        <v>65</v>
      </c>
      <c r="C9" s="2" t="s">
        <v>66</v>
      </c>
      <c r="D9" s="2" t="s">
        <v>78</v>
      </c>
      <c r="E9" s="2" t="s">
        <v>79</v>
      </c>
      <c r="F9" s="2" t="s">
        <v>12</v>
      </c>
      <c r="G9" s="2">
        <v>5000</v>
      </c>
      <c r="H9" s="3">
        <v>260</v>
      </c>
      <c r="I9" s="2">
        <v>1</v>
      </c>
      <c r="J9" s="3">
        <v>161.29</v>
      </c>
      <c r="K9" s="3">
        <v>5.1</v>
      </c>
      <c r="L9" s="38">
        <v>0.0316200632401265</v>
      </c>
      <c r="M9" s="2" t="s">
        <v>24</v>
      </c>
      <c r="N9" s="3">
        <f t="shared" si="0"/>
        <v>0</v>
      </c>
      <c r="O9" s="3">
        <v>0</v>
      </c>
      <c r="P9" s="2">
        <v>0</v>
      </c>
      <c r="Q9" s="2" t="s">
        <v>57</v>
      </c>
      <c r="R9" s="2">
        <v>178</v>
      </c>
      <c r="S9" s="2" t="s">
        <v>81</v>
      </c>
      <c r="T9" s="2" t="s">
        <v>59</v>
      </c>
      <c r="U9" s="39">
        <v>46235</v>
      </c>
      <c r="V9" s="39">
        <v>46235</v>
      </c>
      <c r="W9" s="2" t="s">
        <v>60</v>
      </c>
    </row>
    <row r="10" ht="19" customHeight="1" spans="1:23">
      <c r="A10" s="2" t="s">
        <v>82</v>
      </c>
      <c r="B10" s="2" t="s">
        <v>65</v>
      </c>
      <c r="C10" s="2" t="s">
        <v>66</v>
      </c>
      <c r="D10" s="2" t="s">
        <v>74</v>
      </c>
      <c r="E10" s="2" t="s">
        <v>75</v>
      </c>
      <c r="F10" s="2" t="s">
        <v>12</v>
      </c>
      <c r="G10" s="2">
        <v>5000</v>
      </c>
      <c r="H10" s="3">
        <v>260</v>
      </c>
      <c r="I10" s="2">
        <v>31</v>
      </c>
      <c r="J10" s="3">
        <v>5000</v>
      </c>
      <c r="K10" s="3">
        <v>5460.6</v>
      </c>
      <c r="L10" s="38">
        <v>1.09212</v>
      </c>
      <c r="M10" s="2" t="s">
        <v>69</v>
      </c>
      <c r="N10" s="3">
        <f t="shared" si="0"/>
        <v>260</v>
      </c>
      <c r="O10" s="3">
        <v>460.6</v>
      </c>
      <c r="P10" s="2">
        <v>0</v>
      </c>
      <c r="Q10" s="2" t="s">
        <v>70</v>
      </c>
      <c r="R10" s="2">
        <v>179</v>
      </c>
      <c r="S10" s="2" t="s">
        <v>76</v>
      </c>
      <c r="T10" s="2" t="s">
        <v>59</v>
      </c>
      <c r="U10" s="39">
        <v>46235</v>
      </c>
      <c r="V10" s="39">
        <v>46265</v>
      </c>
      <c r="W10" s="2" t="s">
        <v>60</v>
      </c>
    </row>
    <row r="11" ht="19" customHeight="1" spans="1:23">
      <c r="A11" s="2" t="s">
        <v>83</v>
      </c>
      <c r="B11" s="2" t="s">
        <v>65</v>
      </c>
      <c r="C11" s="2" t="s">
        <v>66</v>
      </c>
      <c r="D11" s="2" t="s">
        <v>78</v>
      </c>
      <c r="E11" s="2" t="s">
        <v>79</v>
      </c>
      <c r="F11" s="2" t="s">
        <v>12</v>
      </c>
      <c r="G11" s="2">
        <v>5000</v>
      </c>
      <c r="H11" s="3">
        <v>260</v>
      </c>
      <c r="I11" s="2">
        <v>23</v>
      </c>
      <c r="J11" s="3">
        <v>3709.68</v>
      </c>
      <c r="K11" s="3">
        <v>4549.9</v>
      </c>
      <c r="L11" s="38">
        <v>1.22649392939553</v>
      </c>
      <c r="M11" s="2" t="s">
        <v>69</v>
      </c>
      <c r="N11" s="3">
        <f t="shared" si="0"/>
        <v>192.9</v>
      </c>
      <c r="O11" s="3">
        <v>840.22</v>
      </c>
      <c r="P11" s="2">
        <v>0</v>
      </c>
      <c r="Q11" s="2" t="s">
        <v>57</v>
      </c>
      <c r="R11" s="2">
        <v>180</v>
      </c>
      <c r="S11" s="2" t="s">
        <v>84</v>
      </c>
      <c r="T11" s="2" t="s">
        <v>59</v>
      </c>
      <c r="U11" s="39">
        <v>46235</v>
      </c>
      <c r="V11" s="39">
        <v>46257</v>
      </c>
      <c r="W11" s="2" t="s">
        <v>60</v>
      </c>
    </row>
    <row r="12" ht="19" customHeight="1" spans="1:23">
      <c r="A12" s="2" t="s">
        <v>85</v>
      </c>
      <c r="B12" s="2" t="s">
        <v>65</v>
      </c>
      <c r="C12" s="2" t="s">
        <v>66</v>
      </c>
      <c r="D12" s="2" t="s">
        <v>78</v>
      </c>
      <c r="E12" s="2" t="s">
        <v>79</v>
      </c>
      <c r="F12" s="2" t="s">
        <v>12</v>
      </c>
      <c r="G12" s="2">
        <v>5000</v>
      </c>
      <c r="H12" s="3">
        <v>260</v>
      </c>
      <c r="I12" s="2">
        <v>1</v>
      </c>
      <c r="J12" s="3">
        <v>161.29</v>
      </c>
      <c r="K12" s="3">
        <v>65.5</v>
      </c>
      <c r="L12" s="38">
        <v>0.406100812201624</v>
      </c>
      <c r="M12" s="2" t="s">
        <v>24</v>
      </c>
      <c r="N12" s="3">
        <f t="shared" si="0"/>
        <v>0</v>
      </c>
      <c r="O12" s="3">
        <v>0</v>
      </c>
      <c r="P12" s="2">
        <v>0</v>
      </c>
      <c r="Q12" s="2" t="s">
        <v>57</v>
      </c>
      <c r="R12" s="2">
        <v>181</v>
      </c>
      <c r="S12" s="2" t="s">
        <v>81</v>
      </c>
      <c r="T12" s="2" t="s">
        <v>59</v>
      </c>
      <c r="U12" s="39">
        <v>46235</v>
      </c>
      <c r="V12" s="39">
        <v>46235</v>
      </c>
      <c r="W12" s="2" t="s">
        <v>60</v>
      </c>
    </row>
    <row r="13" ht="19" customHeight="1" spans="1:23">
      <c r="A13" s="2" t="s">
        <v>86</v>
      </c>
      <c r="B13" s="2" t="s">
        <v>65</v>
      </c>
      <c r="C13" s="2" t="s">
        <v>66</v>
      </c>
      <c r="D13" s="2" t="s">
        <v>78</v>
      </c>
      <c r="E13" s="2" t="s">
        <v>79</v>
      </c>
      <c r="F13" s="2" t="s">
        <v>12</v>
      </c>
      <c r="G13" s="2">
        <v>5000</v>
      </c>
      <c r="H13" s="3">
        <v>260</v>
      </c>
      <c r="I13" s="2">
        <v>12</v>
      </c>
      <c r="J13" s="3">
        <v>1935.48</v>
      </c>
      <c r="K13" s="3">
        <v>1672.9</v>
      </c>
      <c r="L13" s="38">
        <v>0.864333395333457</v>
      </c>
      <c r="M13" s="2" t="s">
        <v>24</v>
      </c>
      <c r="N13" s="3">
        <f t="shared" si="0"/>
        <v>0</v>
      </c>
      <c r="O13" s="3">
        <v>0</v>
      </c>
      <c r="P13" s="2">
        <v>0</v>
      </c>
      <c r="Q13" s="2" t="s">
        <v>57</v>
      </c>
      <c r="R13" s="2">
        <v>182</v>
      </c>
      <c r="S13" s="2" t="s">
        <v>87</v>
      </c>
      <c r="T13" s="2" t="s">
        <v>59</v>
      </c>
      <c r="U13" s="39">
        <v>46235</v>
      </c>
      <c r="V13" s="39">
        <v>46246</v>
      </c>
      <c r="W13" s="2" t="s">
        <v>60</v>
      </c>
    </row>
    <row r="14" ht="19" customHeight="1" spans="1:23">
      <c r="A14" s="2" t="s">
        <v>88</v>
      </c>
      <c r="B14" s="2" t="s">
        <v>65</v>
      </c>
      <c r="C14" s="2" t="s">
        <v>66</v>
      </c>
      <c r="D14" s="2" t="s">
        <v>74</v>
      </c>
      <c r="E14" s="2" t="s">
        <v>75</v>
      </c>
      <c r="F14" s="2" t="s">
        <v>12</v>
      </c>
      <c r="G14" s="2">
        <v>5000</v>
      </c>
      <c r="H14" s="3">
        <v>260</v>
      </c>
      <c r="I14" s="2">
        <v>31</v>
      </c>
      <c r="J14" s="3">
        <v>5000</v>
      </c>
      <c r="K14" s="3">
        <v>3369.9</v>
      </c>
      <c r="L14" s="38">
        <v>0.67398</v>
      </c>
      <c r="M14" s="2" t="s">
        <v>24</v>
      </c>
      <c r="N14" s="3">
        <f t="shared" si="0"/>
        <v>0</v>
      </c>
      <c r="O14" s="3">
        <v>0</v>
      </c>
      <c r="P14" s="2">
        <v>0</v>
      </c>
      <c r="Q14" s="2" t="s">
        <v>70</v>
      </c>
      <c r="R14" s="2">
        <v>183</v>
      </c>
      <c r="S14" s="2" t="s">
        <v>76</v>
      </c>
      <c r="T14" s="2" t="s">
        <v>59</v>
      </c>
      <c r="U14" s="39">
        <v>46235</v>
      </c>
      <c r="V14" s="39">
        <v>46265</v>
      </c>
      <c r="W14" s="2" t="s">
        <v>60</v>
      </c>
    </row>
    <row r="15" ht="19" customHeight="1" spans="1:23">
      <c r="A15" s="2" t="s">
        <v>89</v>
      </c>
      <c r="B15" s="2" t="s">
        <v>65</v>
      </c>
      <c r="C15" s="2" t="s">
        <v>66</v>
      </c>
      <c r="D15" s="2" t="s">
        <v>78</v>
      </c>
      <c r="E15" s="2" t="s">
        <v>79</v>
      </c>
      <c r="F15" s="2" t="s">
        <v>11</v>
      </c>
      <c r="G15" s="2">
        <v>3000</v>
      </c>
      <c r="H15" s="3">
        <v>150</v>
      </c>
      <c r="I15" s="2">
        <v>23</v>
      </c>
      <c r="J15" s="3">
        <v>2225.81</v>
      </c>
      <c r="K15" s="3">
        <v>162.8</v>
      </c>
      <c r="L15" s="38">
        <v>0.0731419123824585</v>
      </c>
      <c r="M15" s="2" t="s">
        <v>24</v>
      </c>
      <c r="N15" s="3">
        <f t="shared" si="0"/>
        <v>0</v>
      </c>
      <c r="O15" s="3">
        <v>0</v>
      </c>
      <c r="P15" s="2">
        <v>0</v>
      </c>
      <c r="Q15" s="2" t="s">
        <v>57</v>
      </c>
      <c r="R15" s="2">
        <v>184</v>
      </c>
      <c r="S15" s="2" t="s">
        <v>90</v>
      </c>
      <c r="T15" s="2" t="s">
        <v>59</v>
      </c>
      <c r="U15" s="39">
        <v>46235</v>
      </c>
      <c r="V15" s="39">
        <v>46257</v>
      </c>
      <c r="W15" s="2" t="s">
        <v>60</v>
      </c>
    </row>
    <row r="16" ht="19" customHeight="1" spans="1:23">
      <c r="A16" s="2" t="s">
        <v>91</v>
      </c>
      <c r="B16" s="2" t="s">
        <v>65</v>
      </c>
      <c r="C16" s="2" t="s">
        <v>66</v>
      </c>
      <c r="D16" s="2" t="s">
        <v>78</v>
      </c>
      <c r="E16" s="2" t="s">
        <v>79</v>
      </c>
      <c r="F16" s="2" t="s">
        <v>11</v>
      </c>
      <c r="G16" s="2">
        <v>3000</v>
      </c>
      <c r="H16" s="3">
        <v>150</v>
      </c>
      <c r="I16" s="2">
        <v>21</v>
      </c>
      <c r="J16" s="3">
        <v>2032.26</v>
      </c>
      <c r="K16" s="3">
        <v>301.9</v>
      </c>
      <c r="L16" s="38">
        <v>0.148553826774133</v>
      </c>
      <c r="M16" s="2" t="s">
        <v>24</v>
      </c>
      <c r="N16" s="3">
        <f t="shared" si="0"/>
        <v>0</v>
      </c>
      <c r="O16" s="3">
        <v>0</v>
      </c>
      <c r="P16" s="2">
        <v>0</v>
      </c>
      <c r="Q16" s="2" t="s">
        <v>57</v>
      </c>
      <c r="R16" s="2">
        <v>185</v>
      </c>
      <c r="S16" s="2" t="s">
        <v>92</v>
      </c>
      <c r="T16" s="2" t="s">
        <v>59</v>
      </c>
      <c r="U16" s="39">
        <v>46235</v>
      </c>
      <c r="V16" s="39">
        <v>46255</v>
      </c>
      <c r="W16" s="2" t="s">
        <v>60</v>
      </c>
    </row>
    <row r="17" ht="19" customHeight="1" spans="1:23">
      <c r="A17" s="2" t="s">
        <v>93</v>
      </c>
      <c r="B17" s="2" t="s">
        <v>65</v>
      </c>
      <c r="C17" s="2" t="s">
        <v>66</v>
      </c>
      <c r="D17" s="2" t="s">
        <v>94</v>
      </c>
      <c r="E17" s="2" t="s">
        <v>95</v>
      </c>
      <c r="F17" s="2" t="s">
        <v>11</v>
      </c>
      <c r="G17" s="2">
        <v>3000</v>
      </c>
      <c r="H17" s="3">
        <v>150</v>
      </c>
      <c r="I17" s="2">
        <v>21</v>
      </c>
      <c r="J17" s="3">
        <v>2032.26</v>
      </c>
      <c r="K17" s="3">
        <v>2202.9</v>
      </c>
      <c r="L17" s="38">
        <v>1.08396563431844</v>
      </c>
      <c r="M17" s="2" t="s">
        <v>69</v>
      </c>
      <c r="N17" s="3">
        <f t="shared" si="0"/>
        <v>101.61</v>
      </c>
      <c r="O17" s="3">
        <v>170.64</v>
      </c>
      <c r="P17" s="2">
        <v>0</v>
      </c>
      <c r="Q17" s="2" t="s">
        <v>57</v>
      </c>
      <c r="R17" s="2">
        <v>186</v>
      </c>
      <c r="S17" s="2" t="s">
        <v>92</v>
      </c>
      <c r="T17" s="2" t="s">
        <v>59</v>
      </c>
      <c r="U17" s="39">
        <v>46235</v>
      </c>
      <c r="V17" s="39">
        <v>46255</v>
      </c>
      <c r="W17" s="2" t="s">
        <v>60</v>
      </c>
    </row>
    <row r="18" ht="19" customHeight="1" spans="1:23">
      <c r="A18" s="2" t="s">
        <v>96</v>
      </c>
      <c r="B18" s="2" t="s">
        <v>65</v>
      </c>
      <c r="C18" s="2" t="s">
        <v>66</v>
      </c>
      <c r="D18" s="2" t="s">
        <v>78</v>
      </c>
      <c r="E18" s="2" t="s">
        <v>79</v>
      </c>
      <c r="F18" s="2" t="s">
        <v>11</v>
      </c>
      <c r="G18" s="2">
        <v>3000</v>
      </c>
      <c r="H18" s="3">
        <v>150</v>
      </c>
      <c r="I18" s="2">
        <v>1</v>
      </c>
      <c r="J18" s="3">
        <v>96.77</v>
      </c>
      <c r="K18" s="3">
        <v>42.1</v>
      </c>
      <c r="L18" s="38">
        <v>0.435052185594709</v>
      </c>
      <c r="M18" s="2" t="s">
        <v>24</v>
      </c>
      <c r="N18" s="3">
        <f t="shared" si="0"/>
        <v>0</v>
      </c>
      <c r="O18" s="3">
        <v>0</v>
      </c>
      <c r="P18" s="2">
        <v>0</v>
      </c>
      <c r="Q18" s="2" t="s">
        <v>57</v>
      </c>
      <c r="R18" s="2">
        <v>187</v>
      </c>
      <c r="S18" s="2" t="s">
        <v>81</v>
      </c>
      <c r="T18" s="2" t="s">
        <v>59</v>
      </c>
      <c r="U18" s="39">
        <v>46235</v>
      </c>
      <c r="V18" s="39">
        <v>46235</v>
      </c>
      <c r="W18" s="2" t="s">
        <v>60</v>
      </c>
    </row>
    <row r="19" ht="19" customHeight="1" spans="1:23">
      <c r="A19" s="2" t="s">
        <v>97</v>
      </c>
      <c r="B19" s="2" t="s">
        <v>65</v>
      </c>
      <c r="C19" s="2" t="s">
        <v>66</v>
      </c>
      <c r="D19" s="2" t="s">
        <v>94</v>
      </c>
      <c r="E19" s="2" t="s">
        <v>95</v>
      </c>
      <c r="F19" s="2" t="s">
        <v>11</v>
      </c>
      <c r="G19" s="2">
        <v>3000</v>
      </c>
      <c r="H19" s="3">
        <v>150</v>
      </c>
      <c r="I19" s="2">
        <v>22</v>
      </c>
      <c r="J19" s="3">
        <v>2129.03</v>
      </c>
      <c r="K19" s="3">
        <v>5162.6</v>
      </c>
      <c r="L19" s="38">
        <v>2.42486014757894</v>
      </c>
      <c r="M19" s="2" t="s">
        <v>69</v>
      </c>
      <c r="N19" s="3">
        <f t="shared" si="0"/>
        <v>106.45</v>
      </c>
      <c r="O19" s="3">
        <v>3033.57</v>
      </c>
      <c r="P19" s="2">
        <v>1</v>
      </c>
      <c r="Q19" s="2" t="s">
        <v>57</v>
      </c>
      <c r="R19" s="2">
        <v>188</v>
      </c>
      <c r="S19" s="2" t="s">
        <v>98</v>
      </c>
      <c r="T19" s="2" t="s">
        <v>59</v>
      </c>
      <c r="U19" s="39">
        <v>46235</v>
      </c>
      <c r="V19" s="39">
        <v>46256</v>
      </c>
      <c r="W19" s="2" t="s">
        <v>60</v>
      </c>
    </row>
    <row r="20" ht="19" customHeight="1" spans="1:23">
      <c r="A20" s="2" t="s">
        <v>99</v>
      </c>
      <c r="B20" s="2" t="s">
        <v>65</v>
      </c>
      <c r="C20" s="2" t="s">
        <v>66</v>
      </c>
      <c r="D20" s="2" t="s">
        <v>78</v>
      </c>
      <c r="E20" s="2" t="s">
        <v>79</v>
      </c>
      <c r="F20" s="2" t="s">
        <v>11</v>
      </c>
      <c r="G20" s="2">
        <v>3000</v>
      </c>
      <c r="H20" s="3">
        <v>150</v>
      </c>
      <c r="I20" s="2">
        <v>5</v>
      </c>
      <c r="J20" s="3">
        <v>483.87</v>
      </c>
      <c r="K20" s="3">
        <v>58.3</v>
      </c>
      <c r="L20" s="38">
        <v>0.120486907640482</v>
      </c>
      <c r="M20" s="2" t="s">
        <v>24</v>
      </c>
      <c r="N20" s="3">
        <f t="shared" si="0"/>
        <v>0</v>
      </c>
      <c r="O20" s="3">
        <v>0</v>
      </c>
      <c r="P20" s="2">
        <v>0</v>
      </c>
      <c r="Q20" s="2" t="s">
        <v>57</v>
      </c>
      <c r="R20" s="2">
        <v>189</v>
      </c>
      <c r="S20" s="2" t="s">
        <v>100</v>
      </c>
      <c r="T20" s="2" t="s">
        <v>59</v>
      </c>
      <c r="U20" s="39">
        <v>46235</v>
      </c>
      <c r="V20" s="39">
        <v>46239</v>
      </c>
      <c r="W20" s="2" t="s">
        <v>60</v>
      </c>
    </row>
    <row r="21" ht="19" customHeight="1" spans="1:23">
      <c r="A21" s="2" t="s">
        <v>101</v>
      </c>
      <c r="B21" s="2" t="s">
        <v>65</v>
      </c>
      <c r="C21" s="2" t="s">
        <v>66</v>
      </c>
      <c r="D21" s="2" t="s">
        <v>78</v>
      </c>
      <c r="E21" s="2" t="s">
        <v>79</v>
      </c>
      <c r="F21" s="2" t="s">
        <v>11</v>
      </c>
      <c r="G21" s="2">
        <v>3000</v>
      </c>
      <c r="H21" s="3">
        <v>150</v>
      </c>
      <c r="I21" s="2">
        <v>23</v>
      </c>
      <c r="J21" s="3">
        <v>2225.81</v>
      </c>
      <c r="K21" s="3">
        <v>6101.2</v>
      </c>
      <c r="L21" s="38">
        <v>2.74111447068708</v>
      </c>
      <c r="M21" s="2" t="s">
        <v>69</v>
      </c>
      <c r="N21" s="3">
        <f t="shared" si="0"/>
        <v>111.29</v>
      </c>
      <c r="O21" s="3">
        <v>3875.39</v>
      </c>
      <c r="P21" s="2">
        <v>1</v>
      </c>
      <c r="Q21" s="2" t="s">
        <v>57</v>
      </c>
      <c r="R21" s="2">
        <v>190</v>
      </c>
      <c r="S21" s="2" t="s">
        <v>84</v>
      </c>
      <c r="T21" s="2" t="s">
        <v>59</v>
      </c>
      <c r="U21" s="39">
        <v>46235</v>
      </c>
      <c r="V21" s="39">
        <v>46257</v>
      </c>
      <c r="W21" s="2" t="s">
        <v>60</v>
      </c>
    </row>
    <row r="22" ht="19" customHeight="1" spans="1:23">
      <c r="A22" s="2" t="s">
        <v>102</v>
      </c>
      <c r="B22" s="2" t="s">
        <v>65</v>
      </c>
      <c r="C22" s="2" t="s">
        <v>66</v>
      </c>
      <c r="D22" s="2" t="s">
        <v>94</v>
      </c>
      <c r="E22" s="2" t="s">
        <v>95</v>
      </c>
      <c r="F22" s="2" t="s">
        <v>11</v>
      </c>
      <c r="G22" s="2">
        <v>3000</v>
      </c>
      <c r="H22" s="3">
        <v>150</v>
      </c>
      <c r="I22" s="2">
        <v>31</v>
      </c>
      <c r="J22" s="3">
        <v>3000</v>
      </c>
      <c r="K22" s="3">
        <v>0</v>
      </c>
      <c r="L22" s="38">
        <v>0</v>
      </c>
      <c r="M22" s="2" t="s">
        <v>24</v>
      </c>
      <c r="N22" s="3">
        <f t="shared" si="0"/>
        <v>0</v>
      </c>
      <c r="O22" s="3">
        <v>0</v>
      </c>
      <c r="P22" s="2">
        <v>0</v>
      </c>
      <c r="Q22" s="2" t="s">
        <v>57</v>
      </c>
      <c r="R22" s="2">
        <v>191</v>
      </c>
      <c r="S22" s="2" t="s">
        <v>76</v>
      </c>
      <c r="T22" s="2" t="s">
        <v>59</v>
      </c>
      <c r="U22" s="39">
        <v>46235</v>
      </c>
      <c r="V22" s="39">
        <v>46265</v>
      </c>
      <c r="W22" s="2" t="s">
        <v>60</v>
      </c>
    </row>
    <row r="23" ht="19" customHeight="1" spans="1:23">
      <c r="A23" s="2" t="s">
        <v>103</v>
      </c>
      <c r="B23" s="2" t="s">
        <v>65</v>
      </c>
      <c r="C23" s="2" t="s">
        <v>66</v>
      </c>
      <c r="D23" s="2" t="s">
        <v>78</v>
      </c>
      <c r="E23" s="2" t="s">
        <v>79</v>
      </c>
      <c r="F23" s="2" t="s">
        <v>11</v>
      </c>
      <c r="G23" s="2">
        <v>3000</v>
      </c>
      <c r="H23" s="3">
        <v>150</v>
      </c>
      <c r="I23" s="2">
        <v>17</v>
      </c>
      <c r="J23" s="3">
        <v>1645.16</v>
      </c>
      <c r="K23" s="3">
        <v>3961.3</v>
      </c>
      <c r="L23" s="38">
        <v>2.40785090811836</v>
      </c>
      <c r="M23" s="2" t="s">
        <v>69</v>
      </c>
      <c r="N23" s="3">
        <f t="shared" si="0"/>
        <v>82.26</v>
      </c>
      <c r="O23" s="3">
        <v>2316.14</v>
      </c>
      <c r="P23" s="2">
        <v>0</v>
      </c>
      <c r="Q23" s="2" t="s">
        <v>57</v>
      </c>
      <c r="R23" s="2">
        <v>192</v>
      </c>
      <c r="S23" s="2" t="s">
        <v>104</v>
      </c>
      <c r="T23" s="2" t="s">
        <v>59</v>
      </c>
      <c r="U23" s="39">
        <v>46235</v>
      </c>
      <c r="V23" s="39">
        <v>46251</v>
      </c>
      <c r="W23" s="2" t="s">
        <v>60</v>
      </c>
    </row>
    <row r="24" ht="19" customHeight="1" spans="1:23">
      <c r="A24" s="2" t="s">
        <v>105</v>
      </c>
      <c r="B24" s="2" t="s">
        <v>65</v>
      </c>
      <c r="C24" s="2" t="s">
        <v>66</v>
      </c>
      <c r="D24" s="2" t="s">
        <v>106</v>
      </c>
      <c r="E24" s="2" t="s">
        <v>107</v>
      </c>
      <c r="F24" s="2" t="s">
        <v>11</v>
      </c>
      <c r="G24" s="2">
        <v>3000</v>
      </c>
      <c r="H24" s="3">
        <v>150</v>
      </c>
      <c r="I24" s="2">
        <v>31</v>
      </c>
      <c r="J24" s="3">
        <v>3000</v>
      </c>
      <c r="K24" s="3">
        <v>9312.6</v>
      </c>
      <c r="L24" s="38">
        <v>3.1042</v>
      </c>
      <c r="M24" s="2" t="s">
        <v>69</v>
      </c>
      <c r="N24" s="3">
        <f t="shared" si="0"/>
        <v>150</v>
      </c>
      <c r="O24" s="3">
        <v>6312.6</v>
      </c>
      <c r="P24" s="2">
        <v>2</v>
      </c>
      <c r="Q24" s="2" t="s">
        <v>70</v>
      </c>
      <c r="R24" s="2">
        <v>193</v>
      </c>
      <c r="S24" s="2" t="s">
        <v>76</v>
      </c>
      <c r="T24" s="2" t="s">
        <v>59</v>
      </c>
      <c r="U24" s="39">
        <v>46235</v>
      </c>
      <c r="V24" s="39">
        <v>46265</v>
      </c>
      <c r="W24" s="2" t="s">
        <v>60</v>
      </c>
    </row>
    <row r="25" ht="19" customHeight="1" spans="1:23">
      <c r="A25" s="2" t="s">
        <v>108</v>
      </c>
      <c r="B25" s="2" t="s">
        <v>65</v>
      </c>
      <c r="C25" s="2" t="s">
        <v>66</v>
      </c>
      <c r="D25" s="2" t="s">
        <v>94</v>
      </c>
      <c r="E25" s="2" t="s">
        <v>95</v>
      </c>
      <c r="F25" s="2" t="s">
        <v>11</v>
      </c>
      <c r="G25" s="2">
        <v>3000</v>
      </c>
      <c r="H25" s="3">
        <v>150</v>
      </c>
      <c r="I25" s="2">
        <v>23</v>
      </c>
      <c r="J25" s="3">
        <v>2225.81</v>
      </c>
      <c r="K25" s="3">
        <v>4679.8</v>
      </c>
      <c r="L25" s="38">
        <v>2.10251548874342</v>
      </c>
      <c r="M25" s="2" t="s">
        <v>69</v>
      </c>
      <c r="N25" s="3">
        <f t="shared" si="0"/>
        <v>111.29</v>
      </c>
      <c r="O25" s="3">
        <v>2453.99</v>
      </c>
      <c r="P25" s="2">
        <v>0</v>
      </c>
      <c r="Q25" s="2" t="s">
        <v>57</v>
      </c>
      <c r="R25" s="2">
        <v>194</v>
      </c>
      <c r="S25" s="2" t="s">
        <v>84</v>
      </c>
      <c r="T25" s="2" t="s">
        <v>59</v>
      </c>
      <c r="U25" s="39">
        <v>46235</v>
      </c>
      <c r="V25" s="39">
        <v>46257</v>
      </c>
      <c r="W25" s="2" t="s">
        <v>60</v>
      </c>
    </row>
    <row r="26" ht="19" customHeight="1" spans="1:23">
      <c r="A26" s="2" t="s">
        <v>109</v>
      </c>
      <c r="B26" s="2" t="s">
        <v>53</v>
      </c>
      <c r="C26" s="2" t="s">
        <v>110</v>
      </c>
      <c r="D26" s="2" t="s">
        <v>111</v>
      </c>
      <c r="E26" s="2" t="s">
        <v>112</v>
      </c>
      <c r="F26" s="2" t="s">
        <v>12</v>
      </c>
      <c r="G26" s="2">
        <v>5000</v>
      </c>
      <c r="H26" s="3">
        <v>300</v>
      </c>
      <c r="I26" s="2">
        <v>1</v>
      </c>
      <c r="J26" s="3">
        <v>161.29</v>
      </c>
      <c r="K26" s="3">
        <v>213.3</v>
      </c>
      <c r="L26" s="38">
        <v>1.32246264492529</v>
      </c>
      <c r="M26" s="2" t="s">
        <v>69</v>
      </c>
      <c r="N26" s="3">
        <f t="shared" si="0"/>
        <v>9.68</v>
      </c>
      <c r="O26" s="3">
        <v>52.01</v>
      </c>
      <c r="P26" s="2">
        <v>0</v>
      </c>
      <c r="Q26" s="2" t="s">
        <v>57</v>
      </c>
      <c r="R26" s="2">
        <v>51</v>
      </c>
      <c r="S26" s="2" t="s">
        <v>81</v>
      </c>
      <c r="T26" s="2" t="s">
        <v>113</v>
      </c>
      <c r="U26" s="39">
        <v>46235</v>
      </c>
      <c r="V26" s="39">
        <v>46235</v>
      </c>
      <c r="W26" s="2" t="s">
        <v>60</v>
      </c>
    </row>
    <row r="27" ht="19" customHeight="1" spans="1:23">
      <c r="A27" s="2" t="s">
        <v>114</v>
      </c>
      <c r="B27" s="2" t="s">
        <v>53</v>
      </c>
      <c r="C27" s="2" t="s">
        <v>110</v>
      </c>
      <c r="D27" s="2" t="s">
        <v>111</v>
      </c>
      <c r="E27" s="2" t="s">
        <v>112</v>
      </c>
      <c r="F27" s="2" t="s">
        <v>12</v>
      </c>
      <c r="G27" s="2">
        <v>5000</v>
      </c>
      <c r="H27" s="3">
        <v>300</v>
      </c>
      <c r="I27" s="2">
        <v>1</v>
      </c>
      <c r="J27" s="3">
        <v>161.29</v>
      </c>
      <c r="K27" s="3">
        <v>123</v>
      </c>
      <c r="L27" s="38">
        <v>0.76260152520305</v>
      </c>
      <c r="M27" s="2" t="s">
        <v>24</v>
      </c>
      <c r="N27" s="3">
        <f t="shared" si="0"/>
        <v>0</v>
      </c>
      <c r="O27" s="3">
        <v>0</v>
      </c>
      <c r="P27" s="2">
        <v>0</v>
      </c>
      <c r="Q27" s="2" t="s">
        <v>57</v>
      </c>
      <c r="R27" s="2">
        <v>52</v>
      </c>
      <c r="S27" s="2" t="s">
        <v>81</v>
      </c>
      <c r="T27" s="2" t="s">
        <v>113</v>
      </c>
      <c r="U27" s="39">
        <v>46235</v>
      </c>
      <c r="V27" s="39">
        <v>46235</v>
      </c>
      <c r="W27" s="2" t="s">
        <v>60</v>
      </c>
    </row>
    <row r="28" ht="19" customHeight="1" spans="1:23">
      <c r="A28" s="2" t="s">
        <v>115</v>
      </c>
      <c r="B28" s="2" t="s">
        <v>53</v>
      </c>
      <c r="C28" s="2" t="s">
        <v>110</v>
      </c>
      <c r="D28" s="2" t="s">
        <v>116</v>
      </c>
      <c r="E28" s="2" t="s">
        <v>117</v>
      </c>
      <c r="F28" s="2" t="s">
        <v>11</v>
      </c>
      <c r="G28" s="2">
        <v>3000</v>
      </c>
      <c r="H28" s="3">
        <v>150</v>
      </c>
      <c r="I28" s="2">
        <v>16</v>
      </c>
      <c r="J28" s="3">
        <v>1548.39</v>
      </c>
      <c r="K28" s="3">
        <v>594.8</v>
      </c>
      <c r="L28" s="38">
        <v>0.384140946402392</v>
      </c>
      <c r="M28" s="2" t="s">
        <v>24</v>
      </c>
      <c r="N28" s="3">
        <f t="shared" si="0"/>
        <v>0</v>
      </c>
      <c r="O28" s="3">
        <v>0</v>
      </c>
      <c r="P28" s="2">
        <v>0</v>
      </c>
      <c r="Q28" s="2" t="s">
        <v>70</v>
      </c>
      <c r="R28" s="2">
        <v>53</v>
      </c>
      <c r="S28" s="2" t="s">
        <v>118</v>
      </c>
      <c r="T28" s="2" t="s">
        <v>113</v>
      </c>
      <c r="U28" s="39">
        <v>46250</v>
      </c>
      <c r="V28" s="39">
        <v>46265</v>
      </c>
      <c r="W28" s="2" t="s">
        <v>60</v>
      </c>
    </row>
    <row r="29" ht="19" customHeight="1" spans="1:23">
      <c r="A29" s="2" t="s">
        <v>119</v>
      </c>
      <c r="B29" s="2" t="s">
        <v>120</v>
      </c>
      <c r="C29" s="2" t="s">
        <v>121</v>
      </c>
      <c r="D29" s="2" t="s">
        <v>122</v>
      </c>
      <c r="E29" s="2" t="s">
        <v>123</v>
      </c>
      <c r="F29" s="2" t="s">
        <v>17</v>
      </c>
      <c r="G29" s="2">
        <v>6000</v>
      </c>
      <c r="H29" s="3">
        <v>1000</v>
      </c>
      <c r="I29" s="2">
        <v>31</v>
      </c>
      <c r="J29" s="3">
        <v>6000</v>
      </c>
      <c r="K29" s="3">
        <v>3418.9</v>
      </c>
      <c r="L29" s="38">
        <v>0.569816666666667</v>
      </c>
      <c r="M29" s="2" t="s">
        <v>24</v>
      </c>
      <c r="N29" s="3">
        <f t="shared" si="0"/>
        <v>0</v>
      </c>
      <c r="O29" s="3">
        <v>0</v>
      </c>
      <c r="P29" s="2">
        <v>0</v>
      </c>
      <c r="Q29" s="2" t="s">
        <v>70</v>
      </c>
      <c r="R29" s="2">
        <v>195</v>
      </c>
      <c r="S29" s="2" t="s">
        <v>76</v>
      </c>
      <c r="T29" s="2" t="s">
        <v>59</v>
      </c>
      <c r="U29" s="39">
        <v>46235</v>
      </c>
      <c r="V29" s="39">
        <v>46265</v>
      </c>
      <c r="W29" s="2" t="s">
        <v>60</v>
      </c>
    </row>
    <row r="30" ht="19" customHeight="1" spans="1:23">
      <c r="A30" s="2" t="s">
        <v>124</v>
      </c>
      <c r="B30" s="2" t="s">
        <v>120</v>
      </c>
      <c r="C30" s="2" t="s">
        <v>121</v>
      </c>
      <c r="D30" s="2" t="s">
        <v>125</v>
      </c>
      <c r="E30" s="2" t="s">
        <v>126</v>
      </c>
      <c r="F30" s="2" t="s">
        <v>17</v>
      </c>
      <c r="G30" s="2">
        <v>6000</v>
      </c>
      <c r="H30" s="3">
        <v>1000</v>
      </c>
      <c r="I30" s="2">
        <v>31</v>
      </c>
      <c r="J30" s="3">
        <v>6000</v>
      </c>
      <c r="K30" s="3">
        <v>3640.2</v>
      </c>
      <c r="L30" s="38">
        <v>0.6067</v>
      </c>
      <c r="M30" s="2" t="s">
        <v>24</v>
      </c>
      <c r="N30" s="3">
        <f t="shared" si="0"/>
        <v>0</v>
      </c>
      <c r="O30" s="3">
        <v>0</v>
      </c>
      <c r="P30" s="2">
        <v>0</v>
      </c>
      <c r="Q30" s="2" t="s">
        <v>70</v>
      </c>
      <c r="R30" s="2">
        <v>196</v>
      </c>
      <c r="S30" s="2" t="s">
        <v>76</v>
      </c>
      <c r="T30" s="2" t="s">
        <v>59</v>
      </c>
      <c r="U30" s="39">
        <v>46235</v>
      </c>
      <c r="V30" s="39">
        <v>46265</v>
      </c>
      <c r="W30" s="2" t="s">
        <v>60</v>
      </c>
    </row>
    <row r="31" ht="19" customHeight="1" spans="1:23">
      <c r="A31" s="2" t="s">
        <v>127</v>
      </c>
      <c r="B31" s="2" t="s">
        <v>120</v>
      </c>
      <c r="C31" s="2" t="s">
        <v>121</v>
      </c>
      <c r="D31" s="2" t="s">
        <v>122</v>
      </c>
      <c r="E31" s="2" t="s">
        <v>123</v>
      </c>
      <c r="F31" s="2" t="s">
        <v>17</v>
      </c>
      <c r="G31" s="2">
        <v>6000</v>
      </c>
      <c r="H31" s="3">
        <v>1000</v>
      </c>
      <c r="I31" s="2">
        <v>31</v>
      </c>
      <c r="J31" s="3">
        <v>6000</v>
      </c>
      <c r="K31" s="3">
        <v>2968.3</v>
      </c>
      <c r="L31" s="38">
        <v>0.494716666666667</v>
      </c>
      <c r="M31" s="2" t="s">
        <v>24</v>
      </c>
      <c r="N31" s="3">
        <f t="shared" si="0"/>
        <v>0</v>
      </c>
      <c r="O31" s="3">
        <v>0</v>
      </c>
      <c r="P31" s="2">
        <v>0</v>
      </c>
      <c r="Q31" s="2" t="s">
        <v>70</v>
      </c>
      <c r="R31" s="2">
        <v>197</v>
      </c>
      <c r="S31" s="2" t="s">
        <v>76</v>
      </c>
      <c r="T31" s="2" t="s">
        <v>59</v>
      </c>
      <c r="U31" s="39">
        <v>46235</v>
      </c>
      <c r="V31" s="39">
        <v>46265</v>
      </c>
      <c r="W31" s="2" t="s">
        <v>60</v>
      </c>
    </row>
    <row r="32" ht="19" customHeight="1" spans="1:23">
      <c r="A32" s="2" t="s">
        <v>128</v>
      </c>
      <c r="B32" s="2" t="s">
        <v>120</v>
      </c>
      <c r="C32" s="2" t="s">
        <v>121</v>
      </c>
      <c r="D32" s="2" t="s">
        <v>129</v>
      </c>
      <c r="E32" s="2" t="s">
        <v>130</v>
      </c>
      <c r="F32" s="2" t="s">
        <v>17</v>
      </c>
      <c r="G32" s="2">
        <v>6000</v>
      </c>
      <c r="H32" s="3">
        <v>1000</v>
      </c>
      <c r="I32" s="2">
        <v>10</v>
      </c>
      <c r="J32" s="3">
        <v>1935.48</v>
      </c>
      <c r="K32" s="3">
        <v>230.8</v>
      </c>
      <c r="L32" s="38">
        <v>0.119246905160477</v>
      </c>
      <c r="M32" s="2" t="s">
        <v>24</v>
      </c>
      <c r="N32" s="3">
        <f t="shared" si="0"/>
        <v>0</v>
      </c>
      <c r="O32" s="3">
        <v>0</v>
      </c>
      <c r="P32" s="2">
        <v>0</v>
      </c>
      <c r="Q32" s="2" t="s">
        <v>57</v>
      </c>
      <c r="R32" s="2">
        <v>198</v>
      </c>
      <c r="S32" s="2" t="s">
        <v>131</v>
      </c>
      <c r="T32" s="2" t="s">
        <v>59</v>
      </c>
      <c r="U32" s="39">
        <v>46244</v>
      </c>
      <c r="V32" s="39">
        <v>46253</v>
      </c>
      <c r="W32" s="2" t="s">
        <v>60</v>
      </c>
    </row>
    <row r="33" ht="19" customHeight="1" spans="1:23">
      <c r="A33" s="2" t="s">
        <v>132</v>
      </c>
      <c r="B33" s="2" t="s">
        <v>120</v>
      </c>
      <c r="C33" s="2" t="s">
        <v>121</v>
      </c>
      <c r="D33" s="2" t="s">
        <v>122</v>
      </c>
      <c r="E33" s="2" t="s">
        <v>123</v>
      </c>
      <c r="F33" s="2" t="s">
        <v>17</v>
      </c>
      <c r="G33" s="2">
        <v>6000</v>
      </c>
      <c r="H33" s="3">
        <v>1000</v>
      </c>
      <c r="I33" s="2">
        <v>31</v>
      </c>
      <c r="J33" s="3">
        <v>6000</v>
      </c>
      <c r="K33" s="3">
        <v>3362.5</v>
      </c>
      <c r="L33" s="38">
        <v>0.560416666666667</v>
      </c>
      <c r="M33" s="2" t="s">
        <v>24</v>
      </c>
      <c r="N33" s="3">
        <f t="shared" si="0"/>
        <v>0</v>
      </c>
      <c r="O33" s="3">
        <v>0</v>
      </c>
      <c r="P33" s="2">
        <v>0</v>
      </c>
      <c r="Q33" s="2" t="s">
        <v>70</v>
      </c>
      <c r="R33" s="2">
        <v>199</v>
      </c>
      <c r="S33" s="2" t="s">
        <v>76</v>
      </c>
      <c r="T33" s="2" t="s">
        <v>59</v>
      </c>
      <c r="U33" s="39">
        <v>46235</v>
      </c>
      <c r="V33" s="39">
        <v>46265</v>
      </c>
      <c r="W33" s="2" t="s">
        <v>60</v>
      </c>
    </row>
    <row r="34" ht="19" customHeight="1" spans="1:23">
      <c r="A34" s="2" t="s">
        <v>133</v>
      </c>
      <c r="B34" s="2" t="s">
        <v>120</v>
      </c>
      <c r="C34" s="2" t="s">
        <v>121</v>
      </c>
      <c r="D34" s="2" t="s">
        <v>134</v>
      </c>
      <c r="E34" s="2" t="s">
        <v>135</v>
      </c>
      <c r="F34" s="2" t="s">
        <v>17</v>
      </c>
      <c r="G34" s="2">
        <v>6000</v>
      </c>
      <c r="H34" s="3">
        <v>1000</v>
      </c>
      <c r="I34" s="2">
        <v>31</v>
      </c>
      <c r="J34" s="3">
        <v>6000</v>
      </c>
      <c r="K34" s="3">
        <v>6653.5</v>
      </c>
      <c r="L34" s="38">
        <v>1.10891666666667</v>
      </c>
      <c r="M34" s="2" t="s">
        <v>69</v>
      </c>
      <c r="N34" s="3">
        <f t="shared" si="0"/>
        <v>1000</v>
      </c>
      <c r="O34" s="3">
        <v>653.5</v>
      </c>
      <c r="P34" s="2">
        <v>0</v>
      </c>
      <c r="Q34" s="2" t="s">
        <v>70</v>
      </c>
      <c r="R34" s="2">
        <v>200</v>
      </c>
      <c r="S34" s="2" t="s">
        <v>76</v>
      </c>
      <c r="T34" s="2" t="s">
        <v>59</v>
      </c>
      <c r="U34" s="39">
        <v>46235</v>
      </c>
      <c r="V34" s="39">
        <v>46265</v>
      </c>
      <c r="W34" s="2" t="s">
        <v>60</v>
      </c>
    </row>
    <row r="35" ht="19" customHeight="1" spans="1:23">
      <c r="A35" s="2" t="s">
        <v>136</v>
      </c>
      <c r="B35" s="2" t="s">
        <v>120</v>
      </c>
      <c r="C35" s="2" t="s">
        <v>121</v>
      </c>
      <c r="D35" s="2" t="s">
        <v>125</v>
      </c>
      <c r="E35" s="2" t="s">
        <v>126</v>
      </c>
      <c r="F35" s="2" t="s">
        <v>17</v>
      </c>
      <c r="G35" s="2">
        <v>6000</v>
      </c>
      <c r="H35" s="3">
        <v>1000</v>
      </c>
      <c r="I35" s="2">
        <v>31</v>
      </c>
      <c r="J35" s="3">
        <v>6000</v>
      </c>
      <c r="K35" s="3">
        <v>3534</v>
      </c>
      <c r="L35" s="38">
        <v>0.589</v>
      </c>
      <c r="M35" s="2" t="s">
        <v>24</v>
      </c>
      <c r="N35" s="3">
        <f t="shared" si="0"/>
        <v>0</v>
      </c>
      <c r="O35" s="3">
        <v>0</v>
      </c>
      <c r="P35" s="2">
        <v>0</v>
      </c>
      <c r="Q35" s="2" t="s">
        <v>70</v>
      </c>
      <c r="R35" s="2">
        <v>201</v>
      </c>
      <c r="S35" s="2" t="s">
        <v>76</v>
      </c>
      <c r="T35" s="2" t="s">
        <v>59</v>
      </c>
      <c r="U35" s="39">
        <v>46235</v>
      </c>
      <c r="V35" s="39">
        <v>46265</v>
      </c>
      <c r="W35" s="2" t="s">
        <v>60</v>
      </c>
    </row>
    <row r="36" ht="19" customHeight="1" spans="1:23">
      <c r="A36" s="2" t="s">
        <v>137</v>
      </c>
      <c r="B36" s="2" t="s">
        <v>120</v>
      </c>
      <c r="C36" s="2" t="s">
        <v>121</v>
      </c>
      <c r="D36" s="2" t="s">
        <v>122</v>
      </c>
      <c r="E36" s="2" t="s">
        <v>123</v>
      </c>
      <c r="F36" s="2" t="s">
        <v>17</v>
      </c>
      <c r="G36" s="2">
        <v>6000</v>
      </c>
      <c r="H36" s="3">
        <v>1000</v>
      </c>
      <c r="I36" s="2">
        <v>31</v>
      </c>
      <c r="J36" s="3">
        <v>6000</v>
      </c>
      <c r="K36" s="3">
        <v>2976.7</v>
      </c>
      <c r="L36" s="38">
        <v>0.496116666666667</v>
      </c>
      <c r="M36" s="2" t="s">
        <v>24</v>
      </c>
      <c r="N36" s="3">
        <f t="shared" si="0"/>
        <v>0</v>
      </c>
      <c r="O36" s="3">
        <v>0</v>
      </c>
      <c r="P36" s="2">
        <v>0</v>
      </c>
      <c r="Q36" s="2" t="s">
        <v>70</v>
      </c>
      <c r="R36" s="2">
        <v>202</v>
      </c>
      <c r="S36" s="2" t="s">
        <v>76</v>
      </c>
      <c r="T36" s="2" t="s">
        <v>59</v>
      </c>
      <c r="U36" s="39">
        <v>46235</v>
      </c>
      <c r="V36" s="39">
        <v>46265</v>
      </c>
      <c r="W36" s="2" t="s">
        <v>60</v>
      </c>
    </row>
    <row r="37" ht="19" customHeight="1" spans="1:23">
      <c r="A37" s="2" t="s">
        <v>138</v>
      </c>
      <c r="B37" s="2" t="s">
        <v>120</v>
      </c>
      <c r="C37" s="2" t="s">
        <v>121</v>
      </c>
      <c r="D37" s="2" t="s">
        <v>122</v>
      </c>
      <c r="E37" s="2" t="s">
        <v>123</v>
      </c>
      <c r="F37" s="2" t="s">
        <v>17</v>
      </c>
      <c r="G37" s="2">
        <v>6000</v>
      </c>
      <c r="H37" s="3">
        <v>1000</v>
      </c>
      <c r="I37" s="2">
        <v>31</v>
      </c>
      <c r="J37" s="3">
        <v>6000</v>
      </c>
      <c r="K37" s="3">
        <v>1743.8</v>
      </c>
      <c r="L37" s="38">
        <v>0.290633333333333</v>
      </c>
      <c r="M37" s="2" t="s">
        <v>24</v>
      </c>
      <c r="N37" s="3">
        <f t="shared" si="0"/>
        <v>0</v>
      </c>
      <c r="O37" s="3">
        <v>0</v>
      </c>
      <c r="P37" s="2">
        <v>0</v>
      </c>
      <c r="Q37" s="2" t="s">
        <v>70</v>
      </c>
      <c r="R37" s="2">
        <v>203</v>
      </c>
      <c r="S37" s="2" t="s">
        <v>76</v>
      </c>
      <c r="T37" s="2" t="s">
        <v>59</v>
      </c>
      <c r="U37" s="39">
        <v>46235</v>
      </c>
      <c r="V37" s="39">
        <v>46265</v>
      </c>
      <c r="W37" s="2" t="s">
        <v>60</v>
      </c>
    </row>
    <row r="38" ht="19" customHeight="1" spans="1:23">
      <c r="A38" s="2" t="s">
        <v>139</v>
      </c>
      <c r="B38" s="2" t="s">
        <v>120</v>
      </c>
      <c r="C38" s="2" t="s">
        <v>121</v>
      </c>
      <c r="D38" s="2" t="s">
        <v>122</v>
      </c>
      <c r="E38" s="2" t="s">
        <v>123</v>
      </c>
      <c r="F38" s="2" t="s">
        <v>17</v>
      </c>
      <c r="G38" s="2">
        <v>6000</v>
      </c>
      <c r="H38" s="3">
        <v>1000</v>
      </c>
      <c r="I38" s="2">
        <v>31</v>
      </c>
      <c r="J38" s="3">
        <v>6000</v>
      </c>
      <c r="K38" s="3">
        <v>3978.7</v>
      </c>
      <c r="L38" s="38">
        <v>0.663116666666667</v>
      </c>
      <c r="M38" s="2" t="s">
        <v>24</v>
      </c>
      <c r="N38" s="3">
        <f t="shared" si="0"/>
        <v>0</v>
      </c>
      <c r="O38" s="3">
        <v>0</v>
      </c>
      <c r="P38" s="2">
        <v>0</v>
      </c>
      <c r="Q38" s="2" t="s">
        <v>70</v>
      </c>
      <c r="R38" s="2">
        <v>204</v>
      </c>
      <c r="S38" s="2" t="s">
        <v>76</v>
      </c>
      <c r="T38" s="2" t="s">
        <v>59</v>
      </c>
      <c r="U38" s="39">
        <v>46235</v>
      </c>
      <c r="V38" s="39">
        <v>46265</v>
      </c>
      <c r="W38" s="2" t="s">
        <v>60</v>
      </c>
    </row>
    <row r="39" ht="19" customHeight="1" spans="1:23">
      <c r="A39" s="2" t="s">
        <v>140</v>
      </c>
      <c r="B39" s="2" t="s">
        <v>120</v>
      </c>
      <c r="C39" s="2" t="s">
        <v>121</v>
      </c>
      <c r="D39" s="2" t="s">
        <v>122</v>
      </c>
      <c r="E39" s="2" t="s">
        <v>123</v>
      </c>
      <c r="F39" s="2" t="s">
        <v>17</v>
      </c>
      <c r="G39" s="2">
        <v>6000</v>
      </c>
      <c r="H39" s="3">
        <v>1000</v>
      </c>
      <c r="I39" s="2">
        <v>31</v>
      </c>
      <c r="J39" s="3">
        <v>6000</v>
      </c>
      <c r="K39" s="3">
        <v>3023.5</v>
      </c>
      <c r="L39" s="38">
        <v>0.503916666666667</v>
      </c>
      <c r="M39" s="2" t="s">
        <v>24</v>
      </c>
      <c r="N39" s="3">
        <f t="shared" si="0"/>
        <v>0</v>
      </c>
      <c r="O39" s="3">
        <v>0</v>
      </c>
      <c r="P39" s="2">
        <v>0</v>
      </c>
      <c r="Q39" s="2" t="s">
        <v>70</v>
      </c>
      <c r="R39" s="2">
        <v>205</v>
      </c>
      <c r="S39" s="2" t="s">
        <v>76</v>
      </c>
      <c r="T39" s="2" t="s">
        <v>59</v>
      </c>
      <c r="U39" s="39">
        <v>46235</v>
      </c>
      <c r="V39" s="39">
        <v>46265</v>
      </c>
      <c r="W39" s="2" t="s">
        <v>60</v>
      </c>
    </row>
    <row r="40" ht="19" customHeight="1" spans="1:23">
      <c r="A40" s="2" t="s">
        <v>141</v>
      </c>
      <c r="B40" s="2" t="s">
        <v>120</v>
      </c>
      <c r="C40" s="2" t="s">
        <v>121</v>
      </c>
      <c r="D40" s="2" t="s">
        <v>142</v>
      </c>
      <c r="E40" s="2" t="s">
        <v>143</v>
      </c>
      <c r="F40" s="2" t="s">
        <v>12</v>
      </c>
      <c r="G40" s="2">
        <v>5000</v>
      </c>
      <c r="H40" s="3">
        <v>260</v>
      </c>
      <c r="I40" s="2">
        <v>31</v>
      </c>
      <c r="J40" s="3">
        <v>5000</v>
      </c>
      <c r="K40" s="3">
        <v>2362.8</v>
      </c>
      <c r="L40" s="38">
        <v>0.47256</v>
      </c>
      <c r="M40" s="2" t="s">
        <v>24</v>
      </c>
      <c r="N40" s="3">
        <f t="shared" si="0"/>
        <v>0</v>
      </c>
      <c r="O40" s="3">
        <v>0</v>
      </c>
      <c r="P40" s="2">
        <v>0</v>
      </c>
      <c r="Q40" s="2" t="s">
        <v>70</v>
      </c>
      <c r="R40" s="2">
        <v>206</v>
      </c>
      <c r="S40" s="2" t="s">
        <v>76</v>
      </c>
      <c r="T40" s="2" t="s">
        <v>59</v>
      </c>
      <c r="U40" s="39">
        <v>46235</v>
      </c>
      <c r="V40" s="39">
        <v>46265</v>
      </c>
      <c r="W40" s="2" t="s">
        <v>60</v>
      </c>
    </row>
    <row r="41" ht="19" customHeight="1" spans="1:23">
      <c r="A41" s="2" t="s">
        <v>144</v>
      </c>
      <c r="B41" s="2" t="s">
        <v>120</v>
      </c>
      <c r="C41" s="2" t="s">
        <v>121</v>
      </c>
      <c r="D41" s="2" t="s">
        <v>142</v>
      </c>
      <c r="E41" s="2" t="s">
        <v>143</v>
      </c>
      <c r="F41" s="2" t="s">
        <v>12</v>
      </c>
      <c r="G41" s="2">
        <v>5000</v>
      </c>
      <c r="H41" s="3">
        <v>260</v>
      </c>
      <c r="I41" s="2">
        <v>31</v>
      </c>
      <c r="J41" s="3">
        <v>5000</v>
      </c>
      <c r="K41" s="3">
        <v>38.5</v>
      </c>
      <c r="L41" s="38">
        <v>0.0077</v>
      </c>
      <c r="M41" s="2" t="s">
        <v>24</v>
      </c>
      <c r="N41" s="3">
        <f t="shared" si="0"/>
        <v>0</v>
      </c>
      <c r="O41" s="3">
        <v>0</v>
      </c>
      <c r="P41" s="2">
        <v>0</v>
      </c>
      <c r="Q41" s="2" t="s">
        <v>70</v>
      </c>
      <c r="R41" s="2">
        <v>207</v>
      </c>
      <c r="S41" s="2" t="s">
        <v>76</v>
      </c>
      <c r="T41" s="2" t="s">
        <v>59</v>
      </c>
      <c r="U41" s="39">
        <v>46235</v>
      </c>
      <c r="V41" s="39">
        <v>46265</v>
      </c>
      <c r="W41" s="2" t="s">
        <v>60</v>
      </c>
    </row>
    <row r="42" ht="19" customHeight="1" spans="1:23">
      <c r="A42" s="2" t="s">
        <v>145</v>
      </c>
      <c r="B42" s="2" t="s">
        <v>120</v>
      </c>
      <c r="C42" s="2" t="s">
        <v>121</v>
      </c>
      <c r="D42" s="2" t="s">
        <v>142</v>
      </c>
      <c r="E42" s="2" t="s">
        <v>143</v>
      </c>
      <c r="F42" s="2" t="s">
        <v>12</v>
      </c>
      <c r="G42" s="2">
        <v>5000</v>
      </c>
      <c r="H42" s="3">
        <v>260</v>
      </c>
      <c r="I42" s="2">
        <v>31</v>
      </c>
      <c r="J42" s="3">
        <v>5000</v>
      </c>
      <c r="K42" s="3">
        <v>2654.8</v>
      </c>
      <c r="L42" s="38">
        <v>0.53096</v>
      </c>
      <c r="M42" s="2" t="s">
        <v>24</v>
      </c>
      <c r="N42" s="3">
        <f t="shared" si="0"/>
        <v>0</v>
      </c>
      <c r="O42" s="3">
        <v>0</v>
      </c>
      <c r="P42" s="2">
        <v>0</v>
      </c>
      <c r="Q42" s="2" t="s">
        <v>70</v>
      </c>
      <c r="R42" s="2">
        <v>208</v>
      </c>
      <c r="S42" s="2" t="s">
        <v>76</v>
      </c>
      <c r="T42" s="2" t="s">
        <v>59</v>
      </c>
      <c r="U42" s="39">
        <v>46235</v>
      </c>
      <c r="V42" s="39">
        <v>46265</v>
      </c>
      <c r="W42" s="2" t="s">
        <v>60</v>
      </c>
    </row>
    <row r="43" ht="19" customHeight="1" spans="1:23">
      <c r="A43" s="2" t="s">
        <v>146</v>
      </c>
      <c r="B43" s="2" t="s">
        <v>120</v>
      </c>
      <c r="C43" s="2" t="s">
        <v>121</v>
      </c>
      <c r="D43" s="2" t="s">
        <v>142</v>
      </c>
      <c r="E43" s="2" t="s">
        <v>143</v>
      </c>
      <c r="F43" s="2" t="s">
        <v>12</v>
      </c>
      <c r="G43" s="2">
        <v>5000</v>
      </c>
      <c r="H43" s="3">
        <v>260</v>
      </c>
      <c r="I43" s="2">
        <v>31</v>
      </c>
      <c r="J43" s="3">
        <v>5000</v>
      </c>
      <c r="K43" s="3">
        <v>535.54</v>
      </c>
      <c r="L43" s="38">
        <v>0.107108</v>
      </c>
      <c r="M43" s="2" t="s">
        <v>24</v>
      </c>
      <c r="N43" s="3">
        <f t="shared" si="0"/>
        <v>0</v>
      </c>
      <c r="O43" s="3">
        <v>0</v>
      </c>
      <c r="P43" s="2">
        <v>0</v>
      </c>
      <c r="Q43" s="2" t="s">
        <v>70</v>
      </c>
      <c r="R43" s="2">
        <v>209</v>
      </c>
      <c r="S43" s="2" t="s">
        <v>147</v>
      </c>
      <c r="T43" s="2" t="s">
        <v>59</v>
      </c>
      <c r="U43" s="39">
        <v>46235</v>
      </c>
      <c r="V43" s="39">
        <v>46265</v>
      </c>
      <c r="W43" s="2" t="s">
        <v>60</v>
      </c>
    </row>
    <row r="44" ht="19" customHeight="1" spans="1:23">
      <c r="A44" s="2" t="s">
        <v>148</v>
      </c>
      <c r="B44" s="2" t="s">
        <v>120</v>
      </c>
      <c r="C44" s="2" t="s">
        <v>121</v>
      </c>
      <c r="D44" s="2" t="s">
        <v>142</v>
      </c>
      <c r="E44" s="2" t="s">
        <v>143</v>
      </c>
      <c r="F44" s="2" t="s">
        <v>12</v>
      </c>
      <c r="G44" s="2">
        <v>5000</v>
      </c>
      <c r="H44" s="3">
        <v>260</v>
      </c>
      <c r="I44" s="2">
        <v>31</v>
      </c>
      <c r="J44" s="3">
        <v>5000</v>
      </c>
      <c r="K44" s="3">
        <v>1318.8</v>
      </c>
      <c r="L44" s="38">
        <v>0.26376</v>
      </c>
      <c r="M44" s="2" t="s">
        <v>24</v>
      </c>
      <c r="N44" s="3">
        <f t="shared" si="0"/>
        <v>0</v>
      </c>
      <c r="O44" s="3">
        <v>0</v>
      </c>
      <c r="P44" s="2">
        <v>0</v>
      </c>
      <c r="Q44" s="2" t="s">
        <v>70</v>
      </c>
      <c r="R44" s="2">
        <v>210</v>
      </c>
      <c r="S44" s="2" t="s">
        <v>76</v>
      </c>
      <c r="T44" s="2" t="s">
        <v>59</v>
      </c>
      <c r="U44" s="39">
        <v>46235</v>
      </c>
      <c r="V44" s="39">
        <v>46265</v>
      </c>
      <c r="W44" s="2" t="s">
        <v>60</v>
      </c>
    </row>
    <row r="45" ht="19" customHeight="1" spans="1:23">
      <c r="A45" s="2" t="s">
        <v>149</v>
      </c>
      <c r="B45" s="2" t="s">
        <v>120</v>
      </c>
      <c r="C45" s="2" t="s">
        <v>121</v>
      </c>
      <c r="D45" s="2" t="s">
        <v>142</v>
      </c>
      <c r="E45" s="2" t="s">
        <v>143</v>
      </c>
      <c r="F45" s="2" t="s">
        <v>12</v>
      </c>
      <c r="G45" s="2">
        <v>5000</v>
      </c>
      <c r="H45" s="3">
        <v>260</v>
      </c>
      <c r="I45" s="2">
        <v>31</v>
      </c>
      <c r="J45" s="3">
        <v>5000</v>
      </c>
      <c r="K45" s="3">
        <v>132.4</v>
      </c>
      <c r="L45" s="38">
        <v>0.02648</v>
      </c>
      <c r="M45" s="2" t="s">
        <v>24</v>
      </c>
      <c r="N45" s="3">
        <f t="shared" si="0"/>
        <v>0</v>
      </c>
      <c r="O45" s="3">
        <v>0</v>
      </c>
      <c r="P45" s="2">
        <v>0</v>
      </c>
      <c r="Q45" s="2" t="s">
        <v>70</v>
      </c>
      <c r="R45" s="2">
        <v>211</v>
      </c>
      <c r="S45" s="2" t="s">
        <v>150</v>
      </c>
      <c r="T45" s="2" t="s">
        <v>59</v>
      </c>
      <c r="U45" s="39">
        <v>46235</v>
      </c>
      <c r="V45" s="39">
        <v>46265</v>
      </c>
      <c r="W45" s="2" t="s">
        <v>60</v>
      </c>
    </row>
    <row r="46" ht="19" customHeight="1" spans="1:23">
      <c r="A46" s="2" t="s">
        <v>151</v>
      </c>
      <c r="B46" s="2" t="s">
        <v>120</v>
      </c>
      <c r="C46" s="2" t="s">
        <v>121</v>
      </c>
      <c r="D46" s="2" t="s">
        <v>142</v>
      </c>
      <c r="E46" s="2" t="s">
        <v>143</v>
      </c>
      <c r="F46" s="2" t="s">
        <v>12</v>
      </c>
      <c r="G46" s="2">
        <v>5000</v>
      </c>
      <c r="H46" s="3">
        <v>260</v>
      </c>
      <c r="I46" s="2">
        <v>31</v>
      </c>
      <c r="J46" s="3">
        <v>5000</v>
      </c>
      <c r="K46" s="3">
        <v>920.42</v>
      </c>
      <c r="L46" s="38">
        <v>0.184084</v>
      </c>
      <c r="M46" s="2" t="s">
        <v>24</v>
      </c>
      <c r="N46" s="3">
        <f t="shared" si="0"/>
        <v>0</v>
      </c>
      <c r="O46" s="3">
        <v>0</v>
      </c>
      <c r="P46" s="2">
        <v>0</v>
      </c>
      <c r="Q46" s="2" t="s">
        <v>70</v>
      </c>
      <c r="R46" s="2">
        <v>212</v>
      </c>
      <c r="S46" s="2" t="s">
        <v>152</v>
      </c>
      <c r="T46" s="2" t="s">
        <v>59</v>
      </c>
      <c r="U46" s="39">
        <v>46235</v>
      </c>
      <c r="V46" s="39">
        <v>46265</v>
      </c>
      <c r="W46" s="2" t="s">
        <v>60</v>
      </c>
    </row>
    <row r="47" ht="19" customHeight="1" spans="1:23">
      <c r="A47" s="2" t="s">
        <v>153</v>
      </c>
      <c r="B47" s="2" t="s">
        <v>120</v>
      </c>
      <c r="C47" s="2" t="s">
        <v>121</v>
      </c>
      <c r="D47" s="2" t="s">
        <v>154</v>
      </c>
      <c r="E47" s="2" t="s">
        <v>155</v>
      </c>
      <c r="F47" s="2" t="s">
        <v>12</v>
      </c>
      <c r="G47" s="2">
        <v>5000</v>
      </c>
      <c r="H47" s="3">
        <v>260</v>
      </c>
      <c r="I47" s="2">
        <v>31</v>
      </c>
      <c r="J47" s="3">
        <v>5000</v>
      </c>
      <c r="K47" s="3">
        <v>12063.9</v>
      </c>
      <c r="L47" s="38">
        <v>2.41278</v>
      </c>
      <c r="M47" s="2" t="s">
        <v>69</v>
      </c>
      <c r="N47" s="3">
        <f t="shared" si="0"/>
        <v>260</v>
      </c>
      <c r="O47" s="3">
        <v>7063.9</v>
      </c>
      <c r="P47" s="2">
        <v>1</v>
      </c>
      <c r="Q47" s="2" t="s">
        <v>70</v>
      </c>
      <c r="R47" s="2">
        <v>213</v>
      </c>
      <c r="S47" s="2" t="s">
        <v>76</v>
      </c>
      <c r="T47" s="2" t="s">
        <v>59</v>
      </c>
      <c r="U47" s="39">
        <v>46235</v>
      </c>
      <c r="V47" s="39">
        <v>46265</v>
      </c>
      <c r="W47" s="2" t="s">
        <v>60</v>
      </c>
    </row>
    <row r="48" ht="19" customHeight="1" spans="1:23">
      <c r="A48" s="2" t="s">
        <v>156</v>
      </c>
      <c r="B48" s="2" t="s">
        <v>120</v>
      </c>
      <c r="C48" s="2" t="s">
        <v>121</v>
      </c>
      <c r="D48" s="2" t="s">
        <v>142</v>
      </c>
      <c r="E48" s="2" t="s">
        <v>143</v>
      </c>
      <c r="F48" s="2" t="s">
        <v>12</v>
      </c>
      <c r="G48" s="2">
        <v>5000</v>
      </c>
      <c r="H48" s="3">
        <v>260</v>
      </c>
      <c r="I48" s="2">
        <v>31</v>
      </c>
      <c r="J48" s="3">
        <v>5000</v>
      </c>
      <c r="K48" s="3">
        <v>3601.5</v>
      </c>
      <c r="L48" s="38">
        <v>0.7203</v>
      </c>
      <c r="M48" s="2" t="s">
        <v>24</v>
      </c>
      <c r="N48" s="3">
        <f t="shared" si="0"/>
        <v>0</v>
      </c>
      <c r="O48" s="3">
        <v>0</v>
      </c>
      <c r="P48" s="2">
        <v>0</v>
      </c>
      <c r="Q48" s="2" t="s">
        <v>70</v>
      </c>
      <c r="R48" s="2">
        <v>214</v>
      </c>
      <c r="S48" s="2" t="s">
        <v>76</v>
      </c>
      <c r="T48" s="2" t="s">
        <v>59</v>
      </c>
      <c r="U48" s="39">
        <v>46235</v>
      </c>
      <c r="V48" s="39">
        <v>46265</v>
      </c>
      <c r="W48" s="2" t="s">
        <v>60</v>
      </c>
    </row>
    <row r="49" ht="19" customHeight="1" spans="1:23">
      <c r="A49" s="2" t="s">
        <v>157</v>
      </c>
      <c r="B49" s="2" t="s">
        <v>120</v>
      </c>
      <c r="C49" s="2" t="s">
        <v>121</v>
      </c>
      <c r="D49" s="2" t="s">
        <v>158</v>
      </c>
      <c r="E49" s="2" t="s">
        <v>159</v>
      </c>
      <c r="F49" s="2" t="s">
        <v>12</v>
      </c>
      <c r="G49" s="2">
        <v>5000</v>
      </c>
      <c r="H49" s="3">
        <v>260</v>
      </c>
      <c r="I49" s="2">
        <v>31</v>
      </c>
      <c r="J49" s="3">
        <v>5000</v>
      </c>
      <c r="K49" s="3">
        <v>9184.6</v>
      </c>
      <c r="L49" s="38">
        <v>1.83692</v>
      </c>
      <c r="M49" s="2" t="s">
        <v>69</v>
      </c>
      <c r="N49" s="3">
        <f t="shared" si="0"/>
        <v>260</v>
      </c>
      <c r="O49" s="3">
        <v>4184.6</v>
      </c>
      <c r="P49" s="2">
        <v>0</v>
      </c>
      <c r="Q49" s="2" t="s">
        <v>70</v>
      </c>
      <c r="R49" s="2">
        <v>215</v>
      </c>
      <c r="S49" s="2" t="s">
        <v>76</v>
      </c>
      <c r="T49" s="2" t="s">
        <v>59</v>
      </c>
      <c r="U49" s="39">
        <v>46235</v>
      </c>
      <c r="V49" s="39">
        <v>46265</v>
      </c>
      <c r="W49" s="2" t="s">
        <v>60</v>
      </c>
    </row>
    <row r="50" ht="19" customHeight="1" spans="1:23">
      <c r="A50" s="2" t="s">
        <v>160</v>
      </c>
      <c r="B50" s="2" t="s">
        <v>120</v>
      </c>
      <c r="C50" s="2" t="s">
        <v>121</v>
      </c>
      <c r="D50" s="2" t="s">
        <v>154</v>
      </c>
      <c r="E50" s="2" t="s">
        <v>155</v>
      </c>
      <c r="F50" s="2" t="s">
        <v>12</v>
      </c>
      <c r="G50" s="2">
        <v>5000</v>
      </c>
      <c r="H50" s="3">
        <v>260</v>
      </c>
      <c r="I50" s="2">
        <v>31</v>
      </c>
      <c r="J50" s="3">
        <v>5000</v>
      </c>
      <c r="K50" s="3">
        <v>12817.5</v>
      </c>
      <c r="L50" s="38">
        <v>2.5635</v>
      </c>
      <c r="M50" s="2" t="s">
        <v>69</v>
      </c>
      <c r="N50" s="3">
        <f t="shared" si="0"/>
        <v>260</v>
      </c>
      <c r="O50" s="3">
        <v>7817.5</v>
      </c>
      <c r="P50" s="2">
        <v>1</v>
      </c>
      <c r="Q50" s="2" t="s">
        <v>70</v>
      </c>
      <c r="R50" s="2">
        <v>216</v>
      </c>
      <c r="S50" s="2" t="s">
        <v>76</v>
      </c>
      <c r="T50" s="2" t="s">
        <v>59</v>
      </c>
      <c r="U50" s="39">
        <v>46235</v>
      </c>
      <c r="V50" s="39">
        <v>46265</v>
      </c>
      <c r="W50" s="2" t="s">
        <v>60</v>
      </c>
    </row>
    <row r="51" ht="19" customHeight="1" spans="1:23">
      <c r="A51" s="2" t="s">
        <v>161</v>
      </c>
      <c r="B51" s="2" t="s">
        <v>120</v>
      </c>
      <c r="C51" s="2" t="s">
        <v>121</v>
      </c>
      <c r="D51" s="2" t="s">
        <v>142</v>
      </c>
      <c r="E51" s="2" t="s">
        <v>143</v>
      </c>
      <c r="F51" s="2" t="s">
        <v>12</v>
      </c>
      <c r="G51" s="2">
        <v>5000</v>
      </c>
      <c r="H51" s="3">
        <v>260</v>
      </c>
      <c r="I51" s="2">
        <v>31</v>
      </c>
      <c r="J51" s="3">
        <v>5000</v>
      </c>
      <c r="K51" s="3">
        <v>433.01</v>
      </c>
      <c r="L51" s="38">
        <v>0.086602</v>
      </c>
      <c r="M51" s="2" t="s">
        <v>24</v>
      </c>
      <c r="N51" s="3">
        <f t="shared" si="0"/>
        <v>0</v>
      </c>
      <c r="O51" s="3">
        <v>0</v>
      </c>
      <c r="P51" s="2">
        <v>0</v>
      </c>
      <c r="Q51" s="2" t="s">
        <v>70</v>
      </c>
      <c r="R51" s="2">
        <v>217</v>
      </c>
      <c r="S51" s="2" t="s">
        <v>150</v>
      </c>
      <c r="T51" s="2" t="s">
        <v>59</v>
      </c>
      <c r="U51" s="39">
        <v>46235</v>
      </c>
      <c r="V51" s="39">
        <v>46265</v>
      </c>
      <c r="W51" s="2" t="s">
        <v>60</v>
      </c>
    </row>
    <row r="52" ht="19" customHeight="1" spans="1:23">
      <c r="A52" s="2" t="s">
        <v>162</v>
      </c>
      <c r="B52" s="2" t="s">
        <v>120</v>
      </c>
      <c r="C52" s="2" t="s">
        <v>121</v>
      </c>
      <c r="D52" s="2" t="s">
        <v>142</v>
      </c>
      <c r="E52" s="2" t="s">
        <v>143</v>
      </c>
      <c r="F52" s="2" t="s">
        <v>12</v>
      </c>
      <c r="G52" s="2">
        <v>5000</v>
      </c>
      <c r="H52" s="3">
        <v>260</v>
      </c>
      <c r="I52" s="2">
        <v>31</v>
      </c>
      <c r="J52" s="3">
        <v>5000</v>
      </c>
      <c r="K52" s="3">
        <v>502.3</v>
      </c>
      <c r="L52" s="38">
        <v>0.10046</v>
      </c>
      <c r="M52" s="2" t="s">
        <v>24</v>
      </c>
      <c r="N52" s="3">
        <f t="shared" si="0"/>
        <v>0</v>
      </c>
      <c r="O52" s="3">
        <v>0</v>
      </c>
      <c r="P52" s="2">
        <v>0</v>
      </c>
      <c r="Q52" s="2" t="s">
        <v>70</v>
      </c>
      <c r="R52" s="2">
        <v>218</v>
      </c>
      <c r="S52" s="2" t="s">
        <v>76</v>
      </c>
      <c r="T52" s="2" t="s">
        <v>59</v>
      </c>
      <c r="U52" s="39">
        <v>46235</v>
      </c>
      <c r="V52" s="39">
        <v>46265</v>
      </c>
      <c r="W52" s="2" t="s">
        <v>60</v>
      </c>
    </row>
    <row r="53" ht="19" customHeight="1" spans="1:23">
      <c r="A53" s="2" t="s">
        <v>163</v>
      </c>
      <c r="B53" s="2" t="s">
        <v>120</v>
      </c>
      <c r="C53" s="2" t="s">
        <v>121</v>
      </c>
      <c r="D53" s="2" t="s">
        <v>142</v>
      </c>
      <c r="E53" s="2" t="s">
        <v>143</v>
      </c>
      <c r="F53" s="2" t="s">
        <v>12</v>
      </c>
      <c r="G53" s="2">
        <v>5000</v>
      </c>
      <c r="H53" s="3">
        <v>260</v>
      </c>
      <c r="I53" s="2">
        <v>31</v>
      </c>
      <c r="J53" s="3">
        <v>5000</v>
      </c>
      <c r="K53" s="3">
        <v>5534.2</v>
      </c>
      <c r="L53" s="38">
        <v>1.10684</v>
      </c>
      <c r="M53" s="2" t="s">
        <v>69</v>
      </c>
      <c r="N53" s="3">
        <f t="shared" si="0"/>
        <v>260</v>
      </c>
      <c r="O53" s="3">
        <v>534.2</v>
      </c>
      <c r="P53" s="2">
        <v>0</v>
      </c>
      <c r="Q53" s="2" t="s">
        <v>70</v>
      </c>
      <c r="R53" s="2">
        <v>219</v>
      </c>
      <c r="S53" s="2" t="s">
        <v>76</v>
      </c>
      <c r="T53" s="2" t="s">
        <v>59</v>
      </c>
      <c r="U53" s="39">
        <v>46235</v>
      </c>
      <c r="V53" s="39">
        <v>46265</v>
      </c>
      <c r="W53" s="2" t="s">
        <v>60</v>
      </c>
    </row>
    <row r="54" ht="19" customHeight="1" spans="1:23">
      <c r="A54" s="2" t="s">
        <v>164</v>
      </c>
      <c r="B54" s="2" t="s">
        <v>120</v>
      </c>
      <c r="C54" s="2" t="s">
        <v>121</v>
      </c>
      <c r="D54" s="2" t="s">
        <v>158</v>
      </c>
      <c r="E54" s="2" t="s">
        <v>159</v>
      </c>
      <c r="F54" s="2" t="s">
        <v>12</v>
      </c>
      <c r="G54" s="2">
        <v>5000</v>
      </c>
      <c r="H54" s="3">
        <v>260</v>
      </c>
      <c r="I54" s="2">
        <v>31</v>
      </c>
      <c r="J54" s="3">
        <v>5000</v>
      </c>
      <c r="K54" s="3">
        <v>15998.4</v>
      </c>
      <c r="L54" s="38">
        <v>3.19968</v>
      </c>
      <c r="M54" s="2" t="s">
        <v>69</v>
      </c>
      <c r="N54" s="3">
        <f t="shared" si="0"/>
        <v>260</v>
      </c>
      <c r="O54" s="3">
        <v>10998.4</v>
      </c>
      <c r="P54" s="2">
        <v>2</v>
      </c>
      <c r="Q54" s="2" t="s">
        <v>70</v>
      </c>
      <c r="R54" s="2">
        <v>220</v>
      </c>
      <c r="S54" s="2" t="s">
        <v>76</v>
      </c>
      <c r="T54" s="2" t="s">
        <v>59</v>
      </c>
      <c r="U54" s="39">
        <v>46235</v>
      </c>
      <c r="V54" s="39">
        <v>46265</v>
      </c>
      <c r="W54" s="2" t="s">
        <v>60</v>
      </c>
    </row>
    <row r="55" ht="19" customHeight="1" spans="1:23">
      <c r="A55" s="2" t="s">
        <v>165</v>
      </c>
      <c r="B55" s="2" t="s">
        <v>120</v>
      </c>
      <c r="C55" s="2" t="s">
        <v>121</v>
      </c>
      <c r="D55" s="2" t="s">
        <v>142</v>
      </c>
      <c r="E55" s="2" t="s">
        <v>143</v>
      </c>
      <c r="F55" s="2" t="s">
        <v>12</v>
      </c>
      <c r="G55" s="2">
        <v>5000</v>
      </c>
      <c r="H55" s="3">
        <v>260</v>
      </c>
      <c r="I55" s="2">
        <v>31</v>
      </c>
      <c r="J55" s="3">
        <v>5000</v>
      </c>
      <c r="K55" s="3">
        <v>798.6</v>
      </c>
      <c r="L55" s="38">
        <v>0.15972</v>
      </c>
      <c r="M55" s="2" t="s">
        <v>24</v>
      </c>
      <c r="N55" s="3">
        <f t="shared" si="0"/>
        <v>0</v>
      </c>
      <c r="O55" s="3">
        <v>0</v>
      </c>
      <c r="P55" s="2">
        <v>0</v>
      </c>
      <c r="Q55" s="2" t="s">
        <v>70</v>
      </c>
      <c r="R55" s="2">
        <v>221</v>
      </c>
      <c r="S55" s="2" t="s">
        <v>76</v>
      </c>
      <c r="T55" s="2" t="s">
        <v>59</v>
      </c>
      <c r="U55" s="39">
        <v>46235</v>
      </c>
      <c r="V55" s="39">
        <v>46265</v>
      </c>
      <c r="W55" s="2" t="s">
        <v>60</v>
      </c>
    </row>
    <row r="56" ht="19" customHeight="1" spans="1:23">
      <c r="A56" s="2" t="s">
        <v>166</v>
      </c>
      <c r="B56" s="2" t="s">
        <v>120</v>
      </c>
      <c r="C56" s="2" t="s">
        <v>121</v>
      </c>
      <c r="D56" s="2" t="s">
        <v>142</v>
      </c>
      <c r="E56" s="2" t="s">
        <v>143</v>
      </c>
      <c r="F56" s="2" t="s">
        <v>12</v>
      </c>
      <c r="G56" s="2">
        <v>5000</v>
      </c>
      <c r="H56" s="3">
        <v>260</v>
      </c>
      <c r="I56" s="2">
        <v>31</v>
      </c>
      <c r="J56" s="3">
        <v>5000</v>
      </c>
      <c r="K56" s="3">
        <v>491</v>
      </c>
      <c r="L56" s="38">
        <v>0.0982</v>
      </c>
      <c r="M56" s="2" t="s">
        <v>24</v>
      </c>
      <c r="N56" s="3">
        <f t="shared" si="0"/>
        <v>0</v>
      </c>
      <c r="O56" s="3">
        <v>0</v>
      </c>
      <c r="P56" s="2">
        <v>0</v>
      </c>
      <c r="Q56" s="2" t="s">
        <v>70</v>
      </c>
      <c r="R56" s="2">
        <v>222</v>
      </c>
      <c r="S56" s="2" t="s">
        <v>76</v>
      </c>
      <c r="T56" s="2" t="s">
        <v>59</v>
      </c>
      <c r="U56" s="39">
        <v>46235</v>
      </c>
      <c r="V56" s="39">
        <v>46265</v>
      </c>
      <c r="W56" s="2" t="s">
        <v>60</v>
      </c>
    </row>
    <row r="57" ht="19" customHeight="1" spans="1:23">
      <c r="A57" s="2" t="s">
        <v>167</v>
      </c>
      <c r="B57" s="2" t="s">
        <v>120</v>
      </c>
      <c r="C57" s="2" t="s">
        <v>121</v>
      </c>
      <c r="D57" s="2" t="s">
        <v>142</v>
      </c>
      <c r="E57" s="2" t="s">
        <v>143</v>
      </c>
      <c r="F57" s="2" t="s">
        <v>12</v>
      </c>
      <c r="G57" s="2">
        <v>5000</v>
      </c>
      <c r="H57" s="3">
        <v>260</v>
      </c>
      <c r="I57" s="2">
        <v>31</v>
      </c>
      <c r="J57" s="3">
        <v>5000</v>
      </c>
      <c r="K57" s="3">
        <v>432.2</v>
      </c>
      <c r="L57" s="38">
        <v>0.08644</v>
      </c>
      <c r="M57" s="2" t="s">
        <v>24</v>
      </c>
      <c r="N57" s="3">
        <f t="shared" si="0"/>
        <v>0</v>
      </c>
      <c r="O57" s="3">
        <v>0</v>
      </c>
      <c r="P57" s="2">
        <v>0</v>
      </c>
      <c r="Q57" s="2" t="s">
        <v>70</v>
      </c>
      <c r="R57" s="2">
        <v>223</v>
      </c>
      <c r="S57" s="2" t="s">
        <v>168</v>
      </c>
      <c r="T57" s="2" t="s">
        <v>59</v>
      </c>
      <c r="U57" s="39">
        <v>46235</v>
      </c>
      <c r="V57" s="39">
        <v>46265</v>
      </c>
      <c r="W57" s="2" t="s">
        <v>60</v>
      </c>
    </row>
    <row r="58" ht="19" customHeight="1" spans="1:23">
      <c r="A58" s="2" t="s">
        <v>169</v>
      </c>
      <c r="B58" s="2" t="s">
        <v>120</v>
      </c>
      <c r="C58" s="2" t="s">
        <v>121</v>
      </c>
      <c r="D58" s="2" t="s">
        <v>142</v>
      </c>
      <c r="E58" s="2" t="s">
        <v>143</v>
      </c>
      <c r="F58" s="2" t="s">
        <v>12</v>
      </c>
      <c r="G58" s="2">
        <v>5000</v>
      </c>
      <c r="H58" s="3">
        <v>260</v>
      </c>
      <c r="I58" s="2">
        <v>31</v>
      </c>
      <c r="J58" s="3">
        <v>5000</v>
      </c>
      <c r="K58" s="3">
        <v>756.93</v>
      </c>
      <c r="L58" s="38">
        <v>0.151386</v>
      </c>
      <c r="M58" s="2" t="s">
        <v>24</v>
      </c>
      <c r="N58" s="3">
        <f t="shared" si="0"/>
        <v>0</v>
      </c>
      <c r="O58" s="3">
        <v>0</v>
      </c>
      <c r="P58" s="2">
        <v>0</v>
      </c>
      <c r="Q58" s="2" t="s">
        <v>70</v>
      </c>
      <c r="R58" s="2">
        <v>224</v>
      </c>
      <c r="S58" s="2" t="s">
        <v>150</v>
      </c>
      <c r="T58" s="2" t="s">
        <v>59</v>
      </c>
      <c r="U58" s="39">
        <v>46235</v>
      </c>
      <c r="V58" s="39">
        <v>46265</v>
      </c>
      <c r="W58" s="2" t="s">
        <v>60</v>
      </c>
    </row>
    <row r="59" ht="19" customHeight="1" spans="1:23">
      <c r="A59" s="2" t="s">
        <v>170</v>
      </c>
      <c r="B59" s="2" t="s">
        <v>120</v>
      </c>
      <c r="C59" s="2" t="s">
        <v>121</v>
      </c>
      <c r="D59" s="2" t="s">
        <v>171</v>
      </c>
      <c r="E59" s="2" t="s">
        <v>172</v>
      </c>
      <c r="F59" s="2" t="s">
        <v>11</v>
      </c>
      <c r="G59" s="2">
        <v>3000</v>
      </c>
      <c r="H59" s="3">
        <v>150</v>
      </c>
      <c r="I59" s="2">
        <v>31</v>
      </c>
      <c r="J59" s="3">
        <v>3000</v>
      </c>
      <c r="K59" s="3">
        <v>935.3</v>
      </c>
      <c r="L59" s="38">
        <v>0.311766666666667</v>
      </c>
      <c r="M59" s="2" t="s">
        <v>24</v>
      </c>
      <c r="N59" s="3">
        <f t="shared" si="0"/>
        <v>0</v>
      </c>
      <c r="O59" s="3">
        <v>0</v>
      </c>
      <c r="P59" s="2">
        <v>0</v>
      </c>
      <c r="Q59" s="2" t="s">
        <v>70</v>
      </c>
      <c r="R59" s="2">
        <v>225</v>
      </c>
      <c r="S59" s="2" t="s">
        <v>76</v>
      </c>
      <c r="T59" s="2" t="s">
        <v>59</v>
      </c>
      <c r="U59" s="39">
        <v>46235</v>
      </c>
      <c r="V59" s="39">
        <v>46265</v>
      </c>
      <c r="W59" s="2" t="s">
        <v>60</v>
      </c>
    </row>
    <row r="60" ht="19" customHeight="1" spans="1:23">
      <c r="A60" s="2" t="s">
        <v>173</v>
      </c>
      <c r="B60" s="2" t="s">
        <v>120</v>
      </c>
      <c r="C60" s="2" t="s">
        <v>121</v>
      </c>
      <c r="D60" s="2" t="s">
        <v>142</v>
      </c>
      <c r="E60" s="2" t="s">
        <v>143</v>
      </c>
      <c r="F60" s="2" t="s">
        <v>12</v>
      </c>
      <c r="G60" s="2">
        <v>5000</v>
      </c>
      <c r="H60" s="3">
        <v>260</v>
      </c>
      <c r="I60" s="2">
        <v>31</v>
      </c>
      <c r="J60" s="3">
        <v>5000</v>
      </c>
      <c r="K60" s="3">
        <v>1639.2</v>
      </c>
      <c r="L60" s="38">
        <v>0.32784</v>
      </c>
      <c r="M60" s="2" t="s">
        <v>24</v>
      </c>
      <c r="N60" s="3">
        <f t="shared" si="0"/>
        <v>0</v>
      </c>
      <c r="O60" s="3">
        <v>0</v>
      </c>
      <c r="P60" s="2">
        <v>0</v>
      </c>
      <c r="Q60" s="2" t="s">
        <v>70</v>
      </c>
      <c r="R60" s="2">
        <v>226</v>
      </c>
      <c r="S60" s="2" t="s">
        <v>76</v>
      </c>
      <c r="T60" s="2" t="s">
        <v>59</v>
      </c>
      <c r="U60" s="39">
        <v>46235</v>
      </c>
      <c r="V60" s="39">
        <v>46265</v>
      </c>
      <c r="W60" s="2" t="s">
        <v>60</v>
      </c>
    </row>
    <row r="61" ht="19" customHeight="1" spans="1:23">
      <c r="A61" s="2" t="s">
        <v>174</v>
      </c>
      <c r="B61" s="2" t="s">
        <v>120</v>
      </c>
      <c r="C61" s="2" t="s">
        <v>121</v>
      </c>
      <c r="D61" s="2" t="s">
        <v>142</v>
      </c>
      <c r="E61" s="2" t="s">
        <v>143</v>
      </c>
      <c r="F61" s="2" t="s">
        <v>12</v>
      </c>
      <c r="G61" s="2">
        <v>5000</v>
      </c>
      <c r="H61" s="3">
        <v>260</v>
      </c>
      <c r="I61" s="2">
        <v>31</v>
      </c>
      <c r="J61" s="3">
        <v>5000</v>
      </c>
      <c r="K61" s="3">
        <v>5642.5</v>
      </c>
      <c r="L61" s="38">
        <v>1.1285</v>
      </c>
      <c r="M61" s="2" t="s">
        <v>69</v>
      </c>
      <c r="N61" s="3">
        <f t="shared" si="0"/>
        <v>260</v>
      </c>
      <c r="O61" s="3">
        <v>642.5</v>
      </c>
      <c r="P61" s="2">
        <v>0</v>
      </c>
      <c r="Q61" s="2" t="s">
        <v>70</v>
      </c>
      <c r="R61" s="2">
        <v>228</v>
      </c>
      <c r="S61" s="2" t="s">
        <v>76</v>
      </c>
      <c r="T61" s="2" t="s">
        <v>59</v>
      </c>
      <c r="U61" s="39">
        <v>46235</v>
      </c>
      <c r="V61" s="39">
        <v>46265</v>
      </c>
      <c r="W61" s="2" t="s">
        <v>60</v>
      </c>
    </row>
    <row r="62" ht="19" customHeight="1" spans="1:23">
      <c r="A62" s="2" t="s">
        <v>175</v>
      </c>
      <c r="B62" s="2" t="s">
        <v>120</v>
      </c>
      <c r="C62" s="2" t="s">
        <v>121</v>
      </c>
      <c r="D62" s="2" t="s">
        <v>176</v>
      </c>
      <c r="E62" s="2" t="s">
        <v>177</v>
      </c>
      <c r="F62" s="2" t="s">
        <v>11</v>
      </c>
      <c r="G62" s="2">
        <v>3000</v>
      </c>
      <c r="H62" s="3">
        <v>150</v>
      </c>
      <c r="I62" s="2">
        <v>31</v>
      </c>
      <c r="J62" s="3">
        <v>3000</v>
      </c>
      <c r="K62" s="3">
        <v>3327.2</v>
      </c>
      <c r="L62" s="38">
        <v>1.10906666666667</v>
      </c>
      <c r="M62" s="2" t="s">
        <v>69</v>
      </c>
      <c r="N62" s="3">
        <f t="shared" si="0"/>
        <v>150</v>
      </c>
      <c r="O62" s="3">
        <v>327.2</v>
      </c>
      <c r="P62" s="2">
        <v>0</v>
      </c>
      <c r="Q62" s="2" t="s">
        <v>70</v>
      </c>
      <c r="R62" s="2">
        <v>229</v>
      </c>
      <c r="S62" s="2" t="s">
        <v>76</v>
      </c>
      <c r="T62" s="2" t="s">
        <v>59</v>
      </c>
      <c r="U62" s="39">
        <v>46235</v>
      </c>
      <c r="V62" s="39">
        <v>46265</v>
      </c>
      <c r="W62" s="2" t="s">
        <v>60</v>
      </c>
    </row>
    <row r="63" ht="19" customHeight="1" spans="1:23">
      <c r="A63" s="2" t="s">
        <v>178</v>
      </c>
      <c r="B63" s="2" t="s">
        <v>65</v>
      </c>
      <c r="C63" s="2" t="s">
        <v>179</v>
      </c>
      <c r="D63" s="2" t="s">
        <v>180</v>
      </c>
      <c r="E63" s="2" t="s">
        <v>181</v>
      </c>
      <c r="F63" s="2" t="s">
        <v>17</v>
      </c>
      <c r="G63" s="2">
        <v>6000</v>
      </c>
      <c r="H63" s="3">
        <v>1000</v>
      </c>
      <c r="I63" s="2">
        <v>31</v>
      </c>
      <c r="J63" s="3">
        <v>6000</v>
      </c>
      <c r="K63" s="3">
        <v>161.2</v>
      </c>
      <c r="L63" s="38">
        <v>0.0268666666666667</v>
      </c>
      <c r="M63" s="2" t="s">
        <v>24</v>
      </c>
      <c r="N63" s="3">
        <f t="shared" si="0"/>
        <v>0</v>
      </c>
      <c r="O63" s="3">
        <v>0</v>
      </c>
      <c r="P63" s="2">
        <v>0</v>
      </c>
      <c r="Q63" s="2" t="s">
        <v>70</v>
      </c>
      <c r="R63" s="2">
        <v>106</v>
      </c>
      <c r="S63" s="2" t="s">
        <v>76</v>
      </c>
      <c r="T63" s="2" t="s">
        <v>59</v>
      </c>
      <c r="U63" s="39">
        <v>46235</v>
      </c>
      <c r="V63" s="39">
        <v>46265</v>
      </c>
      <c r="W63" s="2" t="s">
        <v>60</v>
      </c>
    </row>
    <row r="64" ht="19" customHeight="1" spans="1:23">
      <c r="A64" s="2" t="s">
        <v>182</v>
      </c>
      <c r="B64" s="2" t="s">
        <v>65</v>
      </c>
      <c r="C64" s="2" t="s">
        <v>179</v>
      </c>
      <c r="D64" s="2" t="s">
        <v>183</v>
      </c>
      <c r="E64" s="2" t="s">
        <v>184</v>
      </c>
      <c r="F64" s="2" t="s">
        <v>17</v>
      </c>
      <c r="G64" s="2">
        <v>6000</v>
      </c>
      <c r="H64" s="3">
        <v>1000</v>
      </c>
      <c r="I64" s="2">
        <v>31</v>
      </c>
      <c r="J64" s="3">
        <v>6000</v>
      </c>
      <c r="K64" s="3">
        <v>1474.5</v>
      </c>
      <c r="L64" s="38">
        <v>0.24575</v>
      </c>
      <c r="M64" s="2" t="s">
        <v>24</v>
      </c>
      <c r="N64" s="3">
        <f t="shared" si="0"/>
        <v>0</v>
      </c>
      <c r="O64" s="3">
        <v>0</v>
      </c>
      <c r="P64" s="2">
        <v>0</v>
      </c>
      <c r="Q64" s="2" t="s">
        <v>70</v>
      </c>
      <c r="R64" s="2">
        <v>107</v>
      </c>
      <c r="S64" s="2" t="s">
        <v>76</v>
      </c>
      <c r="T64" s="2" t="s">
        <v>59</v>
      </c>
      <c r="U64" s="39">
        <v>46235</v>
      </c>
      <c r="V64" s="39">
        <v>46265</v>
      </c>
      <c r="W64" s="2" t="s">
        <v>60</v>
      </c>
    </row>
    <row r="65" ht="19" customHeight="1" spans="1:23">
      <c r="A65" s="2" t="s">
        <v>185</v>
      </c>
      <c r="B65" s="2" t="s">
        <v>65</v>
      </c>
      <c r="C65" s="2" t="s">
        <v>179</v>
      </c>
      <c r="D65" s="2" t="s">
        <v>180</v>
      </c>
      <c r="E65" s="2" t="s">
        <v>186</v>
      </c>
      <c r="F65" s="2" t="s">
        <v>17</v>
      </c>
      <c r="G65" s="2">
        <v>6000</v>
      </c>
      <c r="H65" s="3">
        <v>1000</v>
      </c>
      <c r="I65" s="2">
        <v>31</v>
      </c>
      <c r="J65" s="3">
        <v>6000</v>
      </c>
      <c r="K65" s="3">
        <v>553.2</v>
      </c>
      <c r="L65" s="38">
        <v>0.0922</v>
      </c>
      <c r="M65" s="2" t="s">
        <v>24</v>
      </c>
      <c r="N65" s="3">
        <f t="shared" si="0"/>
        <v>0</v>
      </c>
      <c r="O65" s="3">
        <v>0</v>
      </c>
      <c r="P65" s="2">
        <v>0</v>
      </c>
      <c r="Q65" s="2" t="s">
        <v>57</v>
      </c>
      <c r="R65" s="2">
        <v>108</v>
      </c>
      <c r="S65" s="2" t="s">
        <v>76</v>
      </c>
      <c r="T65" s="2" t="s">
        <v>59</v>
      </c>
      <c r="U65" s="39">
        <v>46235</v>
      </c>
      <c r="V65" s="39">
        <v>46265</v>
      </c>
      <c r="W65" s="2" t="s">
        <v>60</v>
      </c>
    </row>
    <row r="66" ht="19" customHeight="1" spans="1:23">
      <c r="A66" s="2" t="s">
        <v>187</v>
      </c>
      <c r="B66" s="2" t="s">
        <v>65</v>
      </c>
      <c r="C66" s="2" t="s">
        <v>179</v>
      </c>
      <c r="D66" s="2" t="s">
        <v>188</v>
      </c>
      <c r="E66" s="2" t="s">
        <v>189</v>
      </c>
      <c r="F66" s="2" t="s">
        <v>17</v>
      </c>
      <c r="G66" s="2">
        <v>6000</v>
      </c>
      <c r="H66" s="3">
        <v>1000</v>
      </c>
      <c r="I66" s="2">
        <v>31</v>
      </c>
      <c r="J66" s="3">
        <v>6000</v>
      </c>
      <c r="K66" s="3">
        <v>5960.1</v>
      </c>
      <c r="L66" s="38">
        <v>0.99335</v>
      </c>
      <c r="M66" s="2" t="s">
        <v>24</v>
      </c>
      <c r="N66" s="3">
        <f t="shared" ref="N66:N129" si="1">IF(K66&gt;=J66,ROUND(H66*I66/31,2),0)</f>
        <v>0</v>
      </c>
      <c r="O66" s="3">
        <v>0</v>
      </c>
      <c r="P66" s="2">
        <v>0</v>
      </c>
      <c r="Q66" s="2" t="s">
        <v>70</v>
      </c>
      <c r="R66" s="2">
        <v>109</v>
      </c>
      <c r="S66" s="2" t="s">
        <v>76</v>
      </c>
      <c r="T66" s="2" t="s">
        <v>59</v>
      </c>
      <c r="U66" s="39">
        <v>46235</v>
      </c>
      <c r="V66" s="39">
        <v>46265</v>
      </c>
      <c r="W66" s="2" t="s">
        <v>60</v>
      </c>
    </row>
    <row r="67" ht="19" customHeight="1" spans="1:23">
      <c r="A67" s="2" t="s">
        <v>190</v>
      </c>
      <c r="B67" s="2" t="s">
        <v>65</v>
      </c>
      <c r="C67" s="2" t="s">
        <v>179</v>
      </c>
      <c r="D67" s="2" t="s">
        <v>188</v>
      </c>
      <c r="E67" s="2" t="s">
        <v>191</v>
      </c>
      <c r="F67" s="2" t="s">
        <v>17</v>
      </c>
      <c r="G67" s="2">
        <v>6000</v>
      </c>
      <c r="H67" s="3">
        <v>1000</v>
      </c>
      <c r="I67" s="2">
        <v>31</v>
      </c>
      <c r="J67" s="3">
        <v>6000</v>
      </c>
      <c r="K67" s="3">
        <v>6000.5</v>
      </c>
      <c r="L67" s="38">
        <v>1.00008333333333</v>
      </c>
      <c r="M67" s="2" t="s">
        <v>69</v>
      </c>
      <c r="N67" s="3">
        <f t="shared" si="1"/>
        <v>1000</v>
      </c>
      <c r="O67" s="3">
        <v>0.5</v>
      </c>
      <c r="P67" s="2">
        <v>0</v>
      </c>
      <c r="Q67" s="2" t="s">
        <v>70</v>
      </c>
      <c r="R67" s="2">
        <v>110</v>
      </c>
      <c r="S67" s="2" t="s">
        <v>76</v>
      </c>
      <c r="T67" s="2" t="s">
        <v>59</v>
      </c>
      <c r="U67" s="39">
        <v>46235</v>
      </c>
      <c r="V67" s="39">
        <v>46265</v>
      </c>
      <c r="W67" s="2" t="s">
        <v>60</v>
      </c>
    </row>
    <row r="68" ht="19" customHeight="1" spans="1:23">
      <c r="A68" s="2" t="s">
        <v>192</v>
      </c>
      <c r="B68" s="2" t="s">
        <v>65</v>
      </c>
      <c r="C68" s="2" t="s">
        <v>179</v>
      </c>
      <c r="D68" s="2" t="s">
        <v>180</v>
      </c>
      <c r="E68" s="2" t="s">
        <v>186</v>
      </c>
      <c r="F68" s="2" t="s">
        <v>17</v>
      </c>
      <c r="G68" s="2">
        <v>6000</v>
      </c>
      <c r="H68" s="3">
        <v>1000</v>
      </c>
      <c r="I68" s="2">
        <v>31</v>
      </c>
      <c r="J68" s="3">
        <v>6000</v>
      </c>
      <c r="K68" s="3">
        <v>311.6</v>
      </c>
      <c r="L68" s="38">
        <v>0.0519333333333333</v>
      </c>
      <c r="M68" s="2" t="s">
        <v>24</v>
      </c>
      <c r="N68" s="3">
        <f t="shared" si="1"/>
        <v>0</v>
      </c>
      <c r="O68" s="3">
        <v>0</v>
      </c>
      <c r="P68" s="2">
        <v>0</v>
      </c>
      <c r="Q68" s="2" t="s">
        <v>70</v>
      </c>
      <c r="R68" s="2">
        <v>111</v>
      </c>
      <c r="S68" s="2" t="s">
        <v>76</v>
      </c>
      <c r="T68" s="2" t="s">
        <v>59</v>
      </c>
      <c r="U68" s="39">
        <v>46235</v>
      </c>
      <c r="V68" s="39">
        <v>46265</v>
      </c>
      <c r="W68" s="2" t="s">
        <v>60</v>
      </c>
    </row>
    <row r="69" ht="19" customHeight="1" spans="1:23">
      <c r="A69" s="2" t="s">
        <v>193</v>
      </c>
      <c r="B69" s="2" t="s">
        <v>65</v>
      </c>
      <c r="C69" s="2" t="s">
        <v>179</v>
      </c>
      <c r="D69" s="2" t="s">
        <v>180</v>
      </c>
      <c r="E69" s="2" t="s">
        <v>194</v>
      </c>
      <c r="F69" s="2" t="s">
        <v>17</v>
      </c>
      <c r="G69" s="2">
        <v>6000</v>
      </c>
      <c r="H69" s="3">
        <v>1000</v>
      </c>
      <c r="I69" s="2">
        <v>31</v>
      </c>
      <c r="J69" s="3">
        <v>6000</v>
      </c>
      <c r="K69" s="3">
        <v>658</v>
      </c>
      <c r="L69" s="38">
        <v>0.109666666666667</v>
      </c>
      <c r="M69" s="2" t="s">
        <v>24</v>
      </c>
      <c r="N69" s="3">
        <f t="shared" si="1"/>
        <v>0</v>
      </c>
      <c r="O69" s="3">
        <v>0</v>
      </c>
      <c r="P69" s="2">
        <v>0</v>
      </c>
      <c r="Q69" s="2" t="s">
        <v>57</v>
      </c>
      <c r="R69" s="2">
        <v>112</v>
      </c>
      <c r="S69" s="2" t="s">
        <v>76</v>
      </c>
      <c r="T69" s="2" t="s">
        <v>59</v>
      </c>
      <c r="U69" s="39">
        <v>46235</v>
      </c>
      <c r="V69" s="39">
        <v>46265</v>
      </c>
      <c r="W69" s="2" t="s">
        <v>60</v>
      </c>
    </row>
    <row r="70" ht="19" customHeight="1" spans="1:23">
      <c r="A70" s="2" t="s">
        <v>195</v>
      </c>
      <c r="B70" s="2" t="s">
        <v>65</v>
      </c>
      <c r="C70" s="2" t="s">
        <v>179</v>
      </c>
      <c r="D70" s="2" t="s">
        <v>180</v>
      </c>
      <c r="E70" s="2" t="s">
        <v>181</v>
      </c>
      <c r="F70" s="2" t="s">
        <v>17</v>
      </c>
      <c r="G70" s="2">
        <v>6000</v>
      </c>
      <c r="H70" s="3">
        <v>1000</v>
      </c>
      <c r="I70" s="2">
        <v>31</v>
      </c>
      <c r="J70" s="3">
        <v>6000</v>
      </c>
      <c r="K70" s="3">
        <v>1072.7</v>
      </c>
      <c r="L70" s="38">
        <v>0.178783333333333</v>
      </c>
      <c r="M70" s="2" t="s">
        <v>24</v>
      </c>
      <c r="N70" s="3">
        <f t="shared" si="1"/>
        <v>0</v>
      </c>
      <c r="O70" s="3">
        <v>0</v>
      </c>
      <c r="P70" s="2">
        <v>0</v>
      </c>
      <c r="Q70" s="2" t="s">
        <v>70</v>
      </c>
      <c r="R70" s="2">
        <v>113</v>
      </c>
      <c r="S70" s="2" t="s">
        <v>76</v>
      </c>
      <c r="T70" s="2" t="s">
        <v>59</v>
      </c>
      <c r="U70" s="39">
        <v>46235</v>
      </c>
      <c r="V70" s="39">
        <v>46265</v>
      </c>
      <c r="W70" s="2" t="s">
        <v>60</v>
      </c>
    </row>
    <row r="71" ht="19" customHeight="1" spans="1:23">
      <c r="A71" s="2" t="s">
        <v>196</v>
      </c>
      <c r="B71" s="2" t="s">
        <v>65</v>
      </c>
      <c r="C71" s="2" t="s">
        <v>179</v>
      </c>
      <c r="D71" s="2" t="s">
        <v>180</v>
      </c>
      <c r="E71" s="2" t="s">
        <v>181</v>
      </c>
      <c r="F71" s="2" t="s">
        <v>17</v>
      </c>
      <c r="G71" s="2">
        <v>6000</v>
      </c>
      <c r="H71" s="3">
        <v>1000</v>
      </c>
      <c r="I71" s="2">
        <v>31</v>
      </c>
      <c r="J71" s="3">
        <v>6000</v>
      </c>
      <c r="K71" s="3">
        <v>756.9</v>
      </c>
      <c r="L71" s="38">
        <v>0.12615</v>
      </c>
      <c r="M71" s="2" t="s">
        <v>24</v>
      </c>
      <c r="N71" s="3">
        <f t="shared" si="1"/>
        <v>0</v>
      </c>
      <c r="O71" s="3">
        <v>0</v>
      </c>
      <c r="P71" s="2">
        <v>0</v>
      </c>
      <c r="Q71" s="2" t="s">
        <v>70</v>
      </c>
      <c r="R71" s="2">
        <v>114</v>
      </c>
      <c r="S71" s="2" t="s">
        <v>76</v>
      </c>
      <c r="T71" s="2" t="s">
        <v>59</v>
      </c>
      <c r="U71" s="39">
        <v>46235</v>
      </c>
      <c r="V71" s="39">
        <v>46265</v>
      </c>
      <c r="W71" s="2" t="s">
        <v>60</v>
      </c>
    </row>
    <row r="72" ht="19" customHeight="1" spans="1:23">
      <c r="A72" s="2" t="s">
        <v>197</v>
      </c>
      <c r="B72" s="2" t="s">
        <v>65</v>
      </c>
      <c r="C72" s="2" t="s">
        <v>179</v>
      </c>
      <c r="D72" s="2" t="s">
        <v>198</v>
      </c>
      <c r="E72" s="2" t="s">
        <v>199</v>
      </c>
      <c r="F72" s="2" t="s">
        <v>17</v>
      </c>
      <c r="G72" s="2">
        <v>6000</v>
      </c>
      <c r="H72" s="3">
        <v>1000</v>
      </c>
      <c r="I72" s="2">
        <v>31</v>
      </c>
      <c r="J72" s="3">
        <v>6000</v>
      </c>
      <c r="K72" s="3">
        <v>1688.6</v>
      </c>
      <c r="L72" s="38">
        <v>0.281433333333333</v>
      </c>
      <c r="M72" s="2" t="s">
        <v>24</v>
      </c>
      <c r="N72" s="3">
        <f t="shared" si="1"/>
        <v>0</v>
      </c>
      <c r="O72" s="3">
        <v>0</v>
      </c>
      <c r="P72" s="2">
        <v>0</v>
      </c>
      <c r="Q72" s="2" t="s">
        <v>70</v>
      </c>
      <c r="R72" s="2">
        <v>115</v>
      </c>
      <c r="S72" s="2" t="s">
        <v>76</v>
      </c>
      <c r="T72" s="2" t="s">
        <v>59</v>
      </c>
      <c r="U72" s="39">
        <v>46235</v>
      </c>
      <c r="V72" s="39">
        <v>46265</v>
      </c>
      <c r="W72" s="2" t="s">
        <v>60</v>
      </c>
    </row>
    <row r="73" ht="19" customHeight="1" spans="1:23">
      <c r="A73" s="2" t="s">
        <v>200</v>
      </c>
      <c r="B73" s="2" t="s">
        <v>65</v>
      </c>
      <c r="C73" s="2" t="s">
        <v>179</v>
      </c>
      <c r="D73" s="2" t="s">
        <v>201</v>
      </c>
      <c r="E73" s="2" t="s">
        <v>202</v>
      </c>
      <c r="F73" s="2" t="s">
        <v>17</v>
      </c>
      <c r="G73" s="2">
        <v>6000</v>
      </c>
      <c r="H73" s="3">
        <v>1000</v>
      </c>
      <c r="I73" s="2">
        <v>31</v>
      </c>
      <c r="J73" s="3">
        <v>6000</v>
      </c>
      <c r="K73" s="3">
        <v>1478.5</v>
      </c>
      <c r="L73" s="38">
        <v>0.246416666666667</v>
      </c>
      <c r="M73" s="2" t="s">
        <v>24</v>
      </c>
      <c r="N73" s="3">
        <f t="shared" si="1"/>
        <v>0</v>
      </c>
      <c r="O73" s="3">
        <v>0</v>
      </c>
      <c r="P73" s="2">
        <v>0</v>
      </c>
      <c r="Q73" s="2" t="s">
        <v>70</v>
      </c>
      <c r="R73" s="2">
        <v>116</v>
      </c>
      <c r="S73" s="2" t="s">
        <v>76</v>
      </c>
      <c r="T73" s="2" t="s">
        <v>59</v>
      </c>
      <c r="U73" s="39">
        <v>46235</v>
      </c>
      <c r="V73" s="39">
        <v>46265</v>
      </c>
      <c r="W73" s="2" t="s">
        <v>60</v>
      </c>
    </row>
    <row r="74" ht="19" customHeight="1" spans="1:23">
      <c r="A74" s="2" t="s">
        <v>203</v>
      </c>
      <c r="B74" s="2" t="s">
        <v>65</v>
      </c>
      <c r="C74" s="2" t="s">
        <v>179</v>
      </c>
      <c r="D74" s="2" t="s">
        <v>180</v>
      </c>
      <c r="E74" s="2" t="s">
        <v>194</v>
      </c>
      <c r="F74" s="2" t="s">
        <v>17</v>
      </c>
      <c r="G74" s="2">
        <v>6000</v>
      </c>
      <c r="H74" s="3">
        <v>1000</v>
      </c>
      <c r="I74" s="2">
        <v>31</v>
      </c>
      <c r="J74" s="3">
        <v>6000</v>
      </c>
      <c r="K74" s="3">
        <v>458.1</v>
      </c>
      <c r="L74" s="38">
        <v>0.07635</v>
      </c>
      <c r="M74" s="2" t="s">
        <v>24</v>
      </c>
      <c r="N74" s="3">
        <f t="shared" si="1"/>
        <v>0</v>
      </c>
      <c r="O74" s="3">
        <v>0</v>
      </c>
      <c r="P74" s="2">
        <v>0</v>
      </c>
      <c r="Q74" s="2" t="s">
        <v>70</v>
      </c>
      <c r="R74" s="2">
        <v>117</v>
      </c>
      <c r="S74" s="2" t="s">
        <v>76</v>
      </c>
      <c r="T74" s="2" t="s">
        <v>59</v>
      </c>
      <c r="U74" s="39">
        <v>46235</v>
      </c>
      <c r="V74" s="39">
        <v>46265</v>
      </c>
      <c r="W74" s="2" t="s">
        <v>60</v>
      </c>
    </row>
    <row r="75" ht="19" customHeight="1" spans="1:23">
      <c r="A75" s="2" t="s">
        <v>204</v>
      </c>
      <c r="B75" s="2" t="s">
        <v>65</v>
      </c>
      <c r="C75" s="2" t="s">
        <v>179</v>
      </c>
      <c r="D75" s="2" t="s">
        <v>205</v>
      </c>
      <c r="E75" s="2" t="s">
        <v>206</v>
      </c>
      <c r="F75" s="2" t="s">
        <v>17</v>
      </c>
      <c r="G75" s="2">
        <v>6000</v>
      </c>
      <c r="H75" s="3">
        <v>1000</v>
      </c>
      <c r="I75" s="2">
        <v>10</v>
      </c>
      <c r="J75" s="3">
        <v>1935.48</v>
      </c>
      <c r="K75" s="3">
        <v>1007.3</v>
      </c>
      <c r="L75" s="38">
        <v>0.520439374212082</v>
      </c>
      <c r="M75" s="2" t="s">
        <v>24</v>
      </c>
      <c r="N75" s="3">
        <f t="shared" si="1"/>
        <v>0</v>
      </c>
      <c r="O75" s="3">
        <v>0</v>
      </c>
      <c r="P75" s="2">
        <v>0</v>
      </c>
      <c r="Q75" s="2" t="s">
        <v>57</v>
      </c>
      <c r="R75" s="2">
        <v>118</v>
      </c>
      <c r="S75" s="2" t="s">
        <v>131</v>
      </c>
      <c r="T75" s="2" t="s">
        <v>59</v>
      </c>
      <c r="U75" s="39">
        <v>46249</v>
      </c>
      <c r="V75" s="39">
        <v>46258</v>
      </c>
      <c r="W75" s="2" t="s">
        <v>60</v>
      </c>
    </row>
    <row r="76" ht="19" customHeight="1" spans="1:23">
      <c r="A76" s="2" t="s">
        <v>204</v>
      </c>
      <c r="B76" s="2" t="s">
        <v>65</v>
      </c>
      <c r="C76" s="2" t="s">
        <v>179</v>
      </c>
      <c r="D76" s="2" t="s">
        <v>205</v>
      </c>
      <c r="E76" s="2" t="s">
        <v>206</v>
      </c>
      <c r="F76" s="2" t="s">
        <v>17</v>
      </c>
      <c r="G76" s="2">
        <v>6000</v>
      </c>
      <c r="H76" s="3">
        <v>1000</v>
      </c>
      <c r="I76" s="2">
        <v>7</v>
      </c>
      <c r="J76" s="3">
        <v>1354.84</v>
      </c>
      <c r="K76" s="3">
        <v>721.4</v>
      </c>
      <c r="L76" s="38">
        <v>0.532461397655812</v>
      </c>
      <c r="M76" s="2" t="s">
        <v>24</v>
      </c>
      <c r="N76" s="3">
        <f t="shared" si="1"/>
        <v>0</v>
      </c>
      <c r="O76" s="3">
        <v>0</v>
      </c>
      <c r="P76" s="2">
        <v>0</v>
      </c>
      <c r="Q76" s="2" t="s">
        <v>70</v>
      </c>
      <c r="R76" s="2">
        <v>119</v>
      </c>
      <c r="S76" s="2" t="s">
        <v>207</v>
      </c>
      <c r="T76" s="2" t="s">
        <v>59</v>
      </c>
      <c r="U76" s="39">
        <v>46259</v>
      </c>
      <c r="V76" s="39">
        <v>46265</v>
      </c>
      <c r="W76" s="2" t="s">
        <v>60</v>
      </c>
    </row>
    <row r="77" ht="19" customHeight="1" spans="1:23">
      <c r="A77" s="2" t="s">
        <v>208</v>
      </c>
      <c r="B77" s="2" t="s">
        <v>65</v>
      </c>
      <c r="C77" s="2" t="s">
        <v>179</v>
      </c>
      <c r="D77" s="2" t="s">
        <v>180</v>
      </c>
      <c r="E77" s="2" t="s">
        <v>186</v>
      </c>
      <c r="F77" s="2" t="s">
        <v>17</v>
      </c>
      <c r="G77" s="2">
        <v>6000</v>
      </c>
      <c r="H77" s="3">
        <v>1000</v>
      </c>
      <c r="I77" s="2">
        <v>31</v>
      </c>
      <c r="J77" s="3">
        <v>6000</v>
      </c>
      <c r="K77" s="3">
        <v>471.1</v>
      </c>
      <c r="L77" s="38">
        <v>0.0785166666666667</v>
      </c>
      <c r="M77" s="2" t="s">
        <v>24</v>
      </c>
      <c r="N77" s="3">
        <f t="shared" si="1"/>
        <v>0</v>
      </c>
      <c r="O77" s="3">
        <v>0</v>
      </c>
      <c r="P77" s="2">
        <v>0</v>
      </c>
      <c r="Q77" s="2" t="s">
        <v>70</v>
      </c>
      <c r="R77" s="2">
        <v>120</v>
      </c>
      <c r="S77" s="2" t="s">
        <v>76</v>
      </c>
      <c r="T77" s="2" t="s">
        <v>59</v>
      </c>
      <c r="U77" s="39">
        <v>46235</v>
      </c>
      <c r="V77" s="39">
        <v>46265</v>
      </c>
      <c r="W77" s="2" t="s">
        <v>60</v>
      </c>
    </row>
    <row r="78" ht="19" customHeight="1" spans="1:23">
      <c r="A78" s="2" t="s">
        <v>209</v>
      </c>
      <c r="B78" s="2" t="s">
        <v>65</v>
      </c>
      <c r="C78" s="2" t="s">
        <v>179</v>
      </c>
      <c r="D78" s="2" t="s">
        <v>210</v>
      </c>
      <c r="E78" s="2" t="s">
        <v>211</v>
      </c>
      <c r="F78" s="2" t="s">
        <v>17</v>
      </c>
      <c r="G78" s="2">
        <v>6000</v>
      </c>
      <c r="H78" s="3">
        <v>1000</v>
      </c>
      <c r="I78" s="2">
        <v>31</v>
      </c>
      <c r="J78" s="3">
        <v>6000</v>
      </c>
      <c r="K78" s="3">
        <v>2894.2</v>
      </c>
      <c r="L78" s="38">
        <v>0.482366666666667</v>
      </c>
      <c r="M78" s="2" t="s">
        <v>24</v>
      </c>
      <c r="N78" s="3">
        <f t="shared" si="1"/>
        <v>0</v>
      </c>
      <c r="O78" s="3">
        <v>0</v>
      </c>
      <c r="P78" s="2">
        <v>0</v>
      </c>
      <c r="Q78" s="2" t="s">
        <v>70</v>
      </c>
      <c r="R78" s="2">
        <v>121</v>
      </c>
      <c r="S78" s="2" t="s">
        <v>76</v>
      </c>
      <c r="T78" s="2" t="s">
        <v>59</v>
      </c>
      <c r="U78" s="39">
        <v>46235</v>
      </c>
      <c r="V78" s="39">
        <v>46265</v>
      </c>
      <c r="W78" s="2" t="s">
        <v>60</v>
      </c>
    </row>
    <row r="79" ht="19" customHeight="1" spans="1:23">
      <c r="A79" s="2" t="s">
        <v>212</v>
      </c>
      <c r="B79" s="2" t="s">
        <v>65</v>
      </c>
      <c r="C79" s="2" t="s">
        <v>179</v>
      </c>
      <c r="D79" s="2" t="s">
        <v>180</v>
      </c>
      <c r="E79" s="2" t="s">
        <v>194</v>
      </c>
      <c r="F79" s="2" t="s">
        <v>17</v>
      </c>
      <c r="G79" s="2">
        <v>6000</v>
      </c>
      <c r="H79" s="3">
        <v>1000</v>
      </c>
      <c r="I79" s="2">
        <v>31</v>
      </c>
      <c r="J79" s="3">
        <v>6000</v>
      </c>
      <c r="K79" s="3">
        <v>551.9</v>
      </c>
      <c r="L79" s="38">
        <v>0.0919833333333333</v>
      </c>
      <c r="M79" s="2" t="s">
        <v>24</v>
      </c>
      <c r="N79" s="3">
        <f t="shared" si="1"/>
        <v>0</v>
      </c>
      <c r="O79" s="3">
        <v>0</v>
      </c>
      <c r="P79" s="2">
        <v>0</v>
      </c>
      <c r="Q79" s="2" t="s">
        <v>70</v>
      </c>
      <c r="R79" s="2">
        <v>122</v>
      </c>
      <c r="S79" s="2" t="s">
        <v>76</v>
      </c>
      <c r="T79" s="2" t="s">
        <v>59</v>
      </c>
      <c r="U79" s="39">
        <v>46235</v>
      </c>
      <c r="V79" s="39">
        <v>46265</v>
      </c>
      <c r="W79" s="2" t="s">
        <v>60</v>
      </c>
    </row>
    <row r="80" ht="19" customHeight="1" spans="1:23">
      <c r="A80" s="2" t="s">
        <v>213</v>
      </c>
      <c r="B80" s="2" t="s">
        <v>65</v>
      </c>
      <c r="C80" s="2" t="s">
        <v>179</v>
      </c>
      <c r="D80" s="2" t="s">
        <v>180</v>
      </c>
      <c r="E80" s="2" t="s">
        <v>194</v>
      </c>
      <c r="F80" s="2" t="s">
        <v>17</v>
      </c>
      <c r="G80" s="2">
        <v>6000</v>
      </c>
      <c r="H80" s="3">
        <v>1000</v>
      </c>
      <c r="I80" s="2">
        <v>31</v>
      </c>
      <c r="J80" s="3">
        <v>6000</v>
      </c>
      <c r="K80" s="3">
        <v>618.4</v>
      </c>
      <c r="L80" s="38">
        <v>0.103066666666667</v>
      </c>
      <c r="M80" s="2" t="s">
        <v>24</v>
      </c>
      <c r="N80" s="3">
        <f t="shared" si="1"/>
        <v>0</v>
      </c>
      <c r="O80" s="3">
        <v>0</v>
      </c>
      <c r="P80" s="2">
        <v>0</v>
      </c>
      <c r="Q80" s="2" t="s">
        <v>57</v>
      </c>
      <c r="R80" s="2">
        <v>123</v>
      </c>
      <c r="S80" s="2" t="s">
        <v>76</v>
      </c>
      <c r="T80" s="2" t="s">
        <v>59</v>
      </c>
      <c r="U80" s="39">
        <v>46235</v>
      </c>
      <c r="V80" s="39">
        <v>46265</v>
      </c>
      <c r="W80" s="2" t="s">
        <v>60</v>
      </c>
    </row>
    <row r="81" ht="19" customHeight="1" spans="1:23">
      <c r="A81" s="2" t="s">
        <v>214</v>
      </c>
      <c r="B81" s="2" t="s">
        <v>65</v>
      </c>
      <c r="C81" s="2" t="s">
        <v>179</v>
      </c>
      <c r="D81" s="2" t="s">
        <v>180</v>
      </c>
      <c r="E81" s="2" t="s">
        <v>194</v>
      </c>
      <c r="F81" s="2" t="s">
        <v>17</v>
      </c>
      <c r="G81" s="2">
        <v>6000</v>
      </c>
      <c r="H81" s="3">
        <v>1000</v>
      </c>
      <c r="I81" s="2">
        <v>31</v>
      </c>
      <c r="J81" s="3">
        <v>6000</v>
      </c>
      <c r="K81" s="3">
        <v>267.5</v>
      </c>
      <c r="L81" s="38">
        <v>0.0445833333333333</v>
      </c>
      <c r="M81" s="2" t="s">
        <v>24</v>
      </c>
      <c r="N81" s="3">
        <f t="shared" si="1"/>
        <v>0</v>
      </c>
      <c r="O81" s="3">
        <v>0</v>
      </c>
      <c r="P81" s="2">
        <v>0</v>
      </c>
      <c r="Q81" s="2" t="s">
        <v>70</v>
      </c>
      <c r="R81" s="2">
        <v>124</v>
      </c>
      <c r="S81" s="2" t="s">
        <v>76</v>
      </c>
      <c r="T81" s="2" t="s">
        <v>59</v>
      </c>
      <c r="U81" s="39">
        <v>46235</v>
      </c>
      <c r="V81" s="39">
        <v>46265</v>
      </c>
      <c r="W81" s="2" t="s">
        <v>60</v>
      </c>
    </row>
    <row r="82" ht="19" customHeight="1" spans="1:23">
      <c r="A82" s="2" t="s">
        <v>215</v>
      </c>
      <c r="B82" s="2" t="s">
        <v>65</v>
      </c>
      <c r="C82" s="2" t="s">
        <v>179</v>
      </c>
      <c r="D82" s="2" t="s">
        <v>216</v>
      </c>
      <c r="E82" s="2" t="s">
        <v>217</v>
      </c>
      <c r="F82" s="2" t="s">
        <v>17</v>
      </c>
      <c r="G82" s="2">
        <v>6000</v>
      </c>
      <c r="H82" s="3">
        <v>1000</v>
      </c>
      <c r="I82" s="2">
        <v>31</v>
      </c>
      <c r="J82" s="3">
        <v>6000</v>
      </c>
      <c r="K82" s="3">
        <v>1152.9</v>
      </c>
      <c r="L82" s="38">
        <v>0.19215</v>
      </c>
      <c r="M82" s="2" t="s">
        <v>24</v>
      </c>
      <c r="N82" s="3">
        <f t="shared" si="1"/>
        <v>0</v>
      </c>
      <c r="O82" s="3">
        <v>0</v>
      </c>
      <c r="P82" s="2">
        <v>0</v>
      </c>
      <c r="Q82" s="2" t="s">
        <v>70</v>
      </c>
      <c r="R82" s="2">
        <v>125</v>
      </c>
      <c r="S82" s="2" t="s">
        <v>76</v>
      </c>
      <c r="T82" s="2" t="s">
        <v>59</v>
      </c>
      <c r="U82" s="39">
        <v>46235</v>
      </c>
      <c r="V82" s="39">
        <v>46265</v>
      </c>
      <c r="W82" s="2" t="s">
        <v>60</v>
      </c>
    </row>
    <row r="83" ht="19" customHeight="1" spans="1:23">
      <c r="A83" s="2" t="s">
        <v>218</v>
      </c>
      <c r="B83" s="2" t="s">
        <v>65</v>
      </c>
      <c r="C83" s="2" t="s">
        <v>179</v>
      </c>
      <c r="D83" s="2" t="s">
        <v>219</v>
      </c>
      <c r="E83" s="2" t="s">
        <v>220</v>
      </c>
      <c r="F83" s="2" t="s">
        <v>17</v>
      </c>
      <c r="G83" s="2">
        <v>6000</v>
      </c>
      <c r="H83" s="3">
        <v>1000</v>
      </c>
      <c r="I83" s="2">
        <v>31</v>
      </c>
      <c r="J83" s="3">
        <v>6000</v>
      </c>
      <c r="K83" s="3">
        <v>1426.9</v>
      </c>
      <c r="L83" s="38">
        <v>0.237816666666667</v>
      </c>
      <c r="M83" s="2" t="s">
        <v>24</v>
      </c>
      <c r="N83" s="3">
        <f t="shared" si="1"/>
        <v>0</v>
      </c>
      <c r="O83" s="3">
        <v>0</v>
      </c>
      <c r="P83" s="2">
        <v>0</v>
      </c>
      <c r="Q83" s="2" t="s">
        <v>57</v>
      </c>
      <c r="R83" s="2">
        <v>126</v>
      </c>
      <c r="S83" s="2" t="s">
        <v>76</v>
      </c>
      <c r="T83" s="2" t="s">
        <v>59</v>
      </c>
      <c r="U83" s="39">
        <v>46235</v>
      </c>
      <c r="V83" s="39">
        <v>46265</v>
      </c>
      <c r="W83" s="2" t="s">
        <v>60</v>
      </c>
    </row>
    <row r="84" ht="19" customHeight="1" spans="1:23">
      <c r="A84" s="2" t="s">
        <v>221</v>
      </c>
      <c r="B84" s="2" t="s">
        <v>65</v>
      </c>
      <c r="C84" s="2" t="s">
        <v>179</v>
      </c>
      <c r="D84" s="2" t="s">
        <v>180</v>
      </c>
      <c r="E84" s="2" t="s">
        <v>186</v>
      </c>
      <c r="F84" s="2" t="s">
        <v>17</v>
      </c>
      <c r="G84" s="2">
        <v>6000</v>
      </c>
      <c r="H84" s="3">
        <v>1000</v>
      </c>
      <c r="I84" s="2">
        <v>31</v>
      </c>
      <c r="J84" s="3">
        <v>6000</v>
      </c>
      <c r="K84" s="3">
        <v>249.6</v>
      </c>
      <c r="L84" s="38">
        <v>0.0416</v>
      </c>
      <c r="M84" s="2" t="s">
        <v>24</v>
      </c>
      <c r="N84" s="3">
        <f t="shared" si="1"/>
        <v>0</v>
      </c>
      <c r="O84" s="3">
        <v>0</v>
      </c>
      <c r="P84" s="2">
        <v>0</v>
      </c>
      <c r="Q84" s="2" t="s">
        <v>57</v>
      </c>
      <c r="R84" s="2">
        <v>127</v>
      </c>
      <c r="S84" s="2" t="s">
        <v>76</v>
      </c>
      <c r="T84" s="2" t="s">
        <v>59</v>
      </c>
      <c r="U84" s="39">
        <v>46235</v>
      </c>
      <c r="V84" s="39">
        <v>46265</v>
      </c>
      <c r="W84" s="2" t="s">
        <v>60</v>
      </c>
    </row>
    <row r="85" ht="19" customHeight="1" spans="1:23">
      <c r="A85" s="2" t="s">
        <v>222</v>
      </c>
      <c r="B85" s="2" t="s">
        <v>65</v>
      </c>
      <c r="C85" s="2" t="s">
        <v>179</v>
      </c>
      <c r="D85" s="2" t="s">
        <v>210</v>
      </c>
      <c r="E85" s="2" t="s">
        <v>211</v>
      </c>
      <c r="F85" s="2" t="s">
        <v>17</v>
      </c>
      <c r="G85" s="2">
        <v>6000</v>
      </c>
      <c r="H85" s="3">
        <v>1000</v>
      </c>
      <c r="I85" s="2">
        <v>31</v>
      </c>
      <c r="J85" s="3">
        <v>6000</v>
      </c>
      <c r="K85" s="3">
        <v>5379.6</v>
      </c>
      <c r="L85" s="38">
        <v>0.8966</v>
      </c>
      <c r="M85" s="2" t="s">
        <v>24</v>
      </c>
      <c r="N85" s="3">
        <f t="shared" si="1"/>
        <v>0</v>
      </c>
      <c r="O85" s="3">
        <v>0</v>
      </c>
      <c r="P85" s="2">
        <v>0</v>
      </c>
      <c r="Q85" s="2" t="s">
        <v>70</v>
      </c>
      <c r="R85" s="2">
        <v>128</v>
      </c>
      <c r="S85" s="2" t="s">
        <v>76</v>
      </c>
      <c r="T85" s="2" t="s">
        <v>59</v>
      </c>
      <c r="U85" s="39">
        <v>46235</v>
      </c>
      <c r="V85" s="39">
        <v>46265</v>
      </c>
      <c r="W85" s="2" t="s">
        <v>60</v>
      </c>
    </row>
    <row r="86" ht="19" customHeight="1" spans="1:23">
      <c r="A86" s="2" t="s">
        <v>223</v>
      </c>
      <c r="B86" s="2" t="s">
        <v>65</v>
      </c>
      <c r="C86" s="2" t="s">
        <v>179</v>
      </c>
      <c r="D86" s="2" t="s">
        <v>180</v>
      </c>
      <c r="E86" s="2" t="s">
        <v>194</v>
      </c>
      <c r="F86" s="2" t="s">
        <v>17</v>
      </c>
      <c r="G86" s="2">
        <v>6000</v>
      </c>
      <c r="H86" s="3">
        <v>1000</v>
      </c>
      <c r="I86" s="2">
        <v>31</v>
      </c>
      <c r="J86" s="3">
        <v>6000</v>
      </c>
      <c r="K86" s="3">
        <v>191.1</v>
      </c>
      <c r="L86" s="38">
        <v>0.03185</v>
      </c>
      <c r="M86" s="2" t="s">
        <v>24</v>
      </c>
      <c r="N86" s="3">
        <f t="shared" si="1"/>
        <v>0</v>
      </c>
      <c r="O86" s="3">
        <v>0</v>
      </c>
      <c r="P86" s="2">
        <v>0</v>
      </c>
      <c r="Q86" s="2" t="s">
        <v>70</v>
      </c>
      <c r="R86" s="2">
        <v>129</v>
      </c>
      <c r="S86" s="2" t="s">
        <v>76</v>
      </c>
      <c r="T86" s="2" t="s">
        <v>59</v>
      </c>
      <c r="U86" s="39">
        <v>46235</v>
      </c>
      <c r="V86" s="39">
        <v>46265</v>
      </c>
      <c r="W86" s="2" t="s">
        <v>60</v>
      </c>
    </row>
    <row r="87" ht="19" customHeight="1" spans="1:23">
      <c r="A87" s="2" t="s">
        <v>224</v>
      </c>
      <c r="B87" s="2" t="s">
        <v>65</v>
      </c>
      <c r="C87" s="2" t="s">
        <v>179</v>
      </c>
      <c r="D87" s="2" t="s">
        <v>225</v>
      </c>
      <c r="E87" s="2" t="s">
        <v>226</v>
      </c>
      <c r="F87" s="2" t="s">
        <v>16</v>
      </c>
      <c r="G87" s="2">
        <v>5000</v>
      </c>
      <c r="H87" s="3">
        <v>260</v>
      </c>
      <c r="I87" s="2">
        <v>31</v>
      </c>
      <c r="J87" s="3">
        <v>5000</v>
      </c>
      <c r="K87" s="3">
        <v>1000.5</v>
      </c>
      <c r="L87" s="38">
        <v>0.2001</v>
      </c>
      <c r="M87" s="2" t="s">
        <v>24</v>
      </c>
      <c r="N87" s="3">
        <f t="shared" si="1"/>
        <v>0</v>
      </c>
      <c r="O87" s="3">
        <v>0</v>
      </c>
      <c r="P87" s="2">
        <v>0</v>
      </c>
      <c r="Q87" s="2" t="s">
        <v>70</v>
      </c>
      <c r="R87" s="2">
        <v>130</v>
      </c>
      <c r="S87" s="2" t="s">
        <v>227</v>
      </c>
      <c r="T87" s="2" t="s">
        <v>59</v>
      </c>
      <c r="U87" s="39">
        <v>46235</v>
      </c>
      <c r="V87" s="39">
        <v>46265</v>
      </c>
      <c r="W87" s="2" t="s">
        <v>228</v>
      </c>
    </row>
    <row r="88" ht="19" customHeight="1" spans="1:23">
      <c r="A88" s="2" t="s">
        <v>229</v>
      </c>
      <c r="B88" s="2" t="s">
        <v>65</v>
      </c>
      <c r="C88" s="2" t="s">
        <v>179</v>
      </c>
      <c r="D88" s="2" t="s">
        <v>230</v>
      </c>
      <c r="E88" s="2" t="s">
        <v>231</v>
      </c>
      <c r="F88" s="2" t="s">
        <v>16</v>
      </c>
      <c r="G88" s="2">
        <v>5000</v>
      </c>
      <c r="H88" s="3">
        <v>260</v>
      </c>
      <c r="I88" s="2">
        <v>31</v>
      </c>
      <c r="J88" s="3">
        <v>5000</v>
      </c>
      <c r="K88" s="3">
        <v>1471.2</v>
      </c>
      <c r="L88" s="38">
        <v>0.29424</v>
      </c>
      <c r="M88" s="2" t="s">
        <v>24</v>
      </c>
      <c r="N88" s="3">
        <f t="shared" si="1"/>
        <v>0</v>
      </c>
      <c r="O88" s="3">
        <v>0</v>
      </c>
      <c r="P88" s="2">
        <v>0</v>
      </c>
      <c r="Q88" s="2" t="s">
        <v>70</v>
      </c>
      <c r="R88" s="2">
        <v>131</v>
      </c>
      <c r="S88" s="2" t="s">
        <v>71</v>
      </c>
      <c r="T88" s="2" t="s">
        <v>59</v>
      </c>
      <c r="U88" s="39">
        <v>46235</v>
      </c>
      <c r="V88" s="39">
        <v>46265</v>
      </c>
      <c r="W88" s="2" t="s">
        <v>60</v>
      </c>
    </row>
    <row r="89" ht="19" customHeight="1" spans="1:23">
      <c r="A89" s="2" t="s">
        <v>232</v>
      </c>
      <c r="B89" s="2" t="s">
        <v>65</v>
      </c>
      <c r="C89" s="2" t="s">
        <v>179</v>
      </c>
      <c r="D89" s="2" t="s">
        <v>205</v>
      </c>
      <c r="E89" s="2" t="s">
        <v>233</v>
      </c>
      <c r="F89" s="2" t="s">
        <v>16</v>
      </c>
      <c r="G89" s="2">
        <v>5000</v>
      </c>
      <c r="H89" s="3">
        <v>260</v>
      </c>
      <c r="I89" s="2">
        <v>31</v>
      </c>
      <c r="J89" s="3">
        <v>5000</v>
      </c>
      <c r="K89" s="3">
        <v>1686.4</v>
      </c>
      <c r="L89" s="38">
        <v>0.33728</v>
      </c>
      <c r="M89" s="2" t="s">
        <v>24</v>
      </c>
      <c r="N89" s="3">
        <f t="shared" si="1"/>
        <v>0</v>
      </c>
      <c r="O89" s="3">
        <v>0</v>
      </c>
      <c r="P89" s="2">
        <v>0</v>
      </c>
      <c r="Q89" s="2" t="s">
        <v>70</v>
      </c>
      <c r="R89" s="2">
        <v>132</v>
      </c>
      <c r="S89" s="2" t="s">
        <v>71</v>
      </c>
      <c r="T89" s="2" t="s">
        <v>59</v>
      </c>
      <c r="U89" s="39">
        <v>46235</v>
      </c>
      <c r="V89" s="39">
        <v>46265</v>
      </c>
      <c r="W89" s="2" t="s">
        <v>60</v>
      </c>
    </row>
    <row r="90" ht="19" customHeight="1" spans="1:23">
      <c r="A90" s="2" t="s">
        <v>234</v>
      </c>
      <c r="B90" s="2" t="s">
        <v>65</v>
      </c>
      <c r="C90" s="2" t="s">
        <v>179</v>
      </c>
      <c r="D90" s="2" t="s">
        <v>205</v>
      </c>
      <c r="E90" s="2" t="s">
        <v>235</v>
      </c>
      <c r="F90" s="2" t="s">
        <v>16</v>
      </c>
      <c r="G90" s="2">
        <v>5000</v>
      </c>
      <c r="H90" s="3">
        <v>260</v>
      </c>
      <c r="I90" s="2">
        <v>31</v>
      </c>
      <c r="J90" s="3">
        <v>5000</v>
      </c>
      <c r="K90" s="3">
        <v>1383.6</v>
      </c>
      <c r="L90" s="38">
        <v>0.27672</v>
      </c>
      <c r="M90" s="2" t="s">
        <v>24</v>
      </c>
      <c r="N90" s="3">
        <f t="shared" si="1"/>
        <v>0</v>
      </c>
      <c r="O90" s="3">
        <v>0</v>
      </c>
      <c r="P90" s="2">
        <v>0</v>
      </c>
      <c r="Q90" s="2" t="s">
        <v>70</v>
      </c>
      <c r="R90" s="2">
        <v>133</v>
      </c>
      <c r="S90" s="2" t="s">
        <v>71</v>
      </c>
      <c r="T90" s="2" t="s">
        <v>59</v>
      </c>
      <c r="U90" s="39">
        <v>46235</v>
      </c>
      <c r="V90" s="39">
        <v>46265</v>
      </c>
      <c r="W90" s="2" t="s">
        <v>60</v>
      </c>
    </row>
    <row r="91" ht="19" customHeight="1" spans="1:23">
      <c r="A91" s="2" t="s">
        <v>236</v>
      </c>
      <c r="B91" s="2" t="s">
        <v>65</v>
      </c>
      <c r="C91" s="2" t="s">
        <v>179</v>
      </c>
      <c r="D91" s="2" t="s">
        <v>237</v>
      </c>
      <c r="E91" s="2" t="s">
        <v>238</v>
      </c>
      <c r="F91" s="2" t="s">
        <v>12</v>
      </c>
      <c r="G91" s="2">
        <v>5000</v>
      </c>
      <c r="H91" s="3">
        <v>260</v>
      </c>
      <c r="I91" s="2">
        <v>28</v>
      </c>
      <c r="J91" s="3">
        <v>4516.13</v>
      </c>
      <c r="K91" s="3">
        <v>7195.2</v>
      </c>
      <c r="L91" s="38">
        <v>1.59322251573803</v>
      </c>
      <c r="M91" s="2" t="s">
        <v>69</v>
      </c>
      <c r="N91" s="3">
        <f t="shared" si="1"/>
        <v>234.84</v>
      </c>
      <c r="O91" s="3">
        <v>2679.07</v>
      </c>
      <c r="P91" s="2">
        <v>0</v>
      </c>
      <c r="Q91" s="2" t="s">
        <v>57</v>
      </c>
      <c r="R91" s="2">
        <v>134</v>
      </c>
      <c r="S91" s="2" t="s">
        <v>239</v>
      </c>
      <c r="T91" s="2" t="s">
        <v>59</v>
      </c>
      <c r="U91" s="39">
        <v>46235</v>
      </c>
      <c r="V91" s="39">
        <v>46262</v>
      </c>
      <c r="W91" s="2" t="s">
        <v>60</v>
      </c>
    </row>
    <row r="92" ht="19" customHeight="1" spans="1:23">
      <c r="A92" s="2" t="s">
        <v>240</v>
      </c>
      <c r="B92" s="2" t="s">
        <v>65</v>
      </c>
      <c r="C92" s="2" t="s">
        <v>179</v>
      </c>
      <c r="D92" s="2" t="s">
        <v>237</v>
      </c>
      <c r="E92" s="2" t="s">
        <v>241</v>
      </c>
      <c r="F92" s="2" t="s">
        <v>11</v>
      </c>
      <c r="G92" s="2">
        <v>3000</v>
      </c>
      <c r="H92" s="3">
        <v>150</v>
      </c>
      <c r="I92" s="2">
        <v>23</v>
      </c>
      <c r="J92" s="3">
        <v>2225.81</v>
      </c>
      <c r="K92" s="3">
        <v>6707.3</v>
      </c>
      <c r="L92" s="38">
        <v>3.01341983367853</v>
      </c>
      <c r="M92" s="2" t="s">
        <v>69</v>
      </c>
      <c r="N92" s="3">
        <f t="shared" si="1"/>
        <v>111.29</v>
      </c>
      <c r="O92" s="3">
        <v>4481.49</v>
      </c>
      <c r="P92" s="2">
        <v>1</v>
      </c>
      <c r="Q92" s="2" t="s">
        <v>57</v>
      </c>
      <c r="R92" s="2">
        <v>135</v>
      </c>
      <c r="S92" s="2" t="s">
        <v>84</v>
      </c>
      <c r="T92" s="2" t="s">
        <v>59</v>
      </c>
      <c r="U92" s="39">
        <v>46235</v>
      </c>
      <c r="V92" s="39">
        <v>46257</v>
      </c>
      <c r="W92" s="2" t="s">
        <v>60</v>
      </c>
    </row>
    <row r="93" ht="19" customHeight="1" spans="1:23">
      <c r="A93" s="2" t="s">
        <v>242</v>
      </c>
      <c r="B93" s="2" t="s">
        <v>65</v>
      </c>
      <c r="C93" s="2" t="s">
        <v>179</v>
      </c>
      <c r="D93" s="2" t="s">
        <v>237</v>
      </c>
      <c r="E93" s="2" t="s">
        <v>238</v>
      </c>
      <c r="F93" s="2" t="s">
        <v>12</v>
      </c>
      <c r="G93" s="2">
        <v>5000</v>
      </c>
      <c r="H93" s="3">
        <v>260</v>
      </c>
      <c r="I93" s="2">
        <v>28</v>
      </c>
      <c r="J93" s="3">
        <v>4516.13</v>
      </c>
      <c r="K93" s="3">
        <v>8835.7</v>
      </c>
      <c r="L93" s="38">
        <v>1.95647600932657</v>
      </c>
      <c r="M93" s="2" t="s">
        <v>69</v>
      </c>
      <c r="N93" s="3">
        <f t="shared" si="1"/>
        <v>234.84</v>
      </c>
      <c r="O93" s="3">
        <v>4319.57</v>
      </c>
      <c r="P93" s="2">
        <v>0</v>
      </c>
      <c r="Q93" s="2" t="s">
        <v>57</v>
      </c>
      <c r="R93" s="2">
        <v>136</v>
      </c>
      <c r="S93" s="2" t="s">
        <v>239</v>
      </c>
      <c r="T93" s="2" t="s">
        <v>59</v>
      </c>
      <c r="U93" s="39">
        <v>46235</v>
      </c>
      <c r="V93" s="39">
        <v>46262</v>
      </c>
      <c r="W93" s="2" t="s">
        <v>60</v>
      </c>
    </row>
    <row r="94" ht="19" customHeight="1" spans="1:23">
      <c r="A94" s="2" t="s">
        <v>243</v>
      </c>
      <c r="B94" s="2" t="s">
        <v>65</v>
      </c>
      <c r="C94" s="2" t="s">
        <v>179</v>
      </c>
      <c r="D94" s="2" t="s">
        <v>244</v>
      </c>
      <c r="E94" s="2" t="s">
        <v>245</v>
      </c>
      <c r="F94" s="2" t="s">
        <v>12</v>
      </c>
      <c r="G94" s="2">
        <v>5000</v>
      </c>
      <c r="H94" s="3">
        <v>260</v>
      </c>
      <c r="I94" s="2">
        <v>31</v>
      </c>
      <c r="J94" s="3">
        <v>5000</v>
      </c>
      <c r="K94" s="3">
        <v>4531.5</v>
      </c>
      <c r="L94" s="38">
        <v>0.9063</v>
      </c>
      <c r="M94" s="2" t="s">
        <v>24</v>
      </c>
      <c r="N94" s="3">
        <f t="shared" si="1"/>
        <v>0</v>
      </c>
      <c r="O94" s="3">
        <v>0</v>
      </c>
      <c r="P94" s="2">
        <v>0</v>
      </c>
      <c r="Q94" s="2" t="s">
        <v>57</v>
      </c>
      <c r="R94" s="2">
        <v>137</v>
      </c>
      <c r="S94" s="2" t="s">
        <v>76</v>
      </c>
      <c r="T94" s="2" t="s">
        <v>59</v>
      </c>
      <c r="U94" s="39">
        <v>46235</v>
      </c>
      <c r="V94" s="39">
        <v>46265</v>
      </c>
      <c r="W94" s="2" t="s">
        <v>60</v>
      </c>
    </row>
    <row r="95" ht="19" customHeight="1" spans="1:23">
      <c r="A95" s="2" t="s">
        <v>246</v>
      </c>
      <c r="B95" s="2" t="s">
        <v>65</v>
      </c>
      <c r="C95" s="2" t="s">
        <v>179</v>
      </c>
      <c r="D95" s="2" t="s">
        <v>230</v>
      </c>
      <c r="E95" s="2" t="s">
        <v>247</v>
      </c>
      <c r="F95" s="2" t="s">
        <v>12</v>
      </c>
      <c r="G95" s="2">
        <v>5000</v>
      </c>
      <c r="H95" s="3">
        <v>260</v>
      </c>
      <c r="I95" s="2">
        <v>31</v>
      </c>
      <c r="J95" s="3">
        <v>5000</v>
      </c>
      <c r="K95" s="3">
        <v>349.5</v>
      </c>
      <c r="L95" s="38">
        <v>0.0699</v>
      </c>
      <c r="M95" s="2" t="s">
        <v>24</v>
      </c>
      <c r="N95" s="3">
        <f t="shared" si="1"/>
        <v>0</v>
      </c>
      <c r="O95" s="3">
        <v>0</v>
      </c>
      <c r="P95" s="2">
        <v>0</v>
      </c>
      <c r="Q95" s="2" t="s">
        <v>70</v>
      </c>
      <c r="R95" s="2">
        <v>138</v>
      </c>
      <c r="S95" s="2" t="s">
        <v>76</v>
      </c>
      <c r="T95" s="2" t="s">
        <v>59</v>
      </c>
      <c r="U95" s="39">
        <v>46235</v>
      </c>
      <c r="V95" s="39">
        <v>46265</v>
      </c>
      <c r="W95" s="2" t="s">
        <v>60</v>
      </c>
    </row>
    <row r="96" ht="19" customHeight="1" spans="1:23">
      <c r="A96" s="2" t="s">
        <v>248</v>
      </c>
      <c r="B96" s="2" t="s">
        <v>65</v>
      </c>
      <c r="C96" s="2" t="s">
        <v>179</v>
      </c>
      <c r="D96" s="2" t="s">
        <v>249</v>
      </c>
      <c r="E96" s="2" t="s">
        <v>250</v>
      </c>
      <c r="F96" s="2" t="s">
        <v>12</v>
      </c>
      <c r="G96" s="2">
        <v>5000</v>
      </c>
      <c r="H96" s="3">
        <v>260</v>
      </c>
      <c r="I96" s="2">
        <v>31</v>
      </c>
      <c r="J96" s="3">
        <v>5000</v>
      </c>
      <c r="K96" s="3">
        <v>5080</v>
      </c>
      <c r="L96" s="38">
        <v>1.016</v>
      </c>
      <c r="M96" s="2" t="s">
        <v>69</v>
      </c>
      <c r="N96" s="3">
        <f t="shared" si="1"/>
        <v>260</v>
      </c>
      <c r="O96" s="3">
        <v>80</v>
      </c>
      <c r="P96" s="2">
        <v>0</v>
      </c>
      <c r="Q96" s="2" t="s">
        <v>70</v>
      </c>
      <c r="R96" s="2">
        <v>139</v>
      </c>
      <c r="S96" s="2" t="s">
        <v>76</v>
      </c>
      <c r="T96" s="2" t="s">
        <v>59</v>
      </c>
      <c r="U96" s="39">
        <v>46235</v>
      </c>
      <c r="V96" s="39">
        <v>46265</v>
      </c>
      <c r="W96" s="2" t="s">
        <v>60</v>
      </c>
    </row>
    <row r="97" ht="19" customHeight="1" spans="1:23">
      <c r="A97" s="2" t="s">
        <v>251</v>
      </c>
      <c r="B97" s="2" t="s">
        <v>65</v>
      </c>
      <c r="C97" s="2" t="s">
        <v>179</v>
      </c>
      <c r="D97" s="2" t="s">
        <v>225</v>
      </c>
      <c r="E97" s="2" t="s">
        <v>226</v>
      </c>
      <c r="F97" s="2" t="s">
        <v>12</v>
      </c>
      <c r="G97" s="2">
        <v>5000</v>
      </c>
      <c r="H97" s="3">
        <v>260</v>
      </c>
      <c r="I97" s="2">
        <v>31</v>
      </c>
      <c r="J97" s="3">
        <v>5000</v>
      </c>
      <c r="K97" s="3">
        <v>1952.8</v>
      </c>
      <c r="L97" s="38">
        <v>0.39056</v>
      </c>
      <c r="M97" s="2" t="s">
        <v>24</v>
      </c>
      <c r="N97" s="3">
        <f t="shared" si="1"/>
        <v>0</v>
      </c>
      <c r="O97" s="3">
        <v>0</v>
      </c>
      <c r="P97" s="2">
        <v>0</v>
      </c>
      <c r="Q97" s="2" t="s">
        <v>70</v>
      </c>
      <c r="R97" s="2">
        <v>140</v>
      </c>
      <c r="S97" s="2" t="s">
        <v>76</v>
      </c>
      <c r="T97" s="2" t="s">
        <v>59</v>
      </c>
      <c r="U97" s="39">
        <v>46235</v>
      </c>
      <c r="V97" s="39">
        <v>46265</v>
      </c>
      <c r="W97" s="2" t="s">
        <v>60</v>
      </c>
    </row>
    <row r="98" ht="19" customHeight="1" spans="1:23">
      <c r="A98" s="2" t="s">
        <v>252</v>
      </c>
      <c r="B98" s="2" t="s">
        <v>65</v>
      </c>
      <c r="C98" s="2" t="s">
        <v>179</v>
      </c>
      <c r="D98" s="2" t="s">
        <v>205</v>
      </c>
      <c r="E98" s="2" t="s">
        <v>253</v>
      </c>
      <c r="F98" s="2" t="s">
        <v>12</v>
      </c>
      <c r="G98" s="2">
        <v>5000</v>
      </c>
      <c r="H98" s="3">
        <v>260</v>
      </c>
      <c r="I98" s="2">
        <v>31</v>
      </c>
      <c r="J98" s="3">
        <v>5000</v>
      </c>
      <c r="K98" s="3">
        <v>1767.9</v>
      </c>
      <c r="L98" s="38">
        <v>0.35358</v>
      </c>
      <c r="M98" s="2" t="s">
        <v>24</v>
      </c>
      <c r="N98" s="3">
        <f t="shared" si="1"/>
        <v>0</v>
      </c>
      <c r="O98" s="3">
        <v>0</v>
      </c>
      <c r="P98" s="2">
        <v>0</v>
      </c>
      <c r="Q98" s="2" t="s">
        <v>70</v>
      </c>
      <c r="R98" s="2">
        <v>141</v>
      </c>
      <c r="S98" s="2" t="s">
        <v>76</v>
      </c>
      <c r="T98" s="2" t="s">
        <v>59</v>
      </c>
      <c r="U98" s="39">
        <v>46235</v>
      </c>
      <c r="V98" s="39">
        <v>46265</v>
      </c>
      <c r="W98" s="2" t="s">
        <v>60</v>
      </c>
    </row>
    <row r="99" ht="19" customHeight="1" spans="1:23">
      <c r="A99" s="2" t="s">
        <v>254</v>
      </c>
      <c r="B99" s="2" t="s">
        <v>65</v>
      </c>
      <c r="C99" s="2" t="s">
        <v>179</v>
      </c>
      <c r="D99" s="2" t="s">
        <v>237</v>
      </c>
      <c r="E99" s="2" t="s">
        <v>241</v>
      </c>
      <c r="F99" s="2" t="s">
        <v>11</v>
      </c>
      <c r="G99" s="2">
        <v>3000</v>
      </c>
      <c r="H99" s="3">
        <v>150</v>
      </c>
      <c r="I99" s="2">
        <v>21</v>
      </c>
      <c r="J99" s="3">
        <v>2032.26</v>
      </c>
      <c r="K99" s="3">
        <v>1013.8</v>
      </c>
      <c r="L99" s="38">
        <v>0.498853493155403</v>
      </c>
      <c r="M99" s="2" t="s">
        <v>24</v>
      </c>
      <c r="N99" s="3">
        <f t="shared" si="1"/>
        <v>0</v>
      </c>
      <c r="O99" s="3">
        <v>0</v>
      </c>
      <c r="P99" s="2">
        <v>0</v>
      </c>
      <c r="Q99" s="2" t="s">
        <v>57</v>
      </c>
      <c r="R99" s="2">
        <v>142</v>
      </c>
      <c r="S99" s="2" t="s">
        <v>92</v>
      </c>
      <c r="T99" s="2" t="s">
        <v>59</v>
      </c>
      <c r="U99" s="39">
        <v>46235</v>
      </c>
      <c r="V99" s="39">
        <v>46255</v>
      </c>
      <c r="W99" s="2" t="s">
        <v>60</v>
      </c>
    </row>
    <row r="100" ht="19" customHeight="1" spans="1:23">
      <c r="A100" s="2" t="s">
        <v>255</v>
      </c>
      <c r="B100" s="2" t="s">
        <v>65</v>
      </c>
      <c r="C100" s="2" t="s">
        <v>179</v>
      </c>
      <c r="D100" s="2" t="s">
        <v>256</v>
      </c>
      <c r="E100" s="2" t="s">
        <v>257</v>
      </c>
      <c r="F100" s="2" t="s">
        <v>12</v>
      </c>
      <c r="G100" s="2">
        <v>5000</v>
      </c>
      <c r="H100" s="3">
        <v>260</v>
      </c>
      <c r="I100" s="2">
        <v>31</v>
      </c>
      <c r="J100" s="3">
        <v>5000</v>
      </c>
      <c r="K100" s="3">
        <v>595.1</v>
      </c>
      <c r="L100" s="38">
        <v>0.11902</v>
      </c>
      <c r="M100" s="2" t="s">
        <v>24</v>
      </c>
      <c r="N100" s="3">
        <f t="shared" si="1"/>
        <v>0</v>
      </c>
      <c r="O100" s="3">
        <v>0</v>
      </c>
      <c r="P100" s="2">
        <v>0</v>
      </c>
      <c r="Q100" s="2" t="s">
        <v>70</v>
      </c>
      <c r="R100" s="2">
        <v>143</v>
      </c>
      <c r="S100" s="2" t="s">
        <v>76</v>
      </c>
      <c r="T100" s="2" t="s">
        <v>59</v>
      </c>
      <c r="U100" s="39">
        <v>46235</v>
      </c>
      <c r="V100" s="39">
        <v>46265</v>
      </c>
      <c r="W100" s="2" t="s">
        <v>60</v>
      </c>
    </row>
    <row r="101" ht="19" customHeight="1" spans="1:23">
      <c r="A101" s="2" t="s">
        <v>258</v>
      </c>
      <c r="B101" s="2" t="s">
        <v>65</v>
      </c>
      <c r="C101" s="2" t="s">
        <v>179</v>
      </c>
      <c r="D101" s="2" t="s">
        <v>259</v>
      </c>
      <c r="E101" s="2" t="s">
        <v>260</v>
      </c>
      <c r="F101" s="2" t="s">
        <v>12</v>
      </c>
      <c r="G101" s="2">
        <v>5000</v>
      </c>
      <c r="H101" s="3">
        <v>260</v>
      </c>
      <c r="I101" s="2">
        <v>31</v>
      </c>
      <c r="J101" s="3">
        <v>5000</v>
      </c>
      <c r="K101" s="3">
        <v>8893</v>
      </c>
      <c r="L101" s="38">
        <v>1.7786</v>
      </c>
      <c r="M101" s="2" t="s">
        <v>69</v>
      </c>
      <c r="N101" s="3">
        <f t="shared" si="1"/>
        <v>260</v>
      </c>
      <c r="O101" s="3">
        <v>3893</v>
      </c>
      <c r="P101" s="2">
        <v>0</v>
      </c>
      <c r="Q101" s="2" t="s">
        <v>70</v>
      </c>
      <c r="R101" s="2">
        <v>144</v>
      </c>
      <c r="S101" s="2" t="s">
        <v>76</v>
      </c>
      <c r="T101" s="2" t="s">
        <v>59</v>
      </c>
      <c r="U101" s="39">
        <v>46235</v>
      </c>
      <c r="V101" s="39">
        <v>46265</v>
      </c>
      <c r="W101" s="2" t="s">
        <v>60</v>
      </c>
    </row>
    <row r="102" ht="19" customHeight="1" spans="1:23">
      <c r="A102" s="2" t="s">
        <v>261</v>
      </c>
      <c r="B102" s="2" t="s">
        <v>65</v>
      </c>
      <c r="C102" s="2" t="s">
        <v>179</v>
      </c>
      <c r="D102" s="2" t="s">
        <v>237</v>
      </c>
      <c r="E102" s="2" t="s">
        <v>238</v>
      </c>
      <c r="F102" s="2" t="s">
        <v>12</v>
      </c>
      <c r="G102" s="2">
        <v>5000</v>
      </c>
      <c r="H102" s="3">
        <v>260</v>
      </c>
      <c r="I102" s="2">
        <v>24</v>
      </c>
      <c r="J102" s="3">
        <v>3870.97</v>
      </c>
      <c r="K102" s="3">
        <v>2578.6</v>
      </c>
      <c r="L102" s="38">
        <v>0.666137944752866</v>
      </c>
      <c r="M102" s="2" t="s">
        <v>24</v>
      </c>
      <c r="N102" s="3">
        <f t="shared" si="1"/>
        <v>0</v>
      </c>
      <c r="O102" s="3">
        <v>0</v>
      </c>
      <c r="P102" s="2">
        <v>0</v>
      </c>
      <c r="Q102" s="2" t="s">
        <v>57</v>
      </c>
      <c r="R102" s="2">
        <v>145</v>
      </c>
      <c r="S102" s="2" t="s">
        <v>262</v>
      </c>
      <c r="T102" s="2" t="s">
        <v>59</v>
      </c>
      <c r="U102" s="39">
        <v>46235</v>
      </c>
      <c r="V102" s="39">
        <v>46258</v>
      </c>
      <c r="W102" s="2" t="s">
        <v>60</v>
      </c>
    </row>
    <row r="103" ht="19" customHeight="1" spans="1:23">
      <c r="A103" s="2" t="s">
        <v>263</v>
      </c>
      <c r="B103" s="2" t="s">
        <v>65</v>
      </c>
      <c r="C103" s="2" t="s">
        <v>179</v>
      </c>
      <c r="D103" s="2" t="s">
        <v>237</v>
      </c>
      <c r="E103" s="2" t="s">
        <v>241</v>
      </c>
      <c r="F103" s="2" t="s">
        <v>11</v>
      </c>
      <c r="G103" s="2">
        <v>3000</v>
      </c>
      <c r="H103" s="3">
        <v>150</v>
      </c>
      <c r="I103" s="2">
        <v>22</v>
      </c>
      <c r="J103" s="3">
        <v>2129.03</v>
      </c>
      <c r="K103" s="3">
        <v>4121.2</v>
      </c>
      <c r="L103" s="38">
        <v>1.93571720454855</v>
      </c>
      <c r="M103" s="2" t="s">
        <v>69</v>
      </c>
      <c r="N103" s="3">
        <f t="shared" si="1"/>
        <v>106.45</v>
      </c>
      <c r="O103" s="3">
        <v>1992.17</v>
      </c>
      <c r="P103" s="2">
        <v>0</v>
      </c>
      <c r="Q103" s="2" t="s">
        <v>57</v>
      </c>
      <c r="R103" s="2">
        <v>146</v>
      </c>
      <c r="S103" s="2" t="s">
        <v>98</v>
      </c>
      <c r="T103" s="2" t="s">
        <v>59</v>
      </c>
      <c r="U103" s="39">
        <v>46235</v>
      </c>
      <c r="V103" s="39">
        <v>46256</v>
      </c>
      <c r="W103" s="2" t="s">
        <v>60</v>
      </c>
    </row>
    <row r="104" ht="19" customHeight="1" spans="1:23">
      <c r="A104" s="2" t="s">
        <v>264</v>
      </c>
      <c r="B104" s="2" t="s">
        <v>65</v>
      </c>
      <c r="C104" s="2" t="s">
        <v>179</v>
      </c>
      <c r="D104" s="2" t="s">
        <v>265</v>
      </c>
      <c r="E104" s="2" t="s">
        <v>266</v>
      </c>
      <c r="F104" s="2" t="s">
        <v>11</v>
      </c>
      <c r="G104" s="2">
        <v>3000</v>
      </c>
      <c r="H104" s="3">
        <v>150</v>
      </c>
      <c r="I104" s="2">
        <v>31</v>
      </c>
      <c r="J104" s="3">
        <v>3000</v>
      </c>
      <c r="K104" s="3">
        <v>4915.8</v>
      </c>
      <c r="L104" s="38">
        <v>1.6386</v>
      </c>
      <c r="M104" s="2" t="s">
        <v>69</v>
      </c>
      <c r="N104" s="3">
        <f t="shared" si="1"/>
        <v>150</v>
      </c>
      <c r="O104" s="3">
        <v>1915.8</v>
      </c>
      <c r="P104" s="2">
        <v>0</v>
      </c>
      <c r="Q104" s="2" t="s">
        <v>70</v>
      </c>
      <c r="R104" s="2">
        <v>147</v>
      </c>
      <c r="S104" s="2" t="s">
        <v>76</v>
      </c>
      <c r="T104" s="2" t="s">
        <v>59</v>
      </c>
      <c r="U104" s="39">
        <v>46235</v>
      </c>
      <c r="V104" s="39">
        <v>46265</v>
      </c>
      <c r="W104" s="2" t="s">
        <v>60</v>
      </c>
    </row>
    <row r="105" ht="19" customHeight="1" spans="1:23">
      <c r="A105" s="2" t="s">
        <v>267</v>
      </c>
      <c r="B105" s="2" t="s">
        <v>65</v>
      </c>
      <c r="C105" s="2" t="s">
        <v>179</v>
      </c>
      <c r="D105" s="2" t="s">
        <v>237</v>
      </c>
      <c r="E105" s="2" t="s">
        <v>241</v>
      </c>
      <c r="F105" s="2" t="s">
        <v>11</v>
      </c>
      <c r="G105" s="2">
        <v>3000</v>
      </c>
      <c r="H105" s="3">
        <v>150</v>
      </c>
      <c r="I105" s="2">
        <v>4</v>
      </c>
      <c r="J105" s="3">
        <v>387.1</v>
      </c>
      <c r="K105" s="3">
        <v>1265.3</v>
      </c>
      <c r="L105" s="38">
        <v>3.26866442779643</v>
      </c>
      <c r="M105" s="2" t="s">
        <v>69</v>
      </c>
      <c r="N105" s="3">
        <f t="shared" si="1"/>
        <v>19.35</v>
      </c>
      <c r="O105" s="3">
        <v>878.2</v>
      </c>
      <c r="P105" s="2">
        <v>0</v>
      </c>
      <c r="Q105" s="2" t="s">
        <v>57</v>
      </c>
      <c r="R105" s="2">
        <v>148</v>
      </c>
      <c r="S105" s="2" t="s">
        <v>268</v>
      </c>
      <c r="T105" s="2" t="s">
        <v>113</v>
      </c>
      <c r="U105" s="39">
        <v>46235</v>
      </c>
      <c r="V105" s="39">
        <v>46238</v>
      </c>
      <c r="W105" s="2" t="s">
        <v>60</v>
      </c>
    </row>
    <row r="106" ht="19" customHeight="1" spans="1:23">
      <c r="A106" s="2" t="s">
        <v>269</v>
      </c>
      <c r="B106" s="2" t="s">
        <v>65</v>
      </c>
      <c r="C106" s="2" t="s">
        <v>179</v>
      </c>
      <c r="D106" s="2" t="s">
        <v>237</v>
      </c>
      <c r="E106" s="2" t="s">
        <v>241</v>
      </c>
      <c r="F106" s="2" t="s">
        <v>11</v>
      </c>
      <c r="G106" s="2">
        <v>3000</v>
      </c>
      <c r="H106" s="3">
        <v>150</v>
      </c>
      <c r="I106" s="2">
        <v>18</v>
      </c>
      <c r="J106" s="3">
        <v>1741.94</v>
      </c>
      <c r="K106" s="3">
        <v>122</v>
      </c>
      <c r="L106" s="38">
        <v>0.0700368554600044</v>
      </c>
      <c r="M106" s="2" t="s">
        <v>24</v>
      </c>
      <c r="N106" s="3">
        <f t="shared" si="1"/>
        <v>0</v>
      </c>
      <c r="O106" s="3">
        <v>0</v>
      </c>
      <c r="P106" s="2">
        <v>0</v>
      </c>
      <c r="Q106" s="2" t="s">
        <v>57</v>
      </c>
      <c r="R106" s="2">
        <v>149</v>
      </c>
      <c r="S106" s="2" t="s">
        <v>270</v>
      </c>
      <c r="T106" s="2" t="s">
        <v>59</v>
      </c>
      <c r="U106" s="39">
        <v>46235</v>
      </c>
      <c r="V106" s="39">
        <v>46252</v>
      </c>
      <c r="W106" s="2" t="s">
        <v>60</v>
      </c>
    </row>
    <row r="107" ht="19" customHeight="1" spans="1:23">
      <c r="A107" s="2" t="s">
        <v>271</v>
      </c>
      <c r="B107" s="2" t="s">
        <v>65</v>
      </c>
      <c r="C107" s="2" t="s">
        <v>179</v>
      </c>
      <c r="D107" s="2" t="s">
        <v>237</v>
      </c>
      <c r="E107" s="2" t="s">
        <v>241</v>
      </c>
      <c r="F107" s="2" t="s">
        <v>11</v>
      </c>
      <c r="G107" s="2">
        <v>3000</v>
      </c>
      <c r="H107" s="3">
        <v>150</v>
      </c>
      <c r="I107" s="2">
        <v>21</v>
      </c>
      <c r="J107" s="3">
        <v>2032.26</v>
      </c>
      <c r="K107" s="3">
        <v>2370.8</v>
      </c>
      <c r="L107" s="38">
        <v>1.16658301595268</v>
      </c>
      <c r="M107" s="2" t="s">
        <v>69</v>
      </c>
      <c r="N107" s="3">
        <f t="shared" si="1"/>
        <v>101.61</v>
      </c>
      <c r="O107" s="3">
        <v>338.54</v>
      </c>
      <c r="P107" s="2">
        <v>0</v>
      </c>
      <c r="Q107" s="2" t="s">
        <v>57</v>
      </c>
      <c r="R107" s="2">
        <v>150</v>
      </c>
      <c r="S107" s="2" t="s">
        <v>92</v>
      </c>
      <c r="T107" s="2" t="s">
        <v>59</v>
      </c>
      <c r="U107" s="39">
        <v>46235</v>
      </c>
      <c r="V107" s="39">
        <v>46255</v>
      </c>
      <c r="W107" s="2" t="s">
        <v>60</v>
      </c>
    </row>
    <row r="108" ht="19" customHeight="1" spans="1:23">
      <c r="A108" s="2" t="s">
        <v>272</v>
      </c>
      <c r="B108" s="2" t="s">
        <v>65</v>
      </c>
      <c r="C108" s="2" t="s">
        <v>179</v>
      </c>
      <c r="D108" s="2" t="s">
        <v>237</v>
      </c>
      <c r="E108" s="2" t="s">
        <v>241</v>
      </c>
      <c r="F108" s="2" t="s">
        <v>11</v>
      </c>
      <c r="G108" s="2">
        <v>3000</v>
      </c>
      <c r="H108" s="3">
        <v>150</v>
      </c>
      <c r="I108" s="2">
        <v>17</v>
      </c>
      <c r="J108" s="3">
        <v>1645.16</v>
      </c>
      <c r="K108" s="3">
        <v>1197.7</v>
      </c>
      <c r="L108" s="38">
        <v>0.728014296481801</v>
      </c>
      <c r="M108" s="2" t="s">
        <v>24</v>
      </c>
      <c r="N108" s="3">
        <f t="shared" si="1"/>
        <v>0</v>
      </c>
      <c r="O108" s="3">
        <v>0</v>
      </c>
      <c r="P108" s="2">
        <v>0</v>
      </c>
      <c r="Q108" s="2" t="s">
        <v>57</v>
      </c>
      <c r="R108" s="2">
        <v>151</v>
      </c>
      <c r="S108" s="2" t="s">
        <v>104</v>
      </c>
      <c r="T108" s="2" t="s">
        <v>59</v>
      </c>
      <c r="U108" s="39">
        <v>46235</v>
      </c>
      <c r="V108" s="39">
        <v>46251</v>
      </c>
      <c r="W108" s="2" t="s">
        <v>60</v>
      </c>
    </row>
    <row r="109" ht="19" customHeight="1" spans="1:23">
      <c r="A109" s="2" t="s">
        <v>273</v>
      </c>
      <c r="B109" s="2" t="s">
        <v>65</v>
      </c>
      <c r="C109" s="2" t="s">
        <v>274</v>
      </c>
      <c r="D109" s="2" t="s">
        <v>275</v>
      </c>
      <c r="E109" s="2" t="s">
        <v>276</v>
      </c>
      <c r="F109" s="2" t="s">
        <v>16</v>
      </c>
      <c r="G109" s="2">
        <v>5000</v>
      </c>
      <c r="H109" s="3">
        <v>260</v>
      </c>
      <c r="I109" s="2">
        <v>31</v>
      </c>
      <c r="J109" s="3">
        <v>5000</v>
      </c>
      <c r="K109" s="3">
        <v>6384.1</v>
      </c>
      <c r="L109" s="38">
        <v>1.27682</v>
      </c>
      <c r="M109" s="2" t="s">
        <v>69</v>
      </c>
      <c r="N109" s="3">
        <f t="shared" si="1"/>
        <v>260</v>
      </c>
      <c r="O109" s="3">
        <v>1384.1</v>
      </c>
      <c r="P109" s="2">
        <v>0</v>
      </c>
      <c r="Q109" s="2" t="s">
        <v>57</v>
      </c>
      <c r="R109" s="2">
        <v>152</v>
      </c>
      <c r="S109" s="2" t="s">
        <v>277</v>
      </c>
      <c r="T109" s="2" t="s">
        <v>59</v>
      </c>
      <c r="U109" s="39">
        <v>46235</v>
      </c>
      <c r="V109" s="39">
        <v>46265</v>
      </c>
      <c r="W109" s="2" t="s">
        <v>278</v>
      </c>
    </row>
    <row r="110" ht="19" customHeight="1" spans="1:23">
      <c r="A110" s="2" t="s">
        <v>279</v>
      </c>
      <c r="B110" s="2" t="s">
        <v>65</v>
      </c>
      <c r="C110" s="2" t="s">
        <v>274</v>
      </c>
      <c r="D110" s="2" t="s">
        <v>275</v>
      </c>
      <c r="E110" s="2" t="s">
        <v>276</v>
      </c>
      <c r="F110" s="2" t="s">
        <v>16</v>
      </c>
      <c r="G110" s="2">
        <v>5000</v>
      </c>
      <c r="H110" s="3">
        <v>260</v>
      </c>
      <c r="I110" s="2">
        <v>31</v>
      </c>
      <c r="J110" s="3">
        <v>5000</v>
      </c>
      <c r="K110" s="3">
        <v>6692.5</v>
      </c>
      <c r="L110" s="38">
        <v>1.3385</v>
      </c>
      <c r="M110" s="2" t="s">
        <v>69</v>
      </c>
      <c r="N110" s="3">
        <f t="shared" si="1"/>
        <v>260</v>
      </c>
      <c r="O110" s="3">
        <v>1692.5</v>
      </c>
      <c r="P110" s="2">
        <v>0</v>
      </c>
      <c r="Q110" s="2" t="s">
        <v>57</v>
      </c>
      <c r="R110" s="2">
        <v>153</v>
      </c>
      <c r="S110" s="2" t="s">
        <v>71</v>
      </c>
      <c r="T110" s="2" t="s">
        <v>59</v>
      </c>
      <c r="U110" s="39">
        <v>46235</v>
      </c>
      <c r="V110" s="39">
        <v>46265</v>
      </c>
      <c r="W110" s="2" t="s">
        <v>60</v>
      </c>
    </row>
    <row r="111" ht="19" customHeight="1" spans="1:23">
      <c r="A111" s="2" t="s">
        <v>280</v>
      </c>
      <c r="B111" s="2" t="s">
        <v>65</v>
      </c>
      <c r="C111" s="2" t="s">
        <v>274</v>
      </c>
      <c r="D111" s="2" t="s">
        <v>275</v>
      </c>
      <c r="E111" s="2" t="s">
        <v>276</v>
      </c>
      <c r="F111" s="2" t="s">
        <v>16</v>
      </c>
      <c r="G111" s="2">
        <v>5000</v>
      </c>
      <c r="H111" s="3">
        <v>260</v>
      </c>
      <c r="I111" s="2">
        <v>31</v>
      </c>
      <c r="J111" s="3">
        <v>5000</v>
      </c>
      <c r="K111" s="3">
        <v>5790.2</v>
      </c>
      <c r="L111" s="38">
        <v>1.15804</v>
      </c>
      <c r="M111" s="2" t="s">
        <v>69</v>
      </c>
      <c r="N111" s="3">
        <f t="shared" si="1"/>
        <v>260</v>
      </c>
      <c r="O111" s="3">
        <v>790.2</v>
      </c>
      <c r="P111" s="2">
        <v>0</v>
      </c>
      <c r="Q111" s="2" t="s">
        <v>57</v>
      </c>
      <c r="R111" s="2">
        <v>154</v>
      </c>
      <c r="S111" s="2" t="s">
        <v>71</v>
      </c>
      <c r="T111" s="2" t="s">
        <v>59</v>
      </c>
      <c r="U111" s="39">
        <v>46235</v>
      </c>
      <c r="V111" s="39">
        <v>46265</v>
      </c>
      <c r="W111" s="2" t="s">
        <v>60</v>
      </c>
    </row>
    <row r="112" ht="19" customHeight="1" spans="1:23">
      <c r="A112" s="2" t="s">
        <v>281</v>
      </c>
      <c r="B112" s="2" t="s">
        <v>65</v>
      </c>
      <c r="C112" s="2" t="s">
        <v>274</v>
      </c>
      <c r="D112" s="2" t="s">
        <v>275</v>
      </c>
      <c r="E112" s="2" t="s">
        <v>276</v>
      </c>
      <c r="F112" s="2" t="s">
        <v>16</v>
      </c>
      <c r="G112" s="2">
        <v>5000</v>
      </c>
      <c r="H112" s="3">
        <v>260</v>
      </c>
      <c r="I112" s="2">
        <v>18</v>
      </c>
      <c r="J112" s="3">
        <v>2903.23</v>
      </c>
      <c r="K112" s="3">
        <v>2488.1</v>
      </c>
      <c r="L112" s="38">
        <v>0.857010984317467</v>
      </c>
      <c r="M112" s="2" t="s">
        <v>24</v>
      </c>
      <c r="N112" s="3">
        <f t="shared" si="1"/>
        <v>0</v>
      </c>
      <c r="O112" s="3">
        <v>0</v>
      </c>
      <c r="P112" s="2">
        <v>0</v>
      </c>
      <c r="Q112" s="2" t="s">
        <v>57</v>
      </c>
      <c r="R112" s="2">
        <v>155</v>
      </c>
      <c r="S112" s="2" t="s">
        <v>282</v>
      </c>
      <c r="T112" s="2" t="s">
        <v>59</v>
      </c>
      <c r="U112" s="39">
        <v>46235</v>
      </c>
      <c r="V112" s="39">
        <v>46252</v>
      </c>
      <c r="W112" s="2" t="s">
        <v>60</v>
      </c>
    </row>
    <row r="113" ht="19" customHeight="1" spans="1:23">
      <c r="A113" s="2" t="s">
        <v>283</v>
      </c>
      <c r="B113" s="2" t="s">
        <v>65</v>
      </c>
      <c r="C113" s="2" t="s">
        <v>274</v>
      </c>
      <c r="D113" s="2" t="s">
        <v>284</v>
      </c>
      <c r="E113" s="2" t="s">
        <v>285</v>
      </c>
      <c r="F113" s="2" t="s">
        <v>11</v>
      </c>
      <c r="G113" s="2">
        <v>3000</v>
      </c>
      <c r="H113" s="3">
        <v>150</v>
      </c>
      <c r="I113" s="2">
        <v>31</v>
      </c>
      <c r="J113" s="3">
        <v>3000</v>
      </c>
      <c r="K113" s="3">
        <v>10036.7</v>
      </c>
      <c r="L113" s="38">
        <v>3.34556666666667</v>
      </c>
      <c r="M113" s="2" t="s">
        <v>69</v>
      </c>
      <c r="N113" s="3">
        <f t="shared" si="1"/>
        <v>150</v>
      </c>
      <c r="O113" s="3">
        <v>7036.7</v>
      </c>
      <c r="P113" s="2">
        <v>2</v>
      </c>
      <c r="Q113" s="2" t="s">
        <v>70</v>
      </c>
      <c r="R113" s="2">
        <v>156</v>
      </c>
      <c r="S113" s="2" t="s">
        <v>76</v>
      </c>
      <c r="T113" s="2" t="s">
        <v>59</v>
      </c>
      <c r="U113" s="39">
        <v>46235</v>
      </c>
      <c r="V113" s="39">
        <v>46265</v>
      </c>
      <c r="W113" s="2" t="s">
        <v>60</v>
      </c>
    </row>
    <row r="114" ht="19" customHeight="1" spans="1:23">
      <c r="A114" s="2" t="s">
        <v>286</v>
      </c>
      <c r="B114" s="2" t="s">
        <v>65</v>
      </c>
      <c r="C114" s="2" t="s">
        <v>274</v>
      </c>
      <c r="D114" s="2" t="s">
        <v>275</v>
      </c>
      <c r="E114" s="2" t="s">
        <v>276</v>
      </c>
      <c r="F114" s="2" t="s">
        <v>12</v>
      </c>
      <c r="G114" s="2">
        <v>5000</v>
      </c>
      <c r="H114" s="3">
        <v>260</v>
      </c>
      <c r="I114" s="2">
        <v>19</v>
      </c>
      <c r="J114" s="3">
        <v>3064.52</v>
      </c>
      <c r="K114" s="3">
        <v>9796.2</v>
      </c>
      <c r="L114" s="38">
        <v>3.19665069896754</v>
      </c>
      <c r="M114" s="2" t="s">
        <v>69</v>
      </c>
      <c r="N114" s="3">
        <f t="shared" si="1"/>
        <v>159.35</v>
      </c>
      <c r="O114" s="3">
        <v>6731.68</v>
      </c>
      <c r="P114" s="2">
        <v>1</v>
      </c>
      <c r="Q114" s="2" t="s">
        <v>57</v>
      </c>
      <c r="R114" s="2">
        <v>157</v>
      </c>
      <c r="S114" s="2" t="s">
        <v>287</v>
      </c>
      <c r="T114" s="2" t="s">
        <v>59</v>
      </c>
      <c r="U114" s="39">
        <v>46235</v>
      </c>
      <c r="V114" s="39">
        <v>46253</v>
      </c>
      <c r="W114" s="2" t="s">
        <v>60</v>
      </c>
    </row>
    <row r="115" ht="19" customHeight="1" spans="1:23">
      <c r="A115" s="2" t="s">
        <v>288</v>
      </c>
      <c r="B115" s="2" t="s">
        <v>65</v>
      </c>
      <c r="C115" s="2" t="s">
        <v>274</v>
      </c>
      <c r="D115" s="2" t="s">
        <v>284</v>
      </c>
      <c r="E115" s="2" t="s">
        <v>285</v>
      </c>
      <c r="F115" s="2" t="s">
        <v>11</v>
      </c>
      <c r="G115" s="2">
        <v>3000</v>
      </c>
      <c r="H115" s="3">
        <v>150</v>
      </c>
      <c r="I115" s="2">
        <v>31</v>
      </c>
      <c r="J115" s="3">
        <v>3000</v>
      </c>
      <c r="K115" s="3">
        <v>4684.6</v>
      </c>
      <c r="L115" s="38">
        <v>1.56153333333333</v>
      </c>
      <c r="M115" s="2" t="s">
        <v>69</v>
      </c>
      <c r="N115" s="3">
        <f t="shared" si="1"/>
        <v>150</v>
      </c>
      <c r="O115" s="3">
        <v>1684.6</v>
      </c>
      <c r="P115" s="2">
        <v>0</v>
      </c>
      <c r="Q115" s="2" t="s">
        <v>70</v>
      </c>
      <c r="R115" s="2">
        <v>158</v>
      </c>
      <c r="S115" s="2" t="s">
        <v>76</v>
      </c>
      <c r="T115" s="2" t="s">
        <v>59</v>
      </c>
      <c r="U115" s="39">
        <v>46235</v>
      </c>
      <c r="V115" s="39">
        <v>46265</v>
      </c>
      <c r="W115" s="2" t="s">
        <v>60</v>
      </c>
    </row>
    <row r="116" ht="19" customHeight="1" spans="1:23">
      <c r="A116" s="2" t="s">
        <v>289</v>
      </c>
      <c r="B116" s="2" t="s">
        <v>65</v>
      </c>
      <c r="C116" s="2" t="s">
        <v>274</v>
      </c>
      <c r="D116" s="2" t="s">
        <v>275</v>
      </c>
      <c r="E116" s="2" t="s">
        <v>276</v>
      </c>
      <c r="F116" s="2" t="s">
        <v>12</v>
      </c>
      <c r="G116" s="2">
        <v>5000</v>
      </c>
      <c r="H116" s="3">
        <v>260</v>
      </c>
      <c r="I116" s="2">
        <v>17</v>
      </c>
      <c r="J116" s="3">
        <v>2741.94</v>
      </c>
      <c r="K116" s="3">
        <v>88.8</v>
      </c>
      <c r="L116" s="38">
        <v>0.0323858290115757</v>
      </c>
      <c r="M116" s="2" t="s">
        <v>24</v>
      </c>
      <c r="N116" s="3">
        <f t="shared" si="1"/>
        <v>0</v>
      </c>
      <c r="O116" s="3">
        <v>0</v>
      </c>
      <c r="P116" s="2">
        <v>0</v>
      </c>
      <c r="Q116" s="2" t="s">
        <v>57</v>
      </c>
      <c r="R116" s="2">
        <v>159</v>
      </c>
      <c r="S116" s="2" t="s">
        <v>104</v>
      </c>
      <c r="T116" s="2" t="s">
        <v>59</v>
      </c>
      <c r="U116" s="39">
        <v>46235</v>
      </c>
      <c r="V116" s="39">
        <v>46251</v>
      </c>
      <c r="W116" s="2" t="s">
        <v>60</v>
      </c>
    </row>
    <row r="117" ht="19" customHeight="1" spans="1:23">
      <c r="A117" s="2" t="s">
        <v>290</v>
      </c>
      <c r="B117" s="2" t="s">
        <v>65</v>
      </c>
      <c r="C117" s="2" t="s">
        <v>274</v>
      </c>
      <c r="D117" s="2" t="s">
        <v>275</v>
      </c>
      <c r="E117" s="2" t="s">
        <v>276</v>
      </c>
      <c r="F117" s="2" t="s">
        <v>12</v>
      </c>
      <c r="G117" s="2">
        <v>5000</v>
      </c>
      <c r="H117" s="3">
        <v>260</v>
      </c>
      <c r="I117" s="2">
        <v>31</v>
      </c>
      <c r="J117" s="3">
        <v>5000</v>
      </c>
      <c r="K117" s="3">
        <v>5238.6</v>
      </c>
      <c r="L117" s="38">
        <v>1.04772</v>
      </c>
      <c r="M117" s="2" t="s">
        <v>69</v>
      </c>
      <c r="N117" s="3">
        <f t="shared" si="1"/>
        <v>260</v>
      </c>
      <c r="O117" s="3">
        <v>238.6</v>
      </c>
      <c r="P117" s="2">
        <v>0</v>
      </c>
      <c r="Q117" s="2" t="s">
        <v>57</v>
      </c>
      <c r="R117" s="2">
        <v>160</v>
      </c>
      <c r="S117" s="2" t="s">
        <v>76</v>
      </c>
      <c r="T117" s="2" t="s">
        <v>59</v>
      </c>
      <c r="U117" s="39">
        <v>46235</v>
      </c>
      <c r="V117" s="39">
        <v>46265</v>
      </c>
      <c r="W117" s="2" t="s">
        <v>60</v>
      </c>
    </row>
    <row r="118" ht="19" customHeight="1" spans="1:23">
      <c r="A118" s="2" t="s">
        <v>291</v>
      </c>
      <c r="B118" s="2" t="s">
        <v>65</v>
      </c>
      <c r="C118" s="2" t="s">
        <v>274</v>
      </c>
      <c r="D118" s="2" t="s">
        <v>284</v>
      </c>
      <c r="E118" s="2" t="s">
        <v>285</v>
      </c>
      <c r="F118" s="2" t="s">
        <v>11</v>
      </c>
      <c r="G118" s="2">
        <v>3000</v>
      </c>
      <c r="H118" s="3">
        <v>150</v>
      </c>
      <c r="I118" s="2">
        <v>31</v>
      </c>
      <c r="J118" s="3">
        <v>3000</v>
      </c>
      <c r="K118" s="3">
        <v>0</v>
      </c>
      <c r="L118" s="38">
        <v>0</v>
      </c>
      <c r="M118" s="2" t="s">
        <v>24</v>
      </c>
      <c r="N118" s="3">
        <f t="shared" si="1"/>
        <v>0</v>
      </c>
      <c r="O118" s="3">
        <v>0</v>
      </c>
      <c r="P118" s="2">
        <v>0</v>
      </c>
      <c r="Q118" s="2" t="s">
        <v>70</v>
      </c>
      <c r="R118" s="2">
        <v>161</v>
      </c>
      <c r="S118" s="2" t="s">
        <v>76</v>
      </c>
      <c r="T118" s="2" t="s">
        <v>59</v>
      </c>
      <c r="U118" s="39">
        <v>46235</v>
      </c>
      <c r="V118" s="39">
        <v>46265</v>
      </c>
      <c r="W118" s="2" t="s">
        <v>60</v>
      </c>
    </row>
    <row r="119" ht="19" customHeight="1" spans="1:23">
      <c r="A119" s="2" t="s">
        <v>292</v>
      </c>
      <c r="B119" s="2" t="s">
        <v>65</v>
      </c>
      <c r="C119" s="2" t="s">
        <v>274</v>
      </c>
      <c r="D119" s="2" t="s">
        <v>275</v>
      </c>
      <c r="E119" s="2" t="s">
        <v>276</v>
      </c>
      <c r="F119" s="2" t="s">
        <v>12</v>
      </c>
      <c r="G119" s="2">
        <v>5000</v>
      </c>
      <c r="H119" s="3">
        <v>260</v>
      </c>
      <c r="I119" s="2">
        <v>19</v>
      </c>
      <c r="J119" s="3">
        <v>3064.52</v>
      </c>
      <c r="K119" s="3">
        <v>8197</v>
      </c>
      <c r="L119" s="38">
        <v>2.67480714761202</v>
      </c>
      <c r="M119" s="2" t="s">
        <v>69</v>
      </c>
      <c r="N119" s="3">
        <f t="shared" si="1"/>
        <v>159.35</v>
      </c>
      <c r="O119" s="3">
        <v>5132.48</v>
      </c>
      <c r="P119" s="2">
        <v>1</v>
      </c>
      <c r="Q119" s="2" t="s">
        <v>57</v>
      </c>
      <c r="R119" s="2">
        <v>162</v>
      </c>
      <c r="S119" s="2" t="s">
        <v>293</v>
      </c>
      <c r="T119" s="2" t="s">
        <v>59</v>
      </c>
      <c r="U119" s="39">
        <v>46235</v>
      </c>
      <c r="V119" s="39">
        <v>46253</v>
      </c>
      <c r="W119" s="2" t="s">
        <v>60</v>
      </c>
    </row>
    <row r="120" ht="19" customHeight="1" spans="1:23">
      <c r="A120" s="2" t="s">
        <v>294</v>
      </c>
      <c r="B120" s="2" t="s">
        <v>65</v>
      </c>
      <c r="C120" s="2" t="s">
        <v>274</v>
      </c>
      <c r="D120" s="2" t="s">
        <v>295</v>
      </c>
      <c r="E120" s="2" t="s">
        <v>296</v>
      </c>
      <c r="F120" s="2" t="s">
        <v>12</v>
      </c>
      <c r="G120" s="2">
        <v>5000</v>
      </c>
      <c r="H120" s="3">
        <v>300</v>
      </c>
      <c r="I120" s="2">
        <v>24</v>
      </c>
      <c r="J120" s="3">
        <v>3870.97</v>
      </c>
      <c r="K120" s="3">
        <v>5948</v>
      </c>
      <c r="L120" s="38">
        <v>1.53656577033663</v>
      </c>
      <c r="M120" s="2" t="s">
        <v>69</v>
      </c>
      <c r="N120" s="3">
        <f t="shared" si="1"/>
        <v>232.26</v>
      </c>
      <c r="O120" s="3">
        <v>2077.03</v>
      </c>
      <c r="P120" s="2">
        <v>0</v>
      </c>
      <c r="Q120" s="2" t="s">
        <v>70</v>
      </c>
      <c r="R120" s="2">
        <v>163</v>
      </c>
      <c r="S120" s="2" t="s">
        <v>262</v>
      </c>
      <c r="T120" s="2" t="s">
        <v>113</v>
      </c>
      <c r="U120" s="39">
        <v>46242</v>
      </c>
      <c r="V120" s="39">
        <v>46265</v>
      </c>
      <c r="W120" s="2" t="s">
        <v>297</v>
      </c>
    </row>
    <row r="121" ht="19" customHeight="1" spans="1:23">
      <c r="A121" s="2" t="s">
        <v>298</v>
      </c>
      <c r="B121" s="2" t="s">
        <v>65</v>
      </c>
      <c r="C121" s="2" t="s">
        <v>274</v>
      </c>
      <c r="D121" s="2" t="s">
        <v>284</v>
      </c>
      <c r="E121" s="2" t="s">
        <v>285</v>
      </c>
      <c r="F121" s="2" t="s">
        <v>11</v>
      </c>
      <c r="G121" s="2">
        <v>3000</v>
      </c>
      <c r="H121" s="3">
        <v>150</v>
      </c>
      <c r="I121" s="2">
        <v>31</v>
      </c>
      <c r="J121" s="3">
        <v>3000</v>
      </c>
      <c r="K121" s="3">
        <v>8493.4</v>
      </c>
      <c r="L121" s="38">
        <v>2.83113333333333</v>
      </c>
      <c r="M121" s="2" t="s">
        <v>69</v>
      </c>
      <c r="N121" s="3">
        <f t="shared" si="1"/>
        <v>150</v>
      </c>
      <c r="O121" s="3">
        <v>5493.4</v>
      </c>
      <c r="P121" s="2">
        <v>1</v>
      </c>
      <c r="Q121" s="2" t="s">
        <v>70</v>
      </c>
      <c r="R121" s="2">
        <v>164</v>
      </c>
      <c r="S121" s="2" t="s">
        <v>76</v>
      </c>
      <c r="T121" s="2" t="s">
        <v>59</v>
      </c>
      <c r="U121" s="39">
        <v>46235</v>
      </c>
      <c r="V121" s="39">
        <v>46265</v>
      </c>
      <c r="W121" s="2" t="s">
        <v>60</v>
      </c>
    </row>
    <row r="122" ht="19" customHeight="1" spans="1:23">
      <c r="A122" s="2" t="s">
        <v>299</v>
      </c>
      <c r="B122" s="2" t="s">
        <v>65</v>
      </c>
      <c r="C122" s="2" t="s">
        <v>274</v>
      </c>
      <c r="D122" s="2" t="s">
        <v>300</v>
      </c>
      <c r="E122" s="2" t="s">
        <v>301</v>
      </c>
      <c r="F122" s="2" t="s">
        <v>11</v>
      </c>
      <c r="G122" s="2">
        <v>3000</v>
      </c>
      <c r="H122" s="3">
        <v>150</v>
      </c>
      <c r="I122" s="2">
        <v>31</v>
      </c>
      <c r="J122" s="3">
        <v>3000</v>
      </c>
      <c r="K122" s="3">
        <v>6410.8</v>
      </c>
      <c r="L122" s="38">
        <v>2.13693333333333</v>
      </c>
      <c r="M122" s="2" t="s">
        <v>69</v>
      </c>
      <c r="N122" s="3">
        <f t="shared" si="1"/>
        <v>150</v>
      </c>
      <c r="O122" s="3">
        <v>3410.8</v>
      </c>
      <c r="P122" s="2">
        <v>1</v>
      </c>
      <c r="Q122" s="2" t="s">
        <v>70</v>
      </c>
      <c r="R122" s="2">
        <v>165</v>
      </c>
      <c r="S122" s="2" t="s">
        <v>76</v>
      </c>
      <c r="T122" s="2" t="s">
        <v>113</v>
      </c>
      <c r="U122" s="39">
        <v>46235</v>
      </c>
      <c r="V122" s="39">
        <v>46265</v>
      </c>
      <c r="W122" s="2" t="s">
        <v>60</v>
      </c>
    </row>
    <row r="123" ht="19" customHeight="1" spans="1:23">
      <c r="A123" s="2" t="s">
        <v>302</v>
      </c>
      <c r="B123" s="2" t="s">
        <v>65</v>
      </c>
      <c r="C123" s="2" t="s">
        <v>274</v>
      </c>
      <c r="D123" s="2" t="s">
        <v>303</v>
      </c>
      <c r="E123" s="2" t="s">
        <v>304</v>
      </c>
      <c r="F123" s="2" t="s">
        <v>11</v>
      </c>
      <c r="G123" s="2">
        <v>3000</v>
      </c>
      <c r="H123" s="3">
        <v>150</v>
      </c>
      <c r="I123" s="2">
        <v>24</v>
      </c>
      <c r="J123" s="3">
        <v>2322.58</v>
      </c>
      <c r="K123" s="3">
        <v>2508.6</v>
      </c>
      <c r="L123" s="38">
        <v>1.08009196669221</v>
      </c>
      <c r="M123" s="2" t="s">
        <v>69</v>
      </c>
      <c r="N123" s="3">
        <f t="shared" si="1"/>
        <v>116.13</v>
      </c>
      <c r="O123" s="3">
        <v>186.02</v>
      </c>
      <c r="P123" s="2">
        <v>0</v>
      </c>
      <c r="Q123" s="2" t="s">
        <v>57</v>
      </c>
      <c r="R123" s="2">
        <v>166</v>
      </c>
      <c r="S123" s="2" t="s">
        <v>262</v>
      </c>
      <c r="T123" s="2" t="s">
        <v>59</v>
      </c>
      <c r="U123" s="39">
        <v>46235</v>
      </c>
      <c r="V123" s="39">
        <v>46258</v>
      </c>
      <c r="W123" s="2" t="s">
        <v>60</v>
      </c>
    </row>
    <row r="124" ht="19" customHeight="1" spans="1:23">
      <c r="A124" s="2" t="s">
        <v>267</v>
      </c>
      <c r="B124" s="2" t="s">
        <v>65</v>
      </c>
      <c r="C124" s="2" t="s">
        <v>274</v>
      </c>
      <c r="D124" s="2" t="s">
        <v>305</v>
      </c>
      <c r="E124" s="2" t="s">
        <v>306</v>
      </c>
      <c r="F124" s="2" t="s">
        <v>11</v>
      </c>
      <c r="G124" s="2">
        <v>3000</v>
      </c>
      <c r="H124" s="3">
        <v>150</v>
      </c>
      <c r="I124" s="2">
        <v>27</v>
      </c>
      <c r="J124" s="3">
        <v>2612.9</v>
      </c>
      <c r="K124" s="3">
        <v>8044.5</v>
      </c>
      <c r="L124" s="38">
        <v>3.07876306020131</v>
      </c>
      <c r="M124" s="2" t="s">
        <v>69</v>
      </c>
      <c r="N124" s="3">
        <f t="shared" si="1"/>
        <v>130.65</v>
      </c>
      <c r="O124" s="3">
        <v>5431.6</v>
      </c>
      <c r="P124" s="2">
        <v>1</v>
      </c>
      <c r="Q124" s="2" t="s">
        <v>70</v>
      </c>
      <c r="R124" s="2">
        <v>167</v>
      </c>
      <c r="S124" s="2" t="s">
        <v>307</v>
      </c>
      <c r="T124" s="2" t="s">
        <v>113</v>
      </c>
      <c r="U124" s="39">
        <v>46239</v>
      </c>
      <c r="V124" s="39">
        <v>46265</v>
      </c>
      <c r="W124" s="2" t="s">
        <v>60</v>
      </c>
    </row>
    <row r="125" ht="19" customHeight="1" spans="1:23">
      <c r="A125" s="2" t="s">
        <v>308</v>
      </c>
      <c r="B125" s="2" t="s">
        <v>65</v>
      </c>
      <c r="C125" s="2" t="s">
        <v>274</v>
      </c>
      <c r="D125" s="2" t="s">
        <v>284</v>
      </c>
      <c r="E125" s="2" t="s">
        <v>285</v>
      </c>
      <c r="F125" s="2" t="s">
        <v>11</v>
      </c>
      <c r="G125" s="2">
        <v>3000</v>
      </c>
      <c r="H125" s="3">
        <v>150</v>
      </c>
      <c r="I125" s="2">
        <v>31</v>
      </c>
      <c r="J125" s="3">
        <v>3000</v>
      </c>
      <c r="K125" s="3">
        <v>877.5</v>
      </c>
      <c r="L125" s="38">
        <v>0.2925</v>
      </c>
      <c r="M125" s="2" t="s">
        <v>24</v>
      </c>
      <c r="N125" s="3">
        <f t="shared" si="1"/>
        <v>0</v>
      </c>
      <c r="O125" s="3">
        <v>0</v>
      </c>
      <c r="P125" s="2">
        <v>0</v>
      </c>
      <c r="Q125" s="2" t="s">
        <v>70</v>
      </c>
      <c r="R125" s="2">
        <v>168</v>
      </c>
      <c r="S125" s="2" t="s">
        <v>76</v>
      </c>
      <c r="T125" s="2" t="s">
        <v>59</v>
      </c>
      <c r="U125" s="39">
        <v>46235</v>
      </c>
      <c r="V125" s="39">
        <v>46265</v>
      </c>
      <c r="W125" s="2" t="s">
        <v>60</v>
      </c>
    </row>
    <row r="126" ht="19" customHeight="1" spans="1:23">
      <c r="A126" s="2" t="s">
        <v>309</v>
      </c>
      <c r="B126" s="2" t="s">
        <v>65</v>
      </c>
      <c r="C126" s="2" t="s">
        <v>274</v>
      </c>
      <c r="D126" s="2" t="s">
        <v>275</v>
      </c>
      <c r="E126" s="2" t="s">
        <v>276</v>
      </c>
      <c r="F126" s="2" t="s">
        <v>11</v>
      </c>
      <c r="G126" s="2">
        <v>3000</v>
      </c>
      <c r="H126" s="3">
        <v>150</v>
      </c>
      <c r="I126" s="2">
        <v>14</v>
      </c>
      <c r="J126" s="3">
        <v>1354.84</v>
      </c>
      <c r="K126" s="3">
        <v>555</v>
      </c>
      <c r="L126" s="38">
        <v>0.409642467007174</v>
      </c>
      <c r="M126" s="2" t="s">
        <v>24</v>
      </c>
      <c r="N126" s="3">
        <f t="shared" si="1"/>
        <v>0</v>
      </c>
      <c r="O126" s="3">
        <v>0</v>
      </c>
      <c r="P126" s="2">
        <v>0</v>
      </c>
      <c r="Q126" s="2" t="s">
        <v>57</v>
      </c>
      <c r="R126" s="2">
        <v>169</v>
      </c>
      <c r="S126" s="2" t="s">
        <v>58</v>
      </c>
      <c r="T126" s="2" t="s">
        <v>59</v>
      </c>
      <c r="U126" s="39">
        <v>46235</v>
      </c>
      <c r="V126" s="39">
        <v>46248</v>
      </c>
      <c r="W126" s="2" t="s">
        <v>60</v>
      </c>
    </row>
    <row r="127" ht="19" customHeight="1" spans="1:23">
      <c r="A127" s="2" t="s">
        <v>310</v>
      </c>
      <c r="B127" s="2" t="s">
        <v>311</v>
      </c>
      <c r="C127" s="2" t="s">
        <v>312</v>
      </c>
      <c r="D127" s="2" t="s">
        <v>313</v>
      </c>
      <c r="E127" s="2" t="s">
        <v>314</v>
      </c>
      <c r="F127" s="2" t="s">
        <v>17</v>
      </c>
      <c r="G127" s="2">
        <v>6000</v>
      </c>
      <c r="H127" s="3">
        <v>1000</v>
      </c>
      <c r="I127" s="2">
        <v>31</v>
      </c>
      <c r="J127" s="3">
        <v>6000</v>
      </c>
      <c r="K127" s="3">
        <v>8898.6</v>
      </c>
      <c r="L127" s="38">
        <v>1.4831</v>
      </c>
      <c r="M127" s="2" t="s">
        <v>69</v>
      </c>
      <c r="N127" s="3">
        <f t="shared" si="1"/>
        <v>1000</v>
      </c>
      <c r="O127" s="3">
        <v>2898.6</v>
      </c>
      <c r="P127" s="2">
        <v>0</v>
      </c>
      <c r="Q127" s="2" t="s">
        <v>70</v>
      </c>
      <c r="R127" s="2">
        <v>323</v>
      </c>
      <c r="S127" s="2" t="s">
        <v>315</v>
      </c>
      <c r="T127" s="2" t="s">
        <v>59</v>
      </c>
      <c r="U127" s="39">
        <v>46235</v>
      </c>
      <c r="V127" s="39">
        <v>46265</v>
      </c>
      <c r="W127" s="2" t="s">
        <v>60</v>
      </c>
    </row>
    <row r="128" ht="19" customHeight="1" spans="1:23">
      <c r="A128" s="2" t="s">
        <v>316</v>
      </c>
      <c r="B128" s="2" t="s">
        <v>311</v>
      </c>
      <c r="C128" s="2" t="s">
        <v>312</v>
      </c>
      <c r="D128" s="2" t="s">
        <v>313</v>
      </c>
      <c r="E128" s="2" t="s">
        <v>314</v>
      </c>
      <c r="F128" s="2" t="s">
        <v>17</v>
      </c>
      <c r="G128" s="2">
        <v>6000</v>
      </c>
      <c r="H128" s="3">
        <v>1000</v>
      </c>
      <c r="I128" s="2">
        <v>31</v>
      </c>
      <c r="J128" s="3">
        <v>6000</v>
      </c>
      <c r="K128" s="3">
        <v>6163.7</v>
      </c>
      <c r="L128" s="38">
        <v>1.02728333333333</v>
      </c>
      <c r="M128" s="2" t="s">
        <v>69</v>
      </c>
      <c r="N128" s="3">
        <f t="shared" si="1"/>
        <v>1000</v>
      </c>
      <c r="O128" s="3">
        <v>163.7</v>
      </c>
      <c r="P128" s="2">
        <v>0</v>
      </c>
      <c r="Q128" s="2" t="s">
        <v>70</v>
      </c>
      <c r="R128" s="2">
        <v>324</v>
      </c>
      <c r="S128" s="2" t="s">
        <v>76</v>
      </c>
      <c r="T128" s="2" t="s">
        <v>59</v>
      </c>
      <c r="U128" s="39">
        <v>46235</v>
      </c>
      <c r="V128" s="39">
        <v>46265</v>
      </c>
      <c r="W128" s="2" t="s">
        <v>60</v>
      </c>
    </row>
    <row r="129" ht="19" customHeight="1" spans="1:23">
      <c r="A129" s="2" t="s">
        <v>317</v>
      </c>
      <c r="B129" s="2" t="s">
        <v>311</v>
      </c>
      <c r="C129" s="2" t="s">
        <v>312</v>
      </c>
      <c r="D129" s="2" t="s">
        <v>313</v>
      </c>
      <c r="E129" s="2" t="s">
        <v>314</v>
      </c>
      <c r="F129" s="2" t="s">
        <v>17</v>
      </c>
      <c r="G129" s="2">
        <v>6000</v>
      </c>
      <c r="H129" s="3">
        <v>1000</v>
      </c>
      <c r="I129" s="2">
        <v>31</v>
      </c>
      <c r="J129" s="3">
        <v>6000</v>
      </c>
      <c r="K129" s="3">
        <v>8334.1</v>
      </c>
      <c r="L129" s="38">
        <v>1.38901666666667</v>
      </c>
      <c r="M129" s="2" t="s">
        <v>69</v>
      </c>
      <c r="N129" s="3">
        <f t="shared" si="1"/>
        <v>1000</v>
      </c>
      <c r="O129" s="3">
        <v>2334.1</v>
      </c>
      <c r="P129" s="2">
        <v>0</v>
      </c>
      <c r="Q129" s="2" t="s">
        <v>70</v>
      </c>
      <c r="R129" s="2">
        <v>325</v>
      </c>
      <c r="S129" s="2" t="s">
        <v>76</v>
      </c>
      <c r="T129" s="2" t="s">
        <v>59</v>
      </c>
      <c r="U129" s="39">
        <v>46235</v>
      </c>
      <c r="V129" s="39">
        <v>46265</v>
      </c>
      <c r="W129" s="2" t="s">
        <v>60</v>
      </c>
    </row>
    <row r="130" ht="19" customHeight="1" spans="1:23">
      <c r="A130" s="2" t="s">
        <v>318</v>
      </c>
      <c r="B130" s="2" t="s">
        <v>311</v>
      </c>
      <c r="C130" s="2" t="s">
        <v>312</v>
      </c>
      <c r="D130" s="2" t="s">
        <v>319</v>
      </c>
      <c r="E130" s="2" t="s">
        <v>320</v>
      </c>
      <c r="F130" s="2" t="s">
        <v>17</v>
      </c>
      <c r="G130" s="2">
        <v>6000</v>
      </c>
      <c r="H130" s="3">
        <v>1000</v>
      </c>
      <c r="I130" s="2">
        <v>31</v>
      </c>
      <c r="J130" s="3">
        <v>6000</v>
      </c>
      <c r="K130" s="3">
        <v>5887.5</v>
      </c>
      <c r="L130" s="38">
        <v>0.98125</v>
      </c>
      <c r="M130" s="2" t="s">
        <v>24</v>
      </c>
      <c r="N130" s="3">
        <f t="shared" ref="N130:N193" si="2">IF(K130&gt;=J130,ROUND(H130*I130/31,2),0)</f>
        <v>0</v>
      </c>
      <c r="O130" s="3">
        <v>0</v>
      </c>
      <c r="P130" s="2">
        <v>0</v>
      </c>
      <c r="Q130" s="2" t="s">
        <v>70</v>
      </c>
      <c r="R130" s="2">
        <v>326</v>
      </c>
      <c r="S130" s="2" t="s">
        <v>76</v>
      </c>
      <c r="T130" s="2" t="s">
        <v>59</v>
      </c>
      <c r="U130" s="39">
        <v>46235</v>
      </c>
      <c r="V130" s="39">
        <v>46265</v>
      </c>
      <c r="W130" s="2" t="s">
        <v>60</v>
      </c>
    </row>
    <row r="131" ht="19" customHeight="1" spans="1:23">
      <c r="A131" s="2" t="s">
        <v>321</v>
      </c>
      <c r="B131" s="2" t="s">
        <v>311</v>
      </c>
      <c r="C131" s="2" t="s">
        <v>312</v>
      </c>
      <c r="D131" s="2" t="s">
        <v>319</v>
      </c>
      <c r="E131" s="2" t="s">
        <v>320</v>
      </c>
      <c r="F131" s="2" t="s">
        <v>17</v>
      </c>
      <c r="G131" s="2">
        <v>6000</v>
      </c>
      <c r="H131" s="3">
        <v>1000</v>
      </c>
      <c r="I131" s="2">
        <v>31</v>
      </c>
      <c r="J131" s="3">
        <v>6000</v>
      </c>
      <c r="K131" s="3">
        <v>6529.1</v>
      </c>
      <c r="L131" s="38">
        <v>1.08818333333333</v>
      </c>
      <c r="M131" s="2" t="s">
        <v>69</v>
      </c>
      <c r="N131" s="3">
        <f t="shared" si="2"/>
        <v>1000</v>
      </c>
      <c r="O131" s="3">
        <v>529.1</v>
      </c>
      <c r="P131" s="2">
        <v>0</v>
      </c>
      <c r="Q131" s="2" t="s">
        <v>70</v>
      </c>
      <c r="R131" s="2">
        <v>327</v>
      </c>
      <c r="S131" s="2" t="s">
        <v>76</v>
      </c>
      <c r="T131" s="2" t="s">
        <v>59</v>
      </c>
      <c r="U131" s="39">
        <v>46235</v>
      </c>
      <c r="V131" s="39">
        <v>46265</v>
      </c>
      <c r="W131" s="2" t="s">
        <v>60</v>
      </c>
    </row>
    <row r="132" ht="19" customHeight="1" spans="1:23">
      <c r="A132" s="2" t="s">
        <v>322</v>
      </c>
      <c r="B132" s="2" t="s">
        <v>311</v>
      </c>
      <c r="C132" s="2" t="s">
        <v>312</v>
      </c>
      <c r="D132" s="2" t="s">
        <v>319</v>
      </c>
      <c r="E132" s="2" t="s">
        <v>323</v>
      </c>
      <c r="F132" s="2" t="s">
        <v>17</v>
      </c>
      <c r="G132" s="2">
        <v>6000</v>
      </c>
      <c r="H132" s="3">
        <v>1000</v>
      </c>
      <c r="I132" s="2">
        <v>21</v>
      </c>
      <c r="J132" s="3">
        <v>4064.52</v>
      </c>
      <c r="K132" s="3">
        <v>435.8</v>
      </c>
      <c r="L132" s="38">
        <v>0.107220532805842</v>
      </c>
      <c r="M132" s="2" t="s">
        <v>24</v>
      </c>
      <c r="N132" s="3">
        <f t="shared" si="2"/>
        <v>0</v>
      </c>
      <c r="O132" s="3">
        <v>0</v>
      </c>
      <c r="P132" s="2">
        <v>0</v>
      </c>
      <c r="Q132" s="2" t="s">
        <v>70</v>
      </c>
      <c r="R132" s="2">
        <v>328</v>
      </c>
      <c r="S132" s="2" t="s">
        <v>92</v>
      </c>
      <c r="T132" s="2" t="s">
        <v>59</v>
      </c>
      <c r="U132" s="39">
        <v>46245</v>
      </c>
      <c r="V132" s="39">
        <v>46265</v>
      </c>
      <c r="W132" s="2" t="s">
        <v>60</v>
      </c>
    </row>
    <row r="133" ht="19" customHeight="1" spans="1:23">
      <c r="A133" s="2" t="s">
        <v>324</v>
      </c>
      <c r="B133" s="2" t="s">
        <v>311</v>
      </c>
      <c r="C133" s="2" t="s">
        <v>312</v>
      </c>
      <c r="D133" s="2" t="s">
        <v>319</v>
      </c>
      <c r="E133" s="2" t="s">
        <v>325</v>
      </c>
      <c r="F133" s="2" t="s">
        <v>17</v>
      </c>
      <c r="G133" s="2">
        <v>6000</v>
      </c>
      <c r="H133" s="3">
        <v>1000</v>
      </c>
      <c r="I133" s="2">
        <v>31</v>
      </c>
      <c r="J133" s="3">
        <v>6000</v>
      </c>
      <c r="K133" s="3">
        <v>3748.6</v>
      </c>
      <c r="L133" s="38">
        <v>0.624766666666667</v>
      </c>
      <c r="M133" s="2" t="s">
        <v>24</v>
      </c>
      <c r="N133" s="3">
        <f t="shared" si="2"/>
        <v>0</v>
      </c>
      <c r="O133" s="3">
        <v>0</v>
      </c>
      <c r="P133" s="2">
        <v>0</v>
      </c>
      <c r="Q133" s="2" t="s">
        <v>70</v>
      </c>
      <c r="R133" s="2">
        <v>329</v>
      </c>
      <c r="S133" s="2" t="s">
        <v>76</v>
      </c>
      <c r="T133" s="2" t="s">
        <v>59</v>
      </c>
      <c r="U133" s="39">
        <v>46235</v>
      </c>
      <c r="V133" s="39">
        <v>46265</v>
      </c>
      <c r="W133" s="2" t="s">
        <v>60</v>
      </c>
    </row>
    <row r="134" ht="19" customHeight="1" spans="1:23">
      <c r="A134" s="2" t="s">
        <v>326</v>
      </c>
      <c r="B134" s="2" t="s">
        <v>311</v>
      </c>
      <c r="C134" s="2" t="s">
        <v>312</v>
      </c>
      <c r="D134" s="2" t="s">
        <v>327</v>
      </c>
      <c r="E134" s="2" t="s">
        <v>328</v>
      </c>
      <c r="F134" s="2" t="s">
        <v>17</v>
      </c>
      <c r="G134" s="2">
        <v>6000</v>
      </c>
      <c r="H134" s="3">
        <v>1000</v>
      </c>
      <c r="I134" s="2">
        <v>31</v>
      </c>
      <c r="J134" s="3">
        <v>6000</v>
      </c>
      <c r="K134" s="3">
        <v>6207.6</v>
      </c>
      <c r="L134" s="38">
        <v>1.0346</v>
      </c>
      <c r="M134" s="2" t="s">
        <v>69</v>
      </c>
      <c r="N134" s="3">
        <f t="shared" si="2"/>
        <v>1000</v>
      </c>
      <c r="O134" s="3">
        <v>207.6</v>
      </c>
      <c r="P134" s="2">
        <v>0</v>
      </c>
      <c r="Q134" s="2" t="s">
        <v>70</v>
      </c>
      <c r="R134" s="2">
        <v>330</v>
      </c>
      <c r="S134" s="2" t="s">
        <v>76</v>
      </c>
      <c r="T134" s="2" t="s">
        <v>59</v>
      </c>
      <c r="U134" s="39">
        <v>46235</v>
      </c>
      <c r="V134" s="39">
        <v>46265</v>
      </c>
      <c r="W134" s="2" t="s">
        <v>60</v>
      </c>
    </row>
    <row r="135" ht="19" customHeight="1" spans="1:23">
      <c r="A135" s="2" t="s">
        <v>128</v>
      </c>
      <c r="B135" s="2" t="s">
        <v>311</v>
      </c>
      <c r="C135" s="2" t="s">
        <v>312</v>
      </c>
      <c r="D135" s="2" t="s">
        <v>319</v>
      </c>
      <c r="E135" s="2" t="s">
        <v>323</v>
      </c>
      <c r="F135" s="2" t="s">
        <v>17</v>
      </c>
      <c r="G135" s="2">
        <v>6000</v>
      </c>
      <c r="H135" s="3">
        <v>1000</v>
      </c>
      <c r="I135" s="2">
        <v>5</v>
      </c>
      <c r="J135" s="3">
        <v>967.74</v>
      </c>
      <c r="K135" s="3">
        <v>1464.1</v>
      </c>
      <c r="L135" s="38">
        <v>1.51290635914605</v>
      </c>
      <c r="M135" s="2" t="s">
        <v>69</v>
      </c>
      <c r="N135" s="3">
        <f t="shared" si="2"/>
        <v>161.29</v>
      </c>
      <c r="O135" s="3">
        <v>496.36</v>
      </c>
      <c r="P135" s="2">
        <v>0</v>
      </c>
      <c r="Q135" s="2" t="s">
        <v>70</v>
      </c>
      <c r="R135" s="2">
        <v>331</v>
      </c>
      <c r="S135" s="2" t="s">
        <v>100</v>
      </c>
      <c r="T135" s="2" t="s">
        <v>59</v>
      </c>
      <c r="U135" s="39">
        <v>46261</v>
      </c>
      <c r="V135" s="39">
        <v>46265</v>
      </c>
      <c r="W135" s="2" t="s">
        <v>60</v>
      </c>
    </row>
    <row r="136" ht="19" customHeight="1" spans="1:23">
      <c r="A136" s="2" t="s">
        <v>329</v>
      </c>
      <c r="B136" s="2" t="s">
        <v>311</v>
      </c>
      <c r="C136" s="2" t="s">
        <v>312</v>
      </c>
      <c r="D136" s="2" t="s">
        <v>330</v>
      </c>
      <c r="E136" s="2" t="s">
        <v>331</v>
      </c>
      <c r="F136" s="2" t="s">
        <v>17</v>
      </c>
      <c r="G136" s="2">
        <v>6000</v>
      </c>
      <c r="H136" s="3">
        <v>1000</v>
      </c>
      <c r="I136" s="2">
        <v>31</v>
      </c>
      <c r="J136" s="3">
        <v>6000</v>
      </c>
      <c r="K136" s="3">
        <v>6842.1</v>
      </c>
      <c r="L136" s="38">
        <v>1.14035</v>
      </c>
      <c r="M136" s="2" t="s">
        <v>69</v>
      </c>
      <c r="N136" s="3">
        <f t="shared" si="2"/>
        <v>1000</v>
      </c>
      <c r="O136" s="3">
        <v>842.1</v>
      </c>
      <c r="P136" s="2">
        <v>0</v>
      </c>
      <c r="Q136" s="2" t="s">
        <v>70</v>
      </c>
      <c r="R136" s="2">
        <v>332</v>
      </c>
      <c r="S136" s="2" t="s">
        <v>76</v>
      </c>
      <c r="T136" s="2" t="s">
        <v>59</v>
      </c>
      <c r="U136" s="39">
        <v>46235</v>
      </c>
      <c r="V136" s="39">
        <v>46265</v>
      </c>
      <c r="W136" s="2" t="s">
        <v>60</v>
      </c>
    </row>
    <row r="137" ht="19" customHeight="1" spans="1:23">
      <c r="A137" s="2" t="s">
        <v>332</v>
      </c>
      <c r="B137" s="2" t="s">
        <v>311</v>
      </c>
      <c r="C137" s="2" t="s">
        <v>312</v>
      </c>
      <c r="D137" s="2" t="s">
        <v>319</v>
      </c>
      <c r="E137" s="2" t="s">
        <v>320</v>
      </c>
      <c r="F137" s="2" t="s">
        <v>17</v>
      </c>
      <c r="G137" s="2">
        <v>6000</v>
      </c>
      <c r="H137" s="3">
        <v>1000</v>
      </c>
      <c r="I137" s="2">
        <v>31</v>
      </c>
      <c r="J137" s="3">
        <v>6000</v>
      </c>
      <c r="K137" s="3">
        <v>1489.4</v>
      </c>
      <c r="L137" s="38">
        <v>0.248233333333333</v>
      </c>
      <c r="M137" s="2" t="s">
        <v>24</v>
      </c>
      <c r="N137" s="3">
        <f t="shared" si="2"/>
        <v>0</v>
      </c>
      <c r="O137" s="3">
        <v>0</v>
      </c>
      <c r="P137" s="2">
        <v>0</v>
      </c>
      <c r="Q137" s="2" t="s">
        <v>70</v>
      </c>
      <c r="R137" s="2">
        <v>333</v>
      </c>
      <c r="S137" s="2" t="s">
        <v>76</v>
      </c>
      <c r="T137" s="2" t="s">
        <v>59</v>
      </c>
      <c r="U137" s="39">
        <v>46235</v>
      </c>
      <c r="V137" s="39">
        <v>46265</v>
      </c>
      <c r="W137" s="2" t="s">
        <v>60</v>
      </c>
    </row>
    <row r="138" ht="19" customHeight="1" spans="1:23">
      <c r="A138" s="2" t="s">
        <v>333</v>
      </c>
      <c r="B138" s="2" t="s">
        <v>311</v>
      </c>
      <c r="C138" s="2" t="s">
        <v>312</v>
      </c>
      <c r="D138" s="2" t="s">
        <v>327</v>
      </c>
      <c r="E138" s="2" t="s">
        <v>328</v>
      </c>
      <c r="F138" s="2" t="s">
        <v>17</v>
      </c>
      <c r="G138" s="2">
        <v>6000</v>
      </c>
      <c r="H138" s="3">
        <v>1000</v>
      </c>
      <c r="I138" s="2">
        <v>31</v>
      </c>
      <c r="J138" s="3">
        <v>6000</v>
      </c>
      <c r="K138" s="3">
        <v>6169.4</v>
      </c>
      <c r="L138" s="38">
        <v>1.02823333333333</v>
      </c>
      <c r="M138" s="2" t="s">
        <v>69</v>
      </c>
      <c r="N138" s="3">
        <f t="shared" si="2"/>
        <v>1000</v>
      </c>
      <c r="O138" s="3">
        <v>169.4</v>
      </c>
      <c r="P138" s="2">
        <v>0</v>
      </c>
      <c r="Q138" s="2" t="s">
        <v>70</v>
      </c>
      <c r="R138" s="2">
        <v>334</v>
      </c>
      <c r="S138" s="2" t="s">
        <v>76</v>
      </c>
      <c r="T138" s="2" t="s">
        <v>59</v>
      </c>
      <c r="U138" s="39">
        <v>46235</v>
      </c>
      <c r="V138" s="39">
        <v>46265</v>
      </c>
      <c r="W138" s="2" t="s">
        <v>60</v>
      </c>
    </row>
    <row r="139" ht="19" customHeight="1" spans="1:23">
      <c r="A139" s="2" t="s">
        <v>334</v>
      </c>
      <c r="B139" s="2" t="s">
        <v>311</v>
      </c>
      <c r="C139" s="2" t="s">
        <v>312</v>
      </c>
      <c r="D139" s="2" t="s">
        <v>319</v>
      </c>
      <c r="E139" s="2" t="s">
        <v>320</v>
      </c>
      <c r="F139" s="2" t="s">
        <v>17</v>
      </c>
      <c r="G139" s="2">
        <v>6000</v>
      </c>
      <c r="H139" s="3">
        <v>1000</v>
      </c>
      <c r="I139" s="2">
        <v>31</v>
      </c>
      <c r="J139" s="3">
        <v>6000</v>
      </c>
      <c r="K139" s="3">
        <v>10609</v>
      </c>
      <c r="L139" s="38">
        <v>1.76816666666667</v>
      </c>
      <c r="M139" s="2" t="s">
        <v>69</v>
      </c>
      <c r="N139" s="3">
        <f t="shared" si="2"/>
        <v>1000</v>
      </c>
      <c r="O139" s="3">
        <v>4609</v>
      </c>
      <c r="P139" s="2">
        <v>0</v>
      </c>
      <c r="Q139" s="2" t="s">
        <v>70</v>
      </c>
      <c r="R139" s="2">
        <v>335</v>
      </c>
      <c r="S139" s="2" t="s">
        <v>76</v>
      </c>
      <c r="T139" s="2" t="s">
        <v>59</v>
      </c>
      <c r="U139" s="39">
        <v>46235</v>
      </c>
      <c r="V139" s="39">
        <v>46265</v>
      </c>
      <c r="W139" s="2" t="s">
        <v>60</v>
      </c>
    </row>
    <row r="140" ht="19" customHeight="1" spans="1:23">
      <c r="A140" s="2" t="s">
        <v>335</v>
      </c>
      <c r="B140" s="2" t="s">
        <v>311</v>
      </c>
      <c r="C140" s="2" t="s">
        <v>312</v>
      </c>
      <c r="D140" s="2" t="s">
        <v>319</v>
      </c>
      <c r="E140" s="2" t="s">
        <v>323</v>
      </c>
      <c r="F140" s="2" t="s">
        <v>17</v>
      </c>
      <c r="G140" s="2">
        <v>6000</v>
      </c>
      <c r="H140" s="3">
        <v>1000</v>
      </c>
      <c r="I140" s="2">
        <v>5</v>
      </c>
      <c r="J140" s="3">
        <v>967.74</v>
      </c>
      <c r="K140" s="3">
        <v>1409.4</v>
      </c>
      <c r="L140" s="38">
        <v>1.45638291276583</v>
      </c>
      <c r="M140" s="2" t="s">
        <v>69</v>
      </c>
      <c r="N140" s="3">
        <f t="shared" si="2"/>
        <v>161.29</v>
      </c>
      <c r="O140" s="3">
        <v>441.66</v>
      </c>
      <c r="P140" s="2">
        <v>0</v>
      </c>
      <c r="Q140" s="2" t="s">
        <v>70</v>
      </c>
      <c r="R140" s="2">
        <v>336</v>
      </c>
      <c r="S140" s="2" t="s">
        <v>100</v>
      </c>
      <c r="T140" s="2" t="s">
        <v>59</v>
      </c>
      <c r="U140" s="39">
        <v>46261</v>
      </c>
      <c r="V140" s="39">
        <v>46265</v>
      </c>
      <c r="W140" s="2" t="s">
        <v>60</v>
      </c>
    </row>
    <row r="141" ht="19" customHeight="1" spans="1:23">
      <c r="A141" s="2" t="s">
        <v>336</v>
      </c>
      <c r="B141" s="2" t="s">
        <v>311</v>
      </c>
      <c r="C141" s="2" t="s">
        <v>312</v>
      </c>
      <c r="D141" s="2" t="s">
        <v>313</v>
      </c>
      <c r="E141" s="2" t="s">
        <v>314</v>
      </c>
      <c r="F141" s="2" t="s">
        <v>17</v>
      </c>
      <c r="G141" s="2">
        <v>6000</v>
      </c>
      <c r="H141" s="3">
        <v>1000</v>
      </c>
      <c r="I141" s="2">
        <v>31</v>
      </c>
      <c r="J141" s="3">
        <v>6000</v>
      </c>
      <c r="K141" s="3">
        <v>8278.6</v>
      </c>
      <c r="L141" s="38">
        <v>1.37976666666667</v>
      </c>
      <c r="M141" s="2" t="s">
        <v>69</v>
      </c>
      <c r="N141" s="3">
        <f t="shared" si="2"/>
        <v>1000</v>
      </c>
      <c r="O141" s="3">
        <v>2278.6</v>
      </c>
      <c r="P141" s="2">
        <v>0</v>
      </c>
      <c r="Q141" s="2" t="s">
        <v>70</v>
      </c>
      <c r="R141" s="2">
        <v>337</v>
      </c>
      <c r="S141" s="2" t="s">
        <v>76</v>
      </c>
      <c r="T141" s="2" t="s">
        <v>59</v>
      </c>
      <c r="U141" s="39">
        <v>46235</v>
      </c>
      <c r="V141" s="39">
        <v>46265</v>
      </c>
      <c r="W141" s="2" t="s">
        <v>60</v>
      </c>
    </row>
    <row r="142" ht="19" customHeight="1" spans="1:23">
      <c r="A142" s="2" t="s">
        <v>337</v>
      </c>
      <c r="B142" s="2" t="s">
        <v>311</v>
      </c>
      <c r="C142" s="2" t="s">
        <v>312</v>
      </c>
      <c r="D142" s="2" t="s">
        <v>330</v>
      </c>
      <c r="E142" s="2" t="s">
        <v>331</v>
      </c>
      <c r="F142" s="2" t="s">
        <v>17</v>
      </c>
      <c r="G142" s="2">
        <v>6000</v>
      </c>
      <c r="H142" s="3">
        <v>1000</v>
      </c>
      <c r="I142" s="2">
        <v>31</v>
      </c>
      <c r="J142" s="3">
        <v>6000</v>
      </c>
      <c r="K142" s="3">
        <v>3983.5</v>
      </c>
      <c r="L142" s="38">
        <v>0.663916666666667</v>
      </c>
      <c r="M142" s="2" t="s">
        <v>24</v>
      </c>
      <c r="N142" s="3">
        <f t="shared" si="2"/>
        <v>0</v>
      </c>
      <c r="O142" s="3">
        <v>0</v>
      </c>
      <c r="P142" s="2">
        <v>0</v>
      </c>
      <c r="Q142" s="2" t="s">
        <v>70</v>
      </c>
      <c r="R142" s="2">
        <v>338</v>
      </c>
      <c r="S142" s="2" t="s">
        <v>76</v>
      </c>
      <c r="T142" s="2" t="s">
        <v>59</v>
      </c>
      <c r="U142" s="39">
        <v>46235</v>
      </c>
      <c r="V142" s="39">
        <v>46265</v>
      </c>
      <c r="W142" s="2" t="s">
        <v>60</v>
      </c>
    </row>
    <row r="143" ht="19" customHeight="1" spans="1:23">
      <c r="A143" s="2" t="s">
        <v>338</v>
      </c>
      <c r="B143" s="2" t="s">
        <v>311</v>
      </c>
      <c r="C143" s="2" t="s">
        <v>312</v>
      </c>
      <c r="D143" s="2" t="s">
        <v>319</v>
      </c>
      <c r="E143" s="2" t="s">
        <v>320</v>
      </c>
      <c r="F143" s="2" t="s">
        <v>17</v>
      </c>
      <c r="G143" s="2">
        <v>6000</v>
      </c>
      <c r="H143" s="3">
        <v>1000</v>
      </c>
      <c r="I143" s="2">
        <v>31</v>
      </c>
      <c r="J143" s="3">
        <v>6000</v>
      </c>
      <c r="K143" s="3">
        <v>3239.7</v>
      </c>
      <c r="L143" s="38">
        <v>0.53995</v>
      </c>
      <c r="M143" s="2" t="s">
        <v>24</v>
      </c>
      <c r="N143" s="3">
        <f t="shared" si="2"/>
        <v>0</v>
      </c>
      <c r="O143" s="3">
        <v>0</v>
      </c>
      <c r="P143" s="2">
        <v>0</v>
      </c>
      <c r="Q143" s="2" t="s">
        <v>70</v>
      </c>
      <c r="R143" s="2">
        <v>339</v>
      </c>
      <c r="S143" s="2" t="s">
        <v>76</v>
      </c>
      <c r="T143" s="2" t="s">
        <v>59</v>
      </c>
      <c r="U143" s="39">
        <v>46235</v>
      </c>
      <c r="V143" s="39">
        <v>46265</v>
      </c>
      <c r="W143" s="2" t="s">
        <v>60</v>
      </c>
    </row>
    <row r="144" ht="19" customHeight="1" spans="1:23">
      <c r="A144" s="2" t="s">
        <v>339</v>
      </c>
      <c r="B144" s="2" t="s">
        <v>311</v>
      </c>
      <c r="C144" s="2" t="s">
        <v>312</v>
      </c>
      <c r="D144" s="2" t="s">
        <v>330</v>
      </c>
      <c r="E144" s="2" t="s">
        <v>331</v>
      </c>
      <c r="F144" s="2" t="s">
        <v>17</v>
      </c>
      <c r="G144" s="2">
        <v>6000</v>
      </c>
      <c r="H144" s="3">
        <v>1000</v>
      </c>
      <c r="I144" s="2">
        <v>31</v>
      </c>
      <c r="J144" s="3">
        <v>6000</v>
      </c>
      <c r="K144" s="3">
        <v>7112.1</v>
      </c>
      <c r="L144" s="38">
        <v>1.18535</v>
      </c>
      <c r="M144" s="2" t="s">
        <v>69</v>
      </c>
      <c r="N144" s="3">
        <f t="shared" si="2"/>
        <v>1000</v>
      </c>
      <c r="O144" s="3">
        <v>1112.1</v>
      </c>
      <c r="P144" s="2">
        <v>0</v>
      </c>
      <c r="Q144" s="2" t="s">
        <v>57</v>
      </c>
      <c r="R144" s="2">
        <v>340</v>
      </c>
      <c r="S144" s="2" t="s">
        <v>76</v>
      </c>
      <c r="T144" s="2" t="s">
        <v>59</v>
      </c>
      <c r="U144" s="39">
        <v>46235</v>
      </c>
      <c r="V144" s="39">
        <v>46265</v>
      </c>
      <c r="W144" s="2" t="s">
        <v>60</v>
      </c>
    </row>
    <row r="145" ht="19" customHeight="1" spans="1:23">
      <c r="A145" s="2" t="s">
        <v>340</v>
      </c>
      <c r="B145" s="2" t="s">
        <v>311</v>
      </c>
      <c r="C145" s="2" t="s">
        <v>312</v>
      </c>
      <c r="D145" s="2" t="s">
        <v>327</v>
      </c>
      <c r="E145" s="2" t="s">
        <v>328</v>
      </c>
      <c r="F145" s="2" t="s">
        <v>17</v>
      </c>
      <c r="G145" s="2">
        <v>6000</v>
      </c>
      <c r="H145" s="3">
        <v>1000</v>
      </c>
      <c r="I145" s="2">
        <v>31</v>
      </c>
      <c r="J145" s="3">
        <v>6000</v>
      </c>
      <c r="K145" s="3">
        <v>5160.4</v>
      </c>
      <c r="L145" s="38">
        <v>0.860066666666667</v>
      </c>
      <c r="M145" s="2" t="s">
        <v>24</v>
      </c>
      <c r="N145" s="3">
        <f t="shared" si="2"/>
        <v>0</v>
      </c>
      <c r="O145" s="3">
        <v>0</v>
      </c>
      <c r="P145" s="2">
        <v>0</v>
      </c>
      <c r="Q145" s="2" t="s">
        <v>70</v>
      </c>
      <c r="R145" s="2">
        <v>341</v>
      </c>
      <c r="S145" s="2" t="s">
        <v>76</v>
      </c>
      <c r="T145" s="2" t="s">
        <v>59</v>
      </c>
      <c r="U145" s="39">
        <v>46235</v>
      </c>
      <c r="V145" s="39">
        <v>46265</v>
      </c>
      <c r="W145" s="2" t="s">
        <v>60</v>
      </c>
    </row>
    <row r="146" ht="19" customHeight="1" spans="1:23">
      <c r="A146" s="2" t="s">
        <v>341</v>
      </c>
      <c r="B146" s="2" t="s">
        <v>311</v>
      </c>
      <c r="C146" s="2" t="s">
        <v>312</v>
      </c>
      <c r="D146" s="2" t="s">
        <v>313</v>
      </c>
      <c r="E146" s="2" t="s">
        <v>314</v>
      </c>
      <c r="F146" s="2" t="s">
        <v>17</v>
      </c>
      <c r="G146" s="2">
        <v>6000</v>
      </c>
      <c r="H146" s="3">
        <v>1000</v>
      </c>
      <c r="I146" s="2">
        <v>31</v>
      </c>
      <c r="J146" s="3">
        <v>6000</v>
      </c>
      <c r="K146" s="3">
        <v>12390.8</v>
      </c>
      <c r="L146" s="38">
        <v>2.06513333333333</v>
      </c>
      <c r="M146" s="2" t="s">
        <v>69</v>
      </c>
      <c r="N146" s="3">
        <f t="shared" si="2"/>
        <v>1000</v>
      </c>
      <c r="O146" s="3">
        <v>6390.8</v>
      </c>
      <c r="P146" s="2">
        <v>1</v>
      </c>
      <c r="Q146" s="2" t="s">
        <v>70</v>
      </c>
      <c r="R146" s="2">
        <v>342</v>
      </c>
      <c r="S146" s="2" t="s">
        <v>76</v>
      </c>
      <c r="T146" s="2" t="s">
        <v>59</v>
      </c>
      <c r="U146" s="39">
        <v>46235</v>
      </c>
      <c r="V146" s="39">
        <v>46265</v>
      </c>
      <c r="W146" s="2" t="s">
        <v>60</v>
      </c>
    </row>
    <row r="147" ht="19" customHeight="1" spans="1:23">
      <c r="A147" s="2" t="s">
        <v>342</v>
      </c>
      <c r="B147" s="2" t="s">
        <v>311</v>
      </c>
      <c r="C147" s="2" t="s">
        <v>312</v>
      </c>
      <c r="D147" s="2" t="s">
        <v>319</v>
      </c>
      <c r="E147" s="2" t="s">
        <v>320</v>
      </c>
      <c r="F147" s="2" t="s">
        <v>17</v>
      </c>
      <c r="G147" s="2">
        <v>6000</v>
      </c>
      <c r="H147" s="3">
        <v>1000</v>
      </c>
      <c r="I147" s="2">
        <v>31</v>
      </c>
      <c r="J147" s="3">
        <v>6000</v>
      </c>
      <c r="K147" s="3">
        <v>3472.9</v>
      </c>
      <c r="L147" s="38">
        <v>0.578816666666667</v>
      </c>
      <c r="M147" s="2" t="s">
        <v>24</v>
      </c>
      <c r="N147" s="3">
        <f t="shared" si="2"/>
        <v>0</v>
      </c>
      <c r="O147" s="3">
        <v>0</v>
      </c>
      <c r="P147" s="2">
        <v>0</v>
      </c>
      <c r="Q147" s="2" t="s">
        <v>70</v>
      </c>
      <c r="R147" s="2">
        <v>343</v>
      </c>
      <c r="S147" s="2" t="s">
        <v>76</v>
      </c>
      <c r="T147" s="2" t="s">
        <v>59</v>
      </c>
      <c r="U147" s="39">
        <v>46235</v>
      </c>
      <c r="V147" s="39">
        <v>46265</v>
      </c>
      <c r="W147" s="2" t="s">
        <v>60</v>
      </c>
    </row>
    <row r="148" ht="19" customHeight="1" spans="1:23">
      <c r="A148" s="2" t="s">
        <v>343</v>
      </c>
      <c r="B148" s="2" t="s">
        <v>311</v>
      </c>
      <c r="C148" s="2" t="s">
        <v>312</v>
      </c>
      <c r="D148" s="2" t="s">
        <v>319</v>
      </c>
      <c r="E148" s="2" t="s">
        <v>323</v>
      </c>
      <c r="F148" s="2" t="s">
        <v>17</v>
      </c>
      <c r="G148" s="2">
        <v>6000</v>
      </c>
      <c r="H148" s="3">
        <v>1000</v>
      </c>
      <c r="I148" s="2">
        <v>12</v>
      </c>
      <c r="J148" s="3">
        <v>2322.58</v>
      </c>
      <c r="K148" s="3">
        <v>137.4</v>
      </c>
      <c r="L148" s="38">
        <v>0.0591583497662083</v>
      </c>
      <c r="M148" s="2" t="s">
        <v>24</v>
      </c>
      <c r="N148" s="3">
        <f t="shared" si="2"/>
        <v>0</v>
      </c>
      <c r="O148" s="3">
        <v>0</v>
      </c>
      <c r="P148" s="2">
        <v>0</v>
      </c>
      <c r="Q148" s="2" t="s">
        <v>70</v>
      </c>
      <c r="R148" s="2">
        <v>344</v>
      </c>
      <c r="S148" s="2" t="s">
        <v>87</v>
      </c>
      <c r="T148" s="2" t="s">
        <v>59</v>
      </c>
      <c r="U148" s="39">
        <v>46254</v>
      </c>
      <c r="V148" s="39">
        <v>46265</v>
      </c>
      <c r="W148" s="2" t="s">
        <v>60</v>
      </c>
    </row>
    <row r="149" ht="19" customHeight="1" spans="1:23">
      <c r="A149" s="2" t="s">
        <v>344</v>
      </c>
      <c r="B149" s="2" t="s">
        <v>311</v>
      </c>
      <c r="C149" s="2" t="s">
        <v>312</v>
      </c>
      <c r="D149" s="2" t="s">
        <v>330</v>
      </c>
      <c r="E149" s="2" t="s">
        <v>331</v>
      </c>
      <c r="F149" s="2" t="s">
        <v>17</v>
      </c>
      <c r="G149" s="2">
        <v>6000</v>
      </c>
      <c r="H149" s="3">
        <v>1000</v>
      </c>
      <c r="I149" s="2">
        <v>31</v>
      </c>
      <c r="J149" s="3">
        <v>6000</v>
      </c>
      <c r="K149" s="3">
        <v>3439.9</v>
      </c>
      <c r="L149" s="38">
        <v>0.573316666666667</v>
      </c>
      <c r="M149" s="2" t="s">
        <v>24</v>
      </c>
      <c r="N149" s="3">
        <f t="shared" si="2"/>
        <v>0</v>
      </c>
      <c r="O149" s="3">
        <v>0</v>
      </c>
      <c r="P149" s="2">
        <v>0</v>
      </c>
      <c r="Q149" s="2" t="s">
        <v>70</v>
      </c>
      <c r="R149" s="2">
        <v>345</v>
      </c>
      <c r="S149" s="2" t="s">
        <v>76</v>
      </c>
      <c r="T149" s="2" t="s">
        <v>59</v>
      </c>
      <c r="U149" s="39">
        <v>46235</v>
      </c>
      <c r="V149" s="39">
        <v>46265</v>
      </c>
      <c r="W149" s="2" t="s">
        <v>60</v>
      </c>
    </row>
    <row r="150" ht="19" customHeight="1" spans="1:23">
      <c r="A150" s="2" t="s">
        <v>345</v>
      </c>
      <c r="B150" s="2" t="s">
        <v>311</v>
      </c>
      <c r="C150" s="2" t="s">
        <v>312</v>
      </c>
      <c r="D150" s="2" t="s">
        <v>319</v>
      </c>
      <c r="E150" s="2" t="s">
        <v>323</v>
      </c>
      <c r="F150" s="2" t="s">
        <v>17</v>
      </c>
      <c r="G150" s="2">
        <v>6000</v>
      </c>
      <c r="H150" s="3">
        <v>1000</v>
      </c>
      <c r="I150" s="2">
        <v>11</v>
      </c>
      <c r="J150" s="3">
        <v>2129.03</v>
      </c>
      <c r="K150" s="3">
        <v>1313.8</v>
      </c>
      <c r="L150" s="38">
        <v>0.617088533275717</v>
      </c>
      <c r="M150" s="2" t="s">
        <v>24</v>
      </c>
      <c r="N150" s="3">
        <f t="shared" si="2"/>
        <v>0</v>
      </c>
      <c r="O150" s="3">
        <v>0</v>
      </c>
      <c r="P150" s="2">
        <v>0</v>
      </c>
      <c r="Q150" s="2" t="s">
        <v>70</v>
      </c>
      <c r="R150" s="2">
        <v>346</v>
      </c>
      <c r="S150" s="2" t="s">
        <v>346</v>
      </c>
      <c r="T150" s="2" t="s">
        <v>59</v>
      </c>
      <c r="U150" s="39">
        <v>46255</v>
      </c>
      <c r="V150" s="39">
        <v>46265</v>
      </c>
      <c r="W150" s="2" t="s">
        <v>60</v>
      </c>
    </row>
    <row r="151" ht="19" customHeight="1" spans="1:23">
      <c r="A151" s="2" t="s">
        <v>347</v>
      </c>
      <c r="B151" s="2" t="s">
        <v>311</v>
      </c>
      <c r="C151" s="2" t="s">
        <v>312</v>
      </c>
      <c r="D151" s="2" t="s">
        <v>319</v>
      </c>
      <c r="E151" s="2" t="s">
        <v>320</v>
      </c>
      <c r="F151" s="2" t="s">
        <v>17</v>
      </c>
      <c r="G151" s="2">
        <v>6000</v>
      </c>
      <c r="H151" s="3">
        <v>1000</v>
      </c>
      <c r="I151" s="2">
        <v>31</v>
      </c>
      <c r="J151" s="3">
        <v>6000</v>
      </c>
      <c r="K151" s="3">
        <v>582.2</v>
      </c>
      <c r="L151" s="38">
        <v>0.0970333333333333</v>
      </c>
      <c r="M151" s="2" t="s">
        <v>24</v>
      </c>
      <c r="N151" s="3">
        <f t="shared" si="2"/>
        <v>0</v>
      </c>
      <c r="O151" s="3">
        <v>0</v>
      </c>
      <c r="P151" s="2">
        <v>0</v>
      </c>
      <c r="Q151" s="2" t="s">
        <v>70</v>
      </c>
      <c r="R151" s="2">
        <v>347</v>
      </c>
      <c r="S151" s="2" t="s">
        <v>76</v>
      </c>
      <c r="T151" s="2" t="s">
        <v>59</v>
      </c>
      <c r="U151" s="39">
        <v>46235</v>
      </c>
      <c r="V151" s="39">
        <v>46265</v>
      </c>
      <c r="W151" s="2" t="s">
        <v>60</v>
      </c>
    </row>
    <row r="152" ht="19" customHeight="1" spans="1:23">
      <c r="A152" s="2" t="s">
        <v>348</v>
      </c>
      <c r="B152" s="2" t="s">
        <v>311</v>
      </c>
      <c r="C152" s="2" t="s">
        <v>312</v>
      </c>
      <c r="D152" s="2" t="s">
        <v>349</v>
      </c>
      <c r="E152" s="2" t="s">
        <v>350</v>
      </c>
      <c r="F152" s="2" t="s">
        <v>12</v>
      </c>
      <c r="G152" s="2">
        <v>5000</v>
      </c>
      <c r="H152" s="3">
        <v>300</v>
      </c>
      <c r="I152" s="2">
        <v>26</v>
      </c>
      <c r="J152" s="3">
        <v>4193.55</v>
      </c>
      <c r="K152" s="3">
        <v>10934.6</v>
      </c>
      <c r="L152" s="38">
        <v>2.60748053558441</v>
      </c>
      <c r="M152" s="2" t="s">
        <v>69</v>
      </c>
      <c r="N152" s="3">
        <f t="shared" si="2"/>
        <v>251.61</v>
      </c>
      <c r="O152" s="3">
        <v>6741.05</v>
      </c>
      <c r="P152" s="2">
        <v>1</v>
      </c>
      <c r="Q152" s="2" t="s">
        <v>70</v>
      </c>
      <c r="R152" s="2">
        <v>348</v>
      </c>
      <c r="S152" s="2" t="s">
        <v>351</v>
      </c>
      <c r="T152" s="2" t="s">
        <v>113</v>
      </c>
      <c r="U152" s="39">
        <v>46240</v>
      </c>
      <c r="V152" s="39">
        <v>46265</v>
      </c>
      <c r="W152" s="2" t="s">
        <v>60</v>
      </c>
    </row>
    <row r="153" ht="19" customHeight="1" spans="1:23">
      <c r="A153" s="2" t="s">
        <v>352</v>
      </c>
      <c r="B153" s="2" t="s">
        <v>311</v>
      </c>
      <c r="C153" s="2" t="s">
        <v>312</v>
      </c>
      <c r="D153" s="2" t="s">
        <v>349</v>
      </c>
      <c r="E153" s="2" t="s">
        <v>350</v>
      </c>
      <c r="F153" s="2" t="s">
        <v>12</v>
      </c>
      <c r="G153" s="2">
        <v>5000</v>
      </c>
      <c r="H153" s="3">
        <v>300</v>
      </c>
      <c r="I153" s="2">
        <v>26</v>
      </c>
      <c r="J153" s="3">
        <v>4193.55</v>
      </c>
      <c r="K153" s="3">
        <v>7457.8</v>
      </c>
      <c r="L153" s="38">
        <v>1.77839777753932</v>
      </c>
      <c r="M153" s="2" t="s">
        <v>69</v>
      </c>
      <c r="N153" s="3">
        <f t="shared" si="2"/>
        <v>251.61</v>
      </c>
      <c r="O153" s="3">
        <v>3264.25</v>
      </c>
      <c r="P153" s="2">
        <v>0</v>
      </c>
      <c r="Q153" s="2" t="s">
        <v>70</v>
      </c>
      <c r="R153" s="2">
        <v>349</v>
      </c>
      <c r="S153" s="2" t="s">
        <v>353</v>
      </c>
      <c r="T153" s="2" t="s">
        <v>113</v>
      </c>
      <c r="U153" s="39">
        <v>46240</v>
      </c>
      <c r="V153" s="39">
        <v>46265</v>
      </c>
      <c r="W153" s="2" t="s">
        <v>60</v>
      </c>
    </row>
    <row r="154" ht="19" customHeight="1" spans="1:23">
      <c r="A154" s="2" t="s">
        <v>354</v>
      </c>
      <c r="B154" s="2" t="s">
        <v>311</v>
      </c>
      <c r="C154" s="2" t="s">
        <v>312</v>
      </c>
      <c r="D154" s="2" t="s">
        <v>349</v>
      </c>
      <c r="E154" s="2" t="s">
        <v>350</v>
      </c>
      <c r="F154" s="2" t="s">
        <v>11</v>
      </c>
      <c r="G154" s="2">
        <v>3000</v>
      </c>
      <c r="H154" s="3">
        <v>150</v>
      </c>
      <c r="I154" s="2">
        <v>26</v>
      </c>
      <c r="J154" s="3">
        <v>2516.13</v>
      </c>
      <c r="K154" s="3">
        <v>8104.5</v>
      </c>
      <c r="L154" s="38">
        <v>3.22101799191616</v>
      </c>
      <c r="M154" s="2" t="s">
        <v>69</v>
      </c>
      <c r="N154" s="3">
        <f t="shared" si="2"/>
        <v>125.81</v>
      </c>
      <c r="O154" s="3">
        <v>5588.37</v>
      </c>
      <c r="P154" s="2">
        <v>1</v>
      </c>
      <c r="Q154" s="2" t="s">
        <v>70</v>
      </c>
      <c r="R154" s="2">
        <v>350</v>
      </c>
      <c r="S154" s="2" t="s">
        <v>353</v>
      </c>
      <c r="T154" s="2" t="s">
        <v>113</v>
      </c>
      <c r="U154" s="39">
        <v>46240</v>
      </c>
      <c r="V154" s="39">
        <v>46265</v>
      </c>
      <c r="W154" s="2" t="s">
        <v>60</v>
      </c>
    </row>
    <row r="155" ht="19" customHeight="1" spans="1:23">
      <c r="A155" s="2" t="s">
        <v>355</v>
      </c>
      <c r="B155" s="2" t="s">
        <v>65</v>
      </c>
      <c r="C155" s="2" t="s">
        <v>356</v>
      </c>
      <c r="D155" s="2" t="s">
        <v>357</v>
      </c>
      <c r="E155" s="2" t="s">
        <v>358</v>
      </c>
      <c r="F155" s="2" t="s">
        <v>6</v>
      </c>
      <c r="G155" s="2">
        <v>3000</v>
      </c>
      <c r="H155" s="3">
        <v>150</v>
      </c>
      <c r="I155" s="2">
        <v>31</v>
      </c>
      <c r="J155" s="3">
        <v>3000</v>
      </c>
      <c r="K155" s="3">
        <v>3290.1</v>
      </c>
      <c r="L155" s="38">
        <v>1.0967</v>
      </c>
      <c r="M155" s="2" t="s">
        <v>69</v>
      </c>
      <c r="N155" s="3">
        <f t="shared" si="2"/>
        <v>150</v>
      </c>
      <c r="O155" s="3">
        <v>290.1</v>
      </c>
      <c r="P155" s="2">
        <v>0</v>
      </c>
      <c r="Q155" s="2" t="s">
        <v>70</v>
      </c>
      <c r="R155" s="2">
        <v>54</v>
      </c>
      <c r="S155" s="2" t="s">
        <v>359</v>
      </c>
      <c r="T155" s="2" t="s">
        <v>59</v>
      </c>
      <c r="U155" s="39">
        <v>46235</v>
      </c>
      <c r="V155" s="39">
        <v>46265</v>
      </c>
      <c r="W155" s="2" t="s">
        <v>360</v>
      </c>
    </row>
    <row r="156" ht="19" customHeight="1" spans="1:23">
      <c r="A156" s="2" t="s">
        <v>361</v>
      </c>
      <c r="B156" s="2" t="s">
        <v>65</v>
      </c>
      <c r="C156" s="2" t="s">
        <v>356</v>
      </c>
      <c r="D156" s="2" t="s">
        <v>362</v>
      </c>
      <c r="E156" s="2" t="s">
        <v>363</v>
      </c>
      <c r="F156" s="2" t="s">
        <v>12</v>
      </c>
      <c r="G156" s="2">
        <v>5000</v>
      </c>
      <c r="H156" s="3">
        <v>260</v>
      </c>
      <c r="I156" s="2">
        <v>24</v>
      </c>
      <c r="J156" s="3">
        <v>3870.97</v>
      </c>
      <c r="K156" s="3">
        <v>6968.2</v>
      </c>
      <c r="L156" s="38">
        <v>1.80011728326492</v>
      </c>
      <c r="M156" s="2" t="s">
        <v>69</v>
      </c>
      <c r="N156" s="3">
        <f t="shared" si="2"/>
        <v>201.29</v>
      </c>
      <c r="O156" s="3">
        <v>3097.23</v>
      </c>
      <c r="P156" s="2">
        <v>0</v>
      </c>
      <c r="Q156" s="2" t="s">
        <v>57</v>
      </c>
      <c r="R156" s="2">
        <v>55</v>
      </c>
      <c r="S156" s="2" t="s">
        <v>262</v>
      </c>
      <c r="T156" s="2" t="s">
        <v>59</v>
      </c>
      <c r="U156" s="39">
        <v>46235</v>
      </c>
      <c r="V156" s="39">
        <v>46258</v>
      </c>
      <c r="W156" s="2" t="s">
        <v>60</v>
      </c>
    </row>
    <row r="157" ht="19" customHeight="1" spans="1:23">
      <c r="A157" s="2" t="s">
        <v>364</v>
      </c>
      <c r="B157" s="2" t="s">
        <v>65</v>
      </c>
      <c r="C157" s="2" t="s">
        <v>356</v>
      </c>
      <c r="D157" s="2" t="s">
        <v>357</v>
      </c>
      <c r="E157" s="2" t="s">
        <v>358</v>
      </c>
      <c r="F157" s="2" t="s">
        <v>11</v>
      </c>
      <c r="G157" s="2">
        <v>3000</v>
      </c>
      <c r="H157" s="3">
        <v>150</v>
      </c>
      <c r="I157" s="2">
        <v>31</v>
      </c>
      <c r="J157" s="3">
        <v>3000</v>
      </c>
      <c r="K157" s="3">
        <v>3146.8</v>
      </c>
      <c r="L157" s="38">
        <v>1.04893333333333</v>
      </c>
      <c r="M157" s="2" t="s">
        <v>69</v>
      </c>
      <c r="N157" s="3">
        <f t="shared" si="2"/>
        <v>150</v>
      </c>
      <c r="O157" s="3">
        <v>146.8</v>
      </c>
      <c r="P157" s="2">
        <v>0</v>
      </c>
      <c r="Q157" s="2" t="s">
        <v>70</v>
      </c>
      <c r="R157" s="2">
        <v>56</v>
      </c>
      <c r="S157" s="2" t="s">
        <v>76</v>
      </c>
      <c r="T157" s="2" t="s">
        <v>59</v>
      </c>
      <c r="U157" s="39">
        <v>46235</v>
      </c>
      <c r="V157" s="39">
        <v>46265</v>
      </c>
      <c r="W157" s="2" t="s">
        <v>60</v>
      </c>
    </row>
    <row r="158" ht="19" customHeight="1" spans="1:23">
      <c r="A158" s="2" t="s">
        <v>365</v>
      </c>
      <c r="B158" s="2" t="s">
        <v>65</v>
      </c>
      <c r="C158" s="2" t="s">
        <v>356</v>
      </c>
      <c r="D158" s="2" t="s">
        <v>366</v>
      </c>
      <c r="E158" s="2" t="s">
        <v>367</v>
      </c>
      <c r="F158" s="2" t="s">
        <v>12</v>
      </c>
      <c r="G158" s="2">
        <v>5000</v>
      </c>
      <c r="H158" s="3">
        <v>260</v>
      </c>
      <c r="I158" s="2">
        <v>31</v>
      </c>
      <c r="J158" s="3">
        <v>5000</v>
      </c>
      <c r="K158" s="3">
        <v>3846.8</v>
      </c>
      <c r="L158" s="38">
        <v>0.76936</v>
      </c>
      <c r="M158" s="2" t="s">
        <v>24</v>
      </c>
      <c r="N158" s="3">
        <f t="shared" si="2"/>
        <v>0</v>
      </c>
      <c r="O158" s="3">
        <v>0</v>
      </c>
      <c r="P158" s="2">
        <v>0</v>
      </c>
      <c r="Q158" s="2" t="s">
        <v>70</v>
      </c>
      <c r="R158" s="2">
        <v>57</v>
      </c>
      <c r="S158" s="2" t="s">
        <v>76</v>
      </c>
      <c r="T158" s="2" t="s">
        <v>59</v>
      </c>
      <c r="U158" s="39">
        <v>46235</v>
      </c>
      <c r="V158" s="39">
        <v>46265</v>
      </c>
      <c r="W158" s="2" t="s">
        <v>60</v>
      </c>
    </row>
    <row r="159" ht="19" customHeight="1" spans="1:23">
      <c r="A159" s="2" t="s">
        <v>368</v>
      </c>
      <c r="B159" s="2" t="s">
        <v>65</v>
      </c>
      <c r="C159" s="2" t="s">
        <v>356</v>
      </c>
      <c r="D159" s="2" t="s">
        <v>362</v>
      </c>
      <c r="E159" s="2" t="s">
        <v>369</v>
      </c>
      <c r="F159" s="2" t="s">
        <v>12</v>
      </c>
      <c r="G159" s="2">
        <v>5000</v>
      </c>
      <c r="H159" s="3">
        <v>260</v>
      </c>
      <c r="I159" s="2">
        <v>31</v>
      </c>
      <c r="J159" s="3">
        <v>5000</v>
      </c>
      <c r="K159" s="3">
        <v>4978.2</v>
      </c>
      <c r="L159" s="38">
        <v>0.99564</v>
      </c>
      <c r="M159" s="2" t="s">
        <v>24</v>
      </c>
      <c r="N159" s="3">
        <f t="shared" si="2"/>
        <v>0</v>
      </c>
      <c r="O159" s="3">
        <v>0</v>
      </c>
      <c r="P159" s="2">
        <v>0</v>
      </c>
      <c r="Q159" s="2" t="s">
        <v>70</v>
      </c>
      <c r="R159" s="2">
        <v>58</v>
      </c>
      <c r="S159" s="2" t="s">
        <v>76</v>
      </c>
      <c r="T159" s="2" t="s">
        <v>59</v>
      </c>
      <c r="U159" s="39">
        <v>46235</v>
      </c>
      <c r="V159" s="39">
        <v>46265</v>
      </c>
      <c r="W159" s="2" t="s">
        <v>60</v>
      </c>
    </row>
    <row r="160" ht="19" customHeight="1" spans="1:23">
      <c r="A160" s="2" t="s">
        <v>370</v>
      </c>
      <c r="B160" s="2" t="s">
        <v>65</v>
      </c>
      <c r="C160" s="2" t="s">
        <v>356</v>
      </c>
      <c r="D160" s="2" t="s">
        <v>366</v>
      </c>
      <c r="E160" s="2" t="s">
        <v>367</v>
      </c>
      <c r="F160" s="2" t="s">
        <v>12</v>
      </c>
      <c r="G160" s="2">
        <v>5000</v>
      </c>
      <c r="H160" s="3">
        <v>260</v>
      </c>
      <c r="I160" s="2">
        <v>31</v>
      </c>
      <c r="J160" s="3">
        <v>5000</v>
      </c>
      <c r="K160" s="3">
        <v>4343.5</v>
      </c>
      <c r="L160" s="38">
        <v>0.8687</v>
      </c>
      <c r="M160" s="2" t="s">
        <v>24</v>
      </c>
      <c r="N160" s="3">
        <f t="shared" si="2"/>
        <v>0</v>
      </c>
      <c r="O160" s="3">
        <v>0</v>
      </c>
      <c r="P160" s="2">
        <v>0</v>
      </c>
      <c r="Q160" s="2" t="s">
        <v>70</v>
      </c>
      <c r="R160" s="2">
        <v>59</v>
      </c>
      <c r="S160" s="2" t="s">
        <v>76</v>
      </c>
      <c r="T160" s="2" t="s">
        <v>59</v>
      </c>
      <c r="U160" s="39">
        <v>46235</v>
      </c>
      <c r="V160" s="39">
        <v>46265</v>
      </c>
      <c r="W160" s="2" t="s">
        <v>60</v>
      </c>
    </row>
    <row r="161" ht="19" customHeight="1" spans="1:23">
      <c r="A161" s="2" t="s">
        <v>371</v>
      </c>
      <c r="B161" s="2" t="s">
        <v>65</v>
      </c>
      <c r="C161" s="2" t="s">
        <v>356</v>
      </c>
      <c r="D161" s="2" t="s">
        <v>362</v>
      </c>
      <c r="E161" s="2" t="s">
        <v>372</v>
      </c>
      <c r="F161" s="2" t="s">
        <v>12</v>
      </c>
      <c r="G161" s="2">
        <v>5000</v>
      </c>
      <c r="H161" s="3">
        <v>260</v>
      </c>
      <c r="I161" s="2">
        <v>23</v>
      </c>
      <c r="J161" s="3">
        <v>3709.68</v>
      </c>
      <c r="K161" s="3">
        <v>2934.8</v>
      </c>
      <c r="L161" s="38">
        <v>0.791119449656035</v>
      </c>
      <c r="M161" s="2" t="s">
        <v>24</v>
      </c>
      <c r="N161" s="3">
        <f t="shared" si="2"/>
        <v>0</v>
      </c>
      <c r="O161" s="3">
        <v>0</v>
      </c>
      <c r="P161" s="2">
        <v>0</v>
      </c>
      <c r="Q161" s="2" t="s">
        <v>57</v>
      </c>
      <c r="R161" s="2">
        <v>60</v>
      </c>
      <c r="S161" s="2" t="s">
        <v>84</v>
      </c>
      <c r="T161" s="2" t="s">
        <v>59</v>
      </c>
      <c r="U161" s="39">
        <v>46235</v>
      </c>
      <c r="V161" s="39">
        <v>46257</v>
      </c>
      <c r="W161" s="2" t="s">
        <v>60</v>
      </c>
    </row>
    <row r="162" ht="19" customHeight="1" spans="1:23">
      <c r="A162" s="2" t="s">
        <v>373</v>
      </c>
      <c r="B162" s="2" t="s">
        <v>65</v>
      </c>
      <c r="C162" s="2" t="s">
        <v>356</v>
      </c>
      <c r="D162" s="2" t="s">
        <v>357</v>
      </c>
      <c r="E162" s="2" t="s">
        <v>358</v>
      </c>
      <c r="F162" s="2" t="s">
        <v>12</v>
      </c>
      <c r="G162" s="2">
        <v>5000</v>
      </c>
      <c r="H162" s="3">
        <v>260</v>
      </c>
      <c r="I162" s="2">
        <v>8</v>
      </c>
      <c r="J162" s="3">
        <v>1290.32</v>
      </c>
      <c r="K162" s="3">
        <v>412.8</v>
      </c>
      <c r="L162" s="38">
        <v>0.31992063984128</v>
      </c>
      <c r="M162" s="2" t="s">
        <v>24</v>
      </c>
      <c r="N162" s="3">
        <f t="shared" si="2"/>
        <v>0</v>
      </c>
      <c r="O162" s="3">
        <v>0</v>
      </c>
      <c r="P162" s="2">
        <v>0</v>
      </c>
      <c r="Q162" s="2" t="s">
        <v>70</v>
      </c>
      <c r="R162" s="2">
        <v>61</v>
      </c>
      <c r="S162" s="2" t="s">
        <v>374</v>
      </c>
      <c r="T162" s="2" t="s">
        <v>59</v>
      </c>
      <c r="U162" s="39">
        <v>46258</v>
      </c>
      <c r="V162" s="39">
        <v>46265</v>
      </c>
      <c r="W162" s="2" t="s">
        <v>60</v>
      </c>
    </row>
    <row r="163" ht="19" customHeight="1" spans="1:23">
      <c r="A163" s="2" t="s">
        <v>375</v>
      </c>
      <c r="B163" s="2" t="s">
        <v>65</v>
      </c>
      <c r="C163" s="2" t="s">
        <v>356</v>
      </c>
      <c r="D163" s="2" t="s">
        <v>362</v>
      </c>
      <c r="E163" s="2" t="s">
        <v>376</v>
      </c>
      <c r="F163" s="2" t="s">
        <v>12</v>
      </c>
      <c r="G163" s="2">
        <v>5000</v>
      </c>
      <c r="H163" s="3">
        <v>260</v>
      </c>
      <c r="I163" s="2">
        <v>7</v>
      </c>
      <c r="J163" s="3">
        <v>1129.03</v>
      </c>
      <c r="K163" s="3">
        <v>1014.6</v>
      </c>
      <c r="L163" s="38">
        <v>0.898647511580738</v>
      </c>
      <c r="M163" s="2" t="s">
        <v>24</v>
      </c>
      <c r="N163" s="3">
        <f t="shared" si="2"/>
        <v>0</v>
      </c>
      <c r="O163" s="3">
        <v>0</v>
      </c>
      <c r="P163" s="2">
        <v>0</v>
      </c>
      <c r="Q163" s="2" t="s">
        <v>57</v>
      </c>
      <c r="R163" s="2">
        <v>62</v>
      </c>
      <c r="S163" s="2" t="s">
        <v>377</v>
      </c>
      <c r="T163" s="2" t="s">
        <v>59</v>
      </c>
      <c r="U163" s="39">
        <v>46235</v>
      </c>
      <c r="V163" s="39">
        <v>46241</v>
      </c>
      <c r="W163" s="2" t="s">
        <v>60</v>
      </c>
    </row>
    <row r="164" ht="19" customHeight="1" spans="1:23">
      <c r="A164" s="2" t="s">
        <v>378</v>
      </c>
      <c r="B164" s="2" t="s">
        <v>65</v>
      </c>
      <c r="C164" s="2" t="s">
        <v>356</v>
      </c>
      <c r="D164" s="2" t="s">
        <v>362</v>
      </c>
      <c r="E164" s="2" t="s">
        <v>376</v>
      </c>
      <c r="F164" s="2" t="s">
        <v>12</v>
      </c>
      <c r="G164" s="2">
        <v>5000</v>
      </c>
      <c r="H164" s="3">
        <v>260</v>
      </c>
      <c r="I164" s="2">
        <v>28</v>
      </c>
      <c r="J164" s="3">
        <v>4516.13</v>
      </c>
      <c r="K164" s="3">
        <v>4683.8</v>
      </c>
      <c r="L164" s="38">
        <v>1.03712692061566</v>
      </c>
      <c r="M164" s="2" t="s">
        <v>69</v>
      </c>
      <c r="N164" s="3">
        <f t="shared" si="2"/>
        <v>234.84</v>
      </c>
      <c r="O164" s="3">
        <v>167.67</v>
      </c>
      <c r="P164" s="2">
        <v>0</v>
      </c>
      <c r="Q164" s="2" t="s">
        <v>57</v>
      </c>
      <c r="R164" s="2">
        <v>63</v>
      </c>
      <c r="S164" s="2" t="s">
        <v>379</v>
      </c>
      <c r="T164" s="2" t="s">
        <v>59</v>
      </c>
      <c r="U164" s="39">
        <v>46235</v>
      </c>
      <c r="V164" s="39">
        <v>46262</v>
      </c>
      <c r="W164" s="2" t="s">
        <v>60</v>
      </c>
    </row>
    <row r="165" ht="19" customHeight="1" spans="1:23">
      <c r="A165" s="2" t="s">
        <v>380</v>
      </c>
      <c r="B165" s="2" t="s">
        <v>65</v>
      </c>
      <c r="C165" s="2" t="s">
        <v>356</v>
      </c>
      <c r="D165" s="2" t="s">
        <v>357</v>
      </c>
      <c r="E165" s="2" t="s">
        <v>358</v>
      </c>
      <c r="F165" s="2" t="s">
        <v>12</v>
      </c>
      <c r="G165" s="2">
        <v>5000</v>
      </c>
      <c r="H165" s="3">
        <v>260</v>
      </c>
      <c r="I165" s="2">
        <v>26</v>
      </c>
      <c r="J165" s="3">
        <v>4193.55</v>
      </c>
      <c r="K165" s="3">
        <v>896.7</v>
      </c>
      <c r="L165" s="38">
        <v>0.213828379296777</v>
      </c>
      <c r="M165" s="2" t="s">
        <v>24</v>
      </c>
      <c r="N165" s="3">
        <f t="shared" si="2"/>
        <v>0</v>
      </c>
      <c r="O165" s="3">
        <v>0</v>
      </c>
      <c r="P165" s="2">
        <v>0</v>
      </c>
      <c r="Q165" s="2" t="s">
        <v>57</v>
      </c>
      <c r="R165" s="2">
        <v>64</v>
      </c>
      <c r="S165" s="2" t="s">
        <v>353</v>
      </c>
      <c r="T165" s="2" t="s">
        <v>59</v>
      </c>
      <c r="U165" s="39">
        <v>46235</v>
      </c>
      <c r="V165" s="39">
        <v>46260</v>
      </c>
      <c r="W165" s="2" t="s">
        <v>60</v>
      </c>
    </row>
    <row r="166" ht="19" customHeight="1" spans="1:23">
      <c r="A166" s="2" t="s">
        <v>381</v>
      </c>
      <c r="B166" s="2" t="s">
        <v>65</v>
      </c>
      <c r="C166" s="2" t="s">
        <v>356</v>
      </c>
      <c r="D166" s="2" t="s">
        <v>362</v>
      </c>
      <c r="E166" s="2" t="s">
        <v>372</v>
      </c>
      <c r="F166" s="2" t="s">
        <v>12</v>
      </c>
      <c r="G166" s="2">
        <v>5000</v>
      </c>
      <c r="H166" s="3">
        <v>260</v>
      </c>
      <c r="I166" s="2">
        <v>22</v>
      </c>
      <c r="J166" s="3">
        <v>3548.39</v>
      </c>
      <c r="K166" s="3">
        <v>5411</v>
      </c>
      <c r="L166" s="38">
        <v>1.52491693415887</v>
      </c>
      <c r="M166" s="2" t="s">
        <v>69</v>
      </c>
      <c r="N166" s="3">
        <f t="shared" si="2"/>
        <v>184.52</v>
      </c>
      <c r="O166" s="3">
        <v>1862.61</v>
      </c>
      <c r="P166" s="2">
        <v>0</v>
      </c>
      <c r="Q166" s="2" t="s">
        <v>57</v>
      </c>
      <c r="R166" s="2">
        <v>65</v>
      </c>
      <c r="S166" s="2" t="s">
        <v>98</v>
      </c>
      <c r="T166" s="2" t="s">
        <v>59</v>
      </c>
      <c r="U166" s="39">
        <v>46235</v>
      </c>
      <c r="V166" s="39">
        <v>46256</v>
      </c>
      <c r="W166" s="2" t="s">
        <v>60</v>
      </c>
    </row>
    <row r="167" ht="19" customHeight="1" spans="1:23">
      <c r="A167" s="2" t="s">
        <v>382</v>
      </c>
      <c r="B167" s="2" t="s">
        <v>65</v>
      </c>
      <c r="C167" s="2" t="s">
        <v>356</v>
      </c>
      <c r="D167" s="2" t="s">
        <v>383</v>
      </c>
      <c r="E167" s="2" t="s">
        <v>384</v>
      </c>
      <c r="F167" s="2" t="s">
        <v>12</v>
      </c>
      <c r="G167" s="2">
        <v>5000</v>
      </c>
      <c r="H167" s="3">
        <v>260</v>
      </c>
      <c r="I167" s="2">
        <v>15</v>
      </c>
      <c r="J167" s="3">
        <v>2419.35</v>
      </c>
      <c r="K167" s="3">
        <v>1413.2</v>
      </c>
      <c r="L167" s="38">
        <v>0.584123834914337</v>
      </c>
      <c r="M167" s="2" t="s">
        <v>24</v>
      </c>
      <c r="N167" s="3">
        <f t="shared" si="2"/>
        <v>0</v>
      </c>
      <c r="O167" s="3">
        <v>0</v>
      </c>
      <c r="P167" s="2">
        <v>0</v>
      </c>
      <c r="Q167" s="2" t="s">
        <v>57</v>
      </c>
      <c r="R167" s="2">
        <v>66</v>
      </c>
      <c r="S167" s="2" t="s">
        <v>385</v>
      </c>
      <c r="T167" s="2" t="s">
        <v>59</v>
      </c>
      <c r="U167" s="39">
        <v>46248</v>
      </c>
      <c r="V167" s="39">
        <v>46262</v>
      </c>
      <c r="W167" s="2" t="s">
        <v>60</v>
      </c>
    </row>
    <row r="168" ht="19" customHeight="1" spans="1:23">
      <c r="A168" s="2" t="s">
        <v>386</v>
      </c>
      <c r="B168" s="2" t="s">
        <v>65</v>
      </c>
      <c r="C168" s="2" t="s">
        <v>356</v>
      </c>
      <c r="D168" s="2" t="s">
        <v>383</v>
      </c>
      <c r="E168" s="2" t="s">
        <v>384</v>
      </c>
      <c r="F168" s="2" t="s">
        <v>12</v>
      </c>
      <c r="G168" s="2">
        <v>5000</v>
      </c>
      <c r="H168" s="3">
        <v>260</v>
      </c>
      <c r="I168" s="2">
        <v>15</v>
      </c>
      <c r="J168" s="3">
        <v>2419.35</v>
      </c>
      <c r="K168" s="3">
        <v>345.3</v>
      </c>
      <c r="L168" s="38">
        <v>0.142724285448571</v>
      </c>
      <c r="M168" s="2" t="s">
        <v>24</v>
      </c>
      <c r="N168" s="3">
        <f t="shared" si="2"/>
        <v>0</v>
      </c>
      <c r="O168" s="3">
        <v>0</v>
      </c>
      <c r="P168" s="2">
        <v>0</v>
      </c>
      <c r="Q168" s="2" t="s">
        <v>57</v>
      </c>
      <c r="R168" s="2">
        <v>67</v>
      </c>
      <c r="S168" s="2" t="s">
        <v>387</v>
      </c>
      <c r="T168" s="2" t="s">
        <v>59</v>
      </c>
      <c r="U168" s="39">
        <v>46248</v>
      </c>
      <c r="V168" s="39">
        <v>46262</v>
      </c>
      <c r="W168" s="2" t="s">
        <v>60</v>
      </c>
    </row>
    <row r="169" ht="19" customHeight="1" spans="1:23">
      <c r="A169" s="2" t="s">
        <v>388</v>
      </c>
      <c r="B169" s="2" t="s">
        <v>65</v>
      </c>
      <c r="C169" s="2" t="s">
        <v>356</v>
      </c>
      <c r="D169" s="2" t="s">
        <v>362</v>
      </c>
      <c r="E169" s="2" t="s">
        <v>363</v>
      </c>
      <c r="F169" s="2" t="s">
        <v>12</v>
      </c>
      <c r="G169" s="2">
        <v>5000</v>
      </c>
      <c r="H169" s="3">
        <v>260</v>
      </c>
      <c r="I169" s="2">
        <v>24</v>
      </c>
      <c r="J169" s="3">
        <v>3870.97</v>
      </c>
      <c r="K169" s="3">
        <v>6492.3</v>
      </c>
      <c r="L169" s="38">
        <v>1.67717652164703</v>
      </c>
      <c r="M169" s="2" t="s">
        <v>69</v>
      </c>
      <c r="N169" s="3">
        <f t="shared" si="2"/>
        <v>201.29</v>
      </c>
      <c r="O169" s="3">
        <v>2621.33</v>
      </c>
      <c r="P169" s="2">
        <v>0</v>
      </c>
      <c r="Q169" s="2" t="s">
        <v>57</v>
      </c>
      <c r="R169" s="2">
        <v>68</v>
      </c>
      <c r="S169" s="2" t="s">
        <v>389</v>
      </c>
      <c r="T169" s="2" t="s">
        <v>59</v>
      </c>
      <c r="U169" s="39">
        <v>46235</v>
      </c>
      <c r="V169" s="39">
        <v>46258</v>
      </c>
      <c r="W169" s="2" t="s">
        <v>60</v>
      </c>
    </row>
    <row r="170" ht="19" customHeight="1" spans="1:23">
      <c r="A170" s="2" t="s">
        <v>390</v>
      </c>
      <c r="B170" s="2" t="s">
        <v>65</v>
      </c>
      <c r="C170" s="2" t="s">
        <v>356</v>
      </c>
      <c r="D170" s="2" t="s">
        <v>357</v>
      </c>
      <c r="E170" s="2" t="s">
        <v>358</v>
      </c>
      <c r="F170" s="2" t="s">
        <v>12</v>
      </c>
      <c r="G170" s="2">
        <v>5000</v>
      </c>
      <c r="H170" s="3">
        <v>260</v>
      </c>
      <c r="I170" s="2">
        <v>17</v>
      </c>
      <c r="J170" s="3">
        <v>2741.94</v>
      </c>
      <c r="K170" s="3">
        <v>839.9</v>
      </c>
      <c r="L170" s="38">
        <v>0.306315966067821</v>
      </c>
      <c r="M170" s="2" t="s">
        <v>24</v>
      </c>
      <c r="N170" s="3">
        <f t="shared" si="2"/>
        <v>0</v>
      </c>
      <c r="O170" s="3">
        <v>0</v>
      </c>
      <c r="P170" s="2">
        <v>0</v>
      </c>
      <c r="Q170" s="2" t="s">
        <v>57</v>
      </c>
      <c r="R170" s="2">
        <v>69</v>
      </c>
      <c r="S170" s="2" t="s">
        <v>104</v>
      </c>
      <c r="T170" s="2" t="s">
        <v>59</v>
      </c>
      <c r="U170" s="39">
        <v>46235</v>
      </c>
      <c r="V170" s="39">
        <v>46251</v>
      </c>
      <c r="W170" s="2" t="s">
        <v>60</v>
      </c>
    </row>
    <row r="171" ht="19" customHeight="1" spans="1:23">
      <c r="A171" s="2" t="s">
        <v>390</v>
      </c>
      <c r="B171" s="2" t="s">
        <v>65</v>
      </c>
      <c r="C171" s="2" t="s">
        <v>356</v>
      </c>
      <c r="D171" s="2" t="s">
        <v>391</v>
      </c>
      <c r="E171" s="2" t="s">
        <v>392</v>
      </c>
      <c r="F171" s="2" t="s">
        <v>12</v>
      </c>
      <c r="G171" s="2">
        <v>5000</v>
      </c>
      <c r="H171" s="3">
        <v>260</v>
      </c>
      <c r="I171" s="2">
        <v>2</v>
      </c>
      <c r="J171" s="3">
        <v>322.58</v>
      </c>
      <c r="K171" s="3">
        <v>204.4</v>
      </c>
      <c r="L171" s="38">
        <v>0.633641267282535</v>
      </c>
      <c r="M171" s="2" t="s">
        <v>24</v>
      </c>
      <c r="N171" s="3">
        <f t="shared" si="2"/>
        <v>0</v>
      </c>
      <c r="O171" s="3">
        <v>0</v>
      </c>
      <c r="P171" s="2">
        <v>0</v>
      </c>
      <c r="Q171" s="2" t="s">
        <v>57</v>
      </c>
      <c r="R171" s="2">
        <v>70</v>
      </c>
      <c r="S171" s="2" t="s">
        <v>393</v>
      </c>
      <c r="T171" s="2" t="s">
        <v>59</v>
      </c>
      <c r="U171" s="39">
        <v>46260</v>
      </c>
      <c r="V171" s="39">
        <v>46261</v>
      </c>
      <c r="W171" s="2" t="s">
        <v>60</v>
      </c>
    </row>
    <row r="172" ht="19" customHeight="1" spans="1:23">
      <c r="A172" s="2" t="s">
        <v>394</v>
      </c>
      <c r="B172" s="2" t="s">
        <v>65</v>
      </c>
      <c r="C172" s="2" t="s">
        <v>356</v>
      </c>
      <c r="D172" s="2" t="s">
        <v>383</v>
      </c>
      <c r="E172" s="2" t="s">
        <v>384</v>
      </c>
      <c r="F172" s="2" t="s">
        <v>12</v>
      </c>
      <c r="G172" s="2">
        <v>5000</v>
      </c>
      <c r="H172" s="3">
        <v>260</v>
      </c>
      <c r="I172" s="2">
        <v>15</v>
      </c>
      <c r="J172" s="3">
        <v>2419.35</v>
      </c>
      <c r="K172" s="3">
        <v>1013.3</v>
      </c>
      <c r="L172" s="38">
        <v>0.418831504329675</v>
      </c>
      <c r="M172" s="2" t="s">
        <v>24</v>
      </c>
      <c r="N172" s="3">
        <f t="shared" si="2"/>
        <v>0</v>
      </c>
      <c r="O172" s="3">
        <v>0</v>
      </c>
      <c r="P172" s="2">
        <v>0</v>
      </c>
      <c r="Q172" s="2" t="s">
        <v>57</v>
      </c>
      <c r="R172" s="2">
        <v>71</v>
      </c>
      <c r="S172" s="2" t="s">
        <v>395</v>
      </c>
      <c r="T172" s="2" t="s">
        <v>59</v>
      </c>
      <c r="U172" s="39">
        <v>46248</v>
      </c>
      <c r="V172" s="39">
        <v>46262</v>
      </c>
      <c r="W172" s="2" t="s">
        <v>60</v>
      </c>
    </row>
    <row r="173" ht="19" customHeight="1" spans="1:23">
      <c r="A173" s="2" t="s">
        <v>396</v>
      </c>
      <c r="B173" s="2" t="s">
        <v>65</v>
      </c>
      <c r="C173" s="2" t="s">
        <v>356</v>
      </c>
      <c r="D173" s="2" t="s">
        <v>391</v>
      </c>
      <c r="E173" s="2" t="s">
        <v>392</v>
      </c>
      <c r="F173" s="2" t="s">
        <v>12</v>
      </c>
      <c r="G173" s="2">
        <v>5000</v>
      </c>
      <c r="H173" s="3">
        <v>260</v>
      </c>
      <c r="I173" s="2">
        <v>31</v>
      </c>
      <c r="J173" s="3">
        <v>5000</v>
      </c>
      <c r="K173" s="3">
        <v>4009.5</v>
      </c>
      <c r="L173" s="38">
        <v>0.8019</v>
      </c>
      <c r="M173" s="2" t="s">
        <v>24</v>
      </c>
      <c r="N173" s="3">
        <f t="shared" si="2"/>
        <v>0</v>
      </c>
      <c r="O173" s="3">
        <v>0</v>
      </c>
      <c r="P173" s="2">
        <v>0</v>
      </c>
      <c r="Q173" s="2" t="s">
        <v>70</v>
      </c>
      <c r="R173" s="2">
        <v>72</v>
      </c>
      <c r="S173" s="2" t="s">
        <v>76</v>
      </c>
      <c r="T173" s="2" t="s">
        <v>59</v>
      </c>
      <c r="U173" s="39">
        <v>46235</v>
      </c>
      <c r="V173" s="39">
        <v>46265</v>
      </c>
      <c r="W173" s="2" t="s">
        <v>60</v>
      </c>
    </row>
    <row r="174" ht="19" customHeight="1" spans="1:23">
      <c r="A174" s="2" t="s">
        <v>397</v>
      </c>
      <c r="B174" s="2" t="s">
        <v>65</v>
      </c>
      <c r="C174" s="2" t="s">
        <v>356</v>
      </c>
      <c r="D174" s="2" t="s">
        <v>362</v>
      </c>
      <c r="E174" s="2" t="s">
        <v>369</v>
      </c>
      <c r="F174" s="2" t="s">
        <v>12</v>
      </c>
      <c r="G174" s="2">
        <v>5000</v>
      </c>
      <c r="H174" s="3">
        <v>260</v>
      </c>
      <c r="I174" s="2">
        <v>31</v>
      </c>
      <c r="J174" s="3">
        <v>5000</v>
      </c>
      <c r="K174" s="3">
        <v>7925</v>
      </c>
      <c r="L174" s="38">
        <v>1.585</v>
      </c>
      <c r="M174" s="2" t="s">
        <v>69</v>
      </c>
      <c r="N174" s="3">
        <f t="shared" si="2"/>
        <v>260</v>
      </c>
      <c r="O174" s="3">
        <v>2925</v>
      </c>
      <c r="P174" s="2">
        <v>0</v>
      </c>
      <c r="Q174" s="2" t="s">
        <v>57</v>
      </c>
      <c r="R174" s="2">
        <v>73</v>
      </c>
      <c r="S174" s="2" t="s">
        <v>76</v>
      </c>
      <c r="T174" s="2" t="s">
        <v>59</v>
      </c>
      <c r="U174" s="39">
        <v>46235</v>
      </c>
      <c r="V174" s="39">
        <v>46265</v>
      </c>
      <c r="W174" s="2" t="s">
        <v>60</v>
      </c>
    </row>
    <row r="175" ht="19" customHeight="1" spans="1:23">
      <c r="A175" s="2" t="s">
        <v>398</v>
      </c>
      <c r="B175" s="2" t="s">
        <v>65</v>
      </c>
      <c r="C175" s="2" t="s">
        <v>356</v>
      </c>
      <c r="D175" s="2" t="s">
        <v>357</v>
      </c>
      <c r="E175" s="2" t="s">
        <v>358</v>
      </c>
      <c r="F175" s="2" t="s">
        <v>12</v>
      </c>
      <c r="G175" s="2">
        <v>5000</v>
      </c>
      <c r="H175" s="3">
        <v>260</v>
      </c>
      <c r="I175" s="2">
        <v>31</v>
      </c>
      <c r="J175" s="3">
        <v>5000</v>
      </c>
      <c r="K175" s="3">
        <v>6272.8</v>
      </c>
      <c r="L175" s="38">
        <v>1.25456</v>
      </c>
      <c r="M175" s="2" t="s">
        <v>69</v>
      </c>
      <c r="N175" s="3">
        <f t="shared" si="2"/>
        <v>260</v>
      </c>
      <c r="O175" s="3">
        <v>1272.8</v>
      </c>
      <c r="P175" s="2">
        <v>0</v>
      </c>
      <c r="Q175" s="2" t="s">
        <v>70</v>
      </c>
      <c r="R175" s="2">
        <v>74</v>
      </c>
      <c r="S175" s="2" t="s">
        <v>76</v>
      </c>
      <c r="T175" s="2" t="s">
        <v>59</v>
      </c>
      <c r="U175" s="39">
        <v>46235</v>
      </c>
      <c r="V175" s="39">
        <v>46265</v>
      </c>
      <c r="W175" s="2" t="s">
        <v>60</v>
      </c>
    </row>
    <row r="176" ht="19" customHeight="1" spans="1:23">
      <c r="A176" s="2" t="s">
        <v>399</v>
      </c>
      <c r="B176" s="2" t="s">
        <v>65</v>
      </c>
      <c r="C176" s="2" t="s">
        <v>356</v>
      </c>
      <c r="D176" s="2" t="s">
        <v>362</v>
      </c>
      <c r="E176" s="2" t="s">
        <v>369</v>
      </c>
      <c r="F176" s="2" t="s">
        <v>11</v>
      </c>
      <c r="G176" s="2">
        <v>3000</v>
      </c>
      <c r="H176" s="3">
        <v>150</v>
      </c>
      <c r="I176" s="2">
        <v>1</v>
      </c>
      <c r="J176" s="3">
        <v>96.77</v>
      </c>
      <c r="K176" s="3">
        <v>41.8</v>
      </c>
      <c r="L176" s="38">
        <v>0.431952051255554</v>
      </c>
      <c r="M176" s="2" t="s">
        <v>24</v>
      </c>
      <c r="N176" s="3">
        <f t="shared" si="2"/>
        <v>0</v>
      </c>
      <c r="O176" s="3">
        <v>0</v>
      </c>
      <c r="P176" s="2">
        <v>0</v>
      </c>
      <c r="Q176" s="2" t="s">
        <v>57</v>
      </c>
      <c r="R176" s="2">
        <v>75</v>
      </c>
      <c r="S176" s="2" t="s">
        <v>81</v>
      </c>
      <c r="T176" s="2" t="s">
        <v>59</v>
      </c>
      <c r="U176" s="39">
        <v>46235</v>
      </c>
      <c r="V176" s="39">
        <v>46235</v>
      </c>
      <c r="W176" s="2" t="s">
        <v>60</v>
      </c>
    </row>
    <row r="177" ht="19" customHeight="1" spans="1:23">
      <c r="A177" s="2" t="s">
        <v>400</v>
      </c>
      <c r="B177" s="2" t="s">
        <v>65</v>
      </c>
      <c r="C177" s="2" t="s">
        <v>356</v>
      </c>
      <c r="D177" s="2" t="s">
        <v>362</v>
      </c>
      <c r="E177" s="2" t="s">
        <v>376</v>
      </c>
      <c r="F177" s="2" t="s">
        <v>11</v>
      </c>
      <c r="G177" s="2">
        <v>3000</v>
      </c>
      <c r="H177" s="3">
        <v>150</v>
      </c>
      <c r="I177" s="2">
        <v>23</v>
      </c>
      <c r="J177" s="3">
        <v>2225.81</v>
      </c>
      <c r="K177" s="3">
        <v>4579</v>
      </c>
      <c r="L177" s="38">
        <v>2.05722860441817</v>
      </c>
      <c r="M177" s="2" t="s">
        <v>69</v>
      </c>
      <c r="N177" s="3">
        <f t="shared" si="2"/>
        <v>111.29</v>
      </c>
      <c r="O177" s="3">
        <v>2353.19</v>
      </c>
      <c r="P177" s="2">
        <v>0</v>
      </c>
      <c r="Q177" s="2" t="s">
        <v>57</v>
      </c>
      <c r="R177" s="2">
        <v>76</v>
      </c>
      <c r="S177" s="2" t="s">
        <v>84</v>
      </c>
      <c r="T177" s="2" t="s">
        <v>59</v>
      </c>
      <c r="U177" s="39">
        <v>46235</v>
      </c>
      <c r="V177" s="39">
        <v>46257</v>
      </c>
      <c r="W177" s="2" t="s">
        <v>60</v>
      </c>
    </row>
    <row r="178" ht="19" customHeight="1" spans="1:23">
      <c r="A178" s="2" t="s">
        <v>401</v>
      </c>
      <c r="B178" s="2" t="s">
        <v>65</v>
      </c>
      <c r="C178" s="2" t="s">
        <v>356</v>
      </c>
      <c r="D178" s="2" t="s">
        <v>362</v>
      </c>
      <c r="E178" s="2" t="s">
        <v>376</v>
      </c>
      <c r="F178" s="2" t="s">
        <v>11</v>
      </c>
      <c r="G178" s="2">
        <v>3000</v>
      </c>
      <c r="H178" s="3">
        <v>150</v>
      </c>
      <c r="I178" s="2">
        <v>23</v>
      </c>
      <c r="J178" s="3">
        <v>2225.81</v>
      </c>
      <c r="K178" s="3">
        <v>3389.6</v>
      </c>
      <c r="L178" s="38">
        <v>1.52286134036598</v>
      </c>
      <c r="M178" s="2" t="s">
        <v>69</v>
      </c>
      <c r="N178" s="3">
        <f t="shared" si="2"/>
        <v>111.29</v>
      </c>
      <c r="O178" s="3">
        <v>1163.79</v>
      </c>
      <c r="P178" s="2">
        <v>0</v>
      </c>
      <c r="Q178" s="2" t="s">
        <v>57</v>
      </c>
      <c r="R178" s="2">
        <v>77</v>
      </c>
      <c r="S178" s="2" t="s">
        <v>84</v>
      </c>
      <c r="T178" s="2" t="s">
        <v>59</v>
      </c>
      <c r="U178" s="39">
        <v>46235</v>
      </c>
      <c r="V178" s="39">
        <v>46257</v>
      </c>
      <c r="W178" s="2" t="s">
        <v>60</v>
      </c>
    </row>
    <row r="179" ht="19" customHeight="1" spans="1:23">
      <c r="A179" s="2" t="s">
        <v>402</v>
      </c>
      <c r="B179" s="2" t="s">
        <v>65</v>
      </c>
      <c r="C179" s="2" t="s">
        <v>356</v>
      </c>
      <c r="D179" s="2" t="s">
        <v>403</v>
      </c>
      <c r="E179" s="2" t="s">
        <v>404</v>
      </c>
      <c r="F179" s="2" t="s">
        <v>11</v>
      </c>
      <c r="G179" s="2">
        <v>3000</v>
      </c>
      <c r="H179" s="3">
        <v>150</v>
      </c>
      <c r="I179" s="2">
        <v>31</v>
      </c>
      <c r="J179" s="3">
        <v>3000</v>
      </c>
      <c r="K179" s="3">
        <v>2363.2</v>
      </c>
      <c r="L179" s="38">
        <v>0.787733333333333</v>
      </c>
      <c r="M179" s="2" t="s">
        <v>24</v>
      </c>
      <c r="N179" s="3">
        <f t="shared" si="2"/>
        <v>0</v>
      </c>
      <c r="O179" s="3">
        <v>0</v>
      </c>
      <c r="P179" s="2">
        <v>0</v>
      </c>
      <c r="Q179" s="2" t="s">
        <v>70</v>
      </c>
      <c r="R179" s="2">
        <v>78</v>
      </c>
      <c r="S179" s="2" t="s">
        <v>76</v>
      </c>
      <c r="T179" s="2" t="s">
        <v>59</v>
      </c>
      <c r="U179" s="39">
        <v>46235</v>
      </c>
      <c r="V179" s="39">
        <v>46265</v>
      </c>
      <c r="W179" s="2" t="s">
        <v>60</v>
      </c>
    </row>
    <row r="180" ht="19" customHeight="1" spans="1:23">
      <c r="A180" s="2" t="s">
        <v>405</v>
      </c>
      <c r="B180" s="2" t="s">
        <v>65</v>
      </c>
      <c r="C180" s="2" t="s">
        <v>356</v>
      </c>
      <c r="D180" s="2" t="s">
        <v>362</v>
      </c>
      <c r="E180" s="2" t="s">
        <v>363</v>
      </c>
      <c r="F180" s="2" t="s">
        <v>11</v>
      </c>
      <c r="G180" s="2">
        <v>3000</v>
      </c>
      <c r="H180" s="3">
        <v>150</v>
      </c>
      <c r="I180" s="2">
        <v>1</v>
      </c>
      <c r="J180" s="3">
        <v>96.77</v>
      </c>
      <c r="K180" s="3">
        <v>44.2</v>
      </c>
      <c r="L180" s="38">
        <v>0.456753125968792</v>
      </c>
      <c r="M180" s="2" t="s">
        <v>24</v>
      </c>
      <c r="N180" s="3">
        <f t="shared" si="2"/>
        <v>0</v>
      </c>
      <c r="O180" s="3">
        <v>0</v>
      </c>
      <c r="P180" s="2">
        <v>0</v>
      </c>
      <c r="Q180" s="2" t="s">
        <v>57</v>
      </c>
      <c r="R180" s="2">
        <v>79</v>
      </c>
      <c r="S180" s="2" t="s">
        <v>81</v>
      </c>
      <c r="T180" s="2" t="s">
        <v>59</v>
      </c>
      <c r="U180" s="39">
        <v>46235</v>
      </c>
      <c r="V180" s="39">
        <v>46235</v>
      </c>
      <c r="W180" s="2" t="s">
        <v>60</v>
      </c>
    </row>
    <row r="181" ht="19" customHeight="1" spans="1:23">
      <c r="A181" s="2" t="s">
        <v>406</v>
      </c>
      <c r="B181" s="2" t="s">
        <v>65</v>
      </c>
      <c r="C181" s="2" t="s">
        <v>356</v>
      </c>
      <c r="D181" s="2" t="s">
        <v>362</v>
      </c>
      <c r="E181" s="2" t="s">
        <v>369</v>
      </c>
      <c r="F181" s="2" t="s">
        <v>12</v>
      </c>
      <c r="G181" s="2">
        <v>5000</v>
      </c>
      <c r="H181" s="3">
        <v>260</v>
      </c>
      <c r="I181" s="2">
        <v>1</v>
      </c>
      <c r="J181" s="3">
        <v>161.29</v>
      </c>
      <c r="K181" s="3">
        <v>166</v>
      </c>
      <c r="L181" s="38">
        <v>1.02920205840412</v>
      </c>
      <c r="M181" s="2" t="s">
        <v>69</v>
      </c>
      <c r="N181" s="3">
        <f t="shared" si="2"/>
        <v>8.39</v>
      </c>
      <c r="O181" s="3">
        <v>4.71000000000001</v>
      </c>
      <c r="P181" s="2">
        <v>0</v>
      </c>
      <c r="Q181" s="2" t="s">
        <v>57</v>
      </c>
      <c r="R181" s="2">
        <v>80</v>
      </c>
      <c r="S181" s="2" t="s">
        <v>81</v>
      </c>
      <c r="T181" s="2" t="s">
        <v>59</v>
      </c>
      <c r="U181" s="39">
        <v>46235</v>
      </c>
      <c r="V181" s="39">
        <v>46235</v>
      </c>
      <c r="W181" s="2" t="s">
        <v>60</v>
      </c>
    </row>
    <row r="182" ht="19" customHeight="1" spans="1:23">
      <c r="A182" s="2" t="s">
        <v>407</v>
      </c>
      <c r="B182" s="2" t="s">
        <v>65</v>
      </c>
      <c r="C182" s="2" t="s">
        <v>356</v>
      </c>
      <c r="D182" s="2" t="s">
        <v>362</v>
      </c>
      <c r="E182" s="2" t="s">
        <v>376</v>
      </c>
      <c r="F182" s="2" t="s">
        <v>11</v>
      </c>
      <c r="G182" s="2">
        <v>3000</v>
      </c>
      <c r="H182" s="3">
        <v>150</v>
      </c>
      <c r="I182" s="2">
        <v>31</v>
      </c>
      <c r="J182" s="3">
        <v>3000</v>
      </c>
      <c r="K182" s="3">
        <v>9184.2</v>
      </c>
      <c r="L182" s="38">
        <v>3.0614</v>
      </c>
      <c r="M182" s="2" t="s">
        <v>69</v>
      </c>
      <c r="N182" s="3">
        <f t="shared" si="2"/>
        <v>150</v>
      </c>
      <c r="O182" s="3">
        <v>6184.2</v>
      </c>
      <c r="P182" s="2">
        <v>2</v>
      </c>
      <c r="Q182" s="2" t="s">
        <v>57</v>
      </c>
      <c r="R182" s="2">
        <v>81</v>
      </c>
      <c r="S182" s="2" t="s">
        <v>76</v>
      </c>
      <c r="T182" s="2" t="s">
        <v>59</v>
      </c>
      <c r="U182" s="39">
        <v>46235</v>
      </c>
      <c r="V182" s="39">
        <v>46265</v>
      </c>
      <c r="W182" s="2" t="s">
        <v>60</v>
      </c>
    </row>
    <row r="183" ht="19" customHeight="1" spans="1:23">
      <c r="A183" s="2" t="s">
        <v>408</v>
      </c>
      <c r="B183" s="2" t="s">
        <v>65</v>
      </c>
      <c r="C183" s="2" t="s">
        <v>356</v>
      </c>
      <c r="D183" s="2" t="s">
        <v>362</v>
      </c>
      <c r="E183" s="2" t="s">
        <v>363</v>
      </c>
      <c r="F183" s="2" t="s">
        <v>12</v>
      </c>
      <c r="G183" s="2">
        <v>5000</v>
      </c>
      <c r="H183" s="3">
        <v>260</v>
      </c>
      <c r="I183" s="2">
        <v>28</v>
      </c>
      <c r="J183" s="3">
        <v>4516.13</v>
      </c>
      <c r="K183" s="3">
        <v>4595</v>
      </c>
      <c r="L183" s="38">
        <v>1.01746406768627</v>
      </c>
      <c r="M183" s="2" t="s">
        <v>69</v>
      </c>
      <c r="N183" s="3">
        <f t="shared" si="2"/>
        <v>234.84</v>
      </c>
      <c r="O183" s="3">
        <v>78.8699999999999</v>
      </c>
      <c r="P183" s="2">
        <v>0</v>
      </c>
      <c r="Q183" s="2" t="s">
        <v>57</v>
      </c>
      <c r="R183" s="2">
        <v>82</v>
      </c>
      <c r="S183" s="2" t="s">
        <v>239</v>
      </c>
      <c r="T183" s="2" t="s">
        <v>59</v>
      </c>
      <c r="U183" s="39">
        <v>46235</v>
      </c>
      <c r="V183" s="39">
        <v>46262</v>
      </c>
      <c r="W183" s="2" t="s">
        <v>60</v>
      </c>
    </row>
    <row r="184" ht="19" customHeight="1" spans="1:23">
      <c r="A184" s="2" t="s">
        <v>409</v>
      </c>
      <c r="B184" s="2" t="s">
        <v>65</v>
      </c>
      <c r="C184" s="2" t="s">
        <v>356</v>
      </c>
      <c r="D184" s="2" t="s">
        <v>362</v>
      </c>
      <c r="E184" s="2" t="s">
        <v>410</v>
      </c>
      <c r="F184" s="2" t="s">
        <v>12</v>
      </c>
      <c r="G184" s="2">
        <v>5000</v>
      </c>
      <c r="H184" s="3">
        <v>260</v>
      </c>
      <c r="I184" s="2">
        <v>23</v>
      </c>
      <c r="J184" s="3">
        <v>3709.68</v>
      </c>
      <c r="K184" s="3">
        <v>3766</v>
      </c>
      <c r="L184" s="38">
        <v>1.01518190248215</v>
      </c>
      <c r="M184" s="2" t="s">
        <v>69</v>
      </c>
      <c r="N184" s="3">
        <f t="shared" si="2"/>
        <v>192.9</v>
      </c>
      <c r="O184" s="3">
        <v>56.3200000000002</v>
      </c>
      <c r="P184" s="2">
        <v>0</v>
      </c>
      <c r="Q184" s="2" t="s">
        <v>57</v>
      </c>
      <c r="R184" s="2">
        <v>83</v>
      </c>
      <c r="S184" s="2" t="s">
        <v>411</v>
      </c>
      <c r="T184" s="2" t="s">
        <v>59</v>
      </c>
      <c r="U184" s="39">
        <v>46235</v>
      </c>
      <c r="V184" s="39">
        <v>46257</v>
      </c>
      <c r="W184" s="2" t="s">
        <v>60</v>
      </c>
    </row>
    <row r="185" ht="19" customHeight="1" spans="1:23">
      <c r="A185" s="2" t="s">
        <v>412</v>
      </c>
      <c r="B185" s="2" t="s">
        <v>65</v>
      </c>
      <c r="C185" s="2" t="s">
        <v>356</v>
      </c>
      <c r="D185" s="2" t="s">
        <v>366</v>
      </c>
      <c r="E185" s="2" t="s">
        <v>367</v>
      </c>
      <c r="F185" s="2" t="s">
        <v>12</v>
      </c>
      <c r="G185" s="2">
        <v>5000</v>
      </c>
      <c r="H185" s="3">
        <v>260</v>
      </c>
      <c r="I185" s="2">
        <v>31</v>
      </c>
      <c r="J185" s="3">
        <v>5000</v>
      </c>
      <c r="K185" s="3">
        <v>4782.3</v>
      </c>
      <c r="L185" s="38">
        <v>0.95646</v>
      </c>
      <c r="M185" s="2" t="s">
        <v>24</v>
      </c>
      <c r="N185" s="3">
        <f t="shared" si="2"/>
        <v>0</v>
      </c>
      <c r="O185" s="3">
        <v>0</v>
      </c>
      <c r="P185" s="2">
        <v>0</v>
      </c>
      <c r="Q185" s="2" t="s">
        <v>70</v>
      </c>
      <c r="R185" s="2">
        <v>84</v>
      </c>
      <c r="S185" s="2" t="s">
        <v>76</v>
      </c>
      <c r="T185" s="2" t="s">
        <v>59</v>
      </c>
      <c r="U185" s="39">
        <v>46235</v>
      </c>
      <c r="V185" s="39">
        <v>46265</v>
      </c>
      <c r="W185" s="2" t="s">
        <v>60</v>
      </c>
    </row>
    <row r="186" ht="19" customHeight="1" spans="1:23">
      <c r="A186" s="2" t="s">
        <v>413</v>
      </c>
      <c r="B186" s="2" t="s">
        <v>65</v>
      </c>
      <c r="C186" s="2" t="s">
        <v>356</v>
      </c>
      <c r="D186" s="2" t="s">
        <v>362</v>
      </c>
      <c r="E186" s="2" t="s">
        <v>376</v>
      </c>
      <c r="F186" s="2" t="s">
        <v>12</v>
      </c>
      <c r="G186" s="2">
        <v>5000</v>
      </c>
      <c r="H186" s="3">
        <v>260</v>
      </c>
      <c r="I186" s="2">
        <v>14</v>
      </c>
      <c r="J186" s="3">
        <v>2258.06</v>
      </c>
      <c r="K186" s="3">
        <v>1606</v>
      </c>
      <c r="L186" s="38">
        <v>0.711229993888559</v>
      </c>
      <c r="M186" s="2" t="s">
        <v>24</v>
      </c>
      <c r="N186" s="3">
        <f t="shared" si="2"/>
        <v>0</v>
      </c>
      <c r="O186" s="3">
        <v>0</v>
      </c>
      <c r="P186" s="2">
        <v>0</v>
      </c>
      <c r="Q186" s="2" t="s">
        <v>57</v>
      </c>
      <c r="R186" s="2">
        <v>85</v>
      </c>
      <c r="S186" s="2" t="s">
        <v>58</v>
      </c>
      <c r="T186" s="2" t="s">
        <v>59</v>
      </c>
      <c r="U186" s="39">
        <v>46235</v>
      </c>
      <c r="V186" s="39">
        <v>46248</v>
      </c>
      <c r="W186" s="2" t="s">
        <v>60</v>
      </c>
    </row>
    <row r="187" ht="19" customHeight="1" spans="1:23">
      <c r="A187" s="2" t="s">
        <v>414</v>
      </c>
      <c r="B187" s="2" t="s">
        <v>65</v>
      </c>
      <c r="C187" s="2" t="s">
        <v>356</v>
      </c>
      <c r="D187" s="2" t="s">
        <v>383</v>
      </c>
      <c r="E187" s="2" t="s">
        <v>384</v>
      </c>
      <c r="F187" s="2" t="s">
        <v>12</v>
      </c>
      <c r="G187" s="2">
        <v>5000</v>
      </c>
      <c r="H187" s="3">
        <v>260</v>
      </c>
      <c r="I187" s="2">
        <v>13</v>
      </c>
      <c r="J187" s="3">
        <v>2096.77</v>
      </c>
      <c r="K187" s="3">
        <v>1255</v>
      </c>
      <c r="L187" s="38">
        <v>0.598539658617779</v>
      </c>
      <c r="M187" s="2" t="s">
        <v>24</v>
      </c>
      <c r="N187" s="3">
        <f t="shared" si="2"/>
        <v>0</v>
      </c>
      <c r="O187" s="3">
        <v>0</v>
      </c>
      <c r="P187" s="2">
        <v>0</v>
      </c>
      <c r="Q187" s="2" t="s">
        <v>57</v>
      </c>
      <c r="R187" s="2">
        <v>86</v>
      </c>
      <c r="S187" s="2" t="s">
        <v>415</v>
      </c>
      <c r="T187" s="2" t="s">
        <v>59</v>
      </c>
      <c r="U187" s="39">
        <v>46248</v>
      </c>
      <c r="V187" s="39">
        <v>46260</v>
      </c>
      <c r="W187" s="2" t="s">
        <v>60</v>
      </c>
    </row>
    <row r="188" ht="19" customHeight="1" spans="1:23">
      <c r="A188" s="2" t="s">
        <v>294</v>
      </c>
      <c r="B188" s="2" t="s">
        <v>65</v>
      </c>
      <c r="C188" s="2" t="s">
        <v>356</v>
      </c>
      <c r="D188" s="2" t="s">
        <v>403</v>
      </c>
      <c r="E188" s="2" t="s">
        <v>416</v>
      </c>
      <c r="F188" s="2" t="s">
        <v>12</v>
      </c>
      <c r="G188" s="2">
        <v>5000</v>
      </c>
      <c r="H188" s="3">
        <v>300</v>
      </c>
      <c r="I188" s="2">
        <v>7</v>
      </c>
      <c r="J188" s="3">
        <v>1129.03</v>
      </c>
      <c r="K188" s="3">
        <v>12.7</v>
      </c>
      <c r="L188" s="38">
        <v>0.0112485939257593</v>
      </c>
      <c r="M188" s="2" t="s">
        <v>24</v>
      </c>
      <c r="N188" s="3">
        <f t="shared" si="2"/>
        <v>0</v>
      </c>
      <c r="O188" s="3">
        <v>0</v>
      </c>
      <c r="P188" s="2">
        <v>0</v>
      </c>
      <c r="Q188" s="2" t="s">
        <v>57</v>
      </c>
      <c r="R188" s="2">
        <v>87</v>
      </c>
      <c r="S188" s="2" t="s">
        <v>207</v>
      </c>
      <c r="T188" s="2" t="s">
        <v>113</v>
      </c>
      <c r="U188" s="39">
        <v>46235</v>
      </c>
      <c r="V188" s="39">
        <v>46241</v>
      </c>
      <c r="W188" s="2" t="s">
        <v>60</v>
      </c>
    </row>
    <row r="189" ht="19" customHeight="1" spans="1:23">
      <c r="A189" s="2" t="s">
        <v>417</v>
      </c>
      <c r="B189" s="2" t="s">
        <v>65</v>
      </c>
      <c r="C189" s="2" t="s">
        <v>356</v>
      </c>
      <c r="D189" s="2" t="s">
        <v>362</v>
      </c>
      <c r="E189" s="2" t="s">
        <v>376</v>
      </c>
      <c r="F189" s="2" t="s">
        <v>11</v>
      </c>
      <c r="G189" s="2">
        <v>3000</v>
      </c>
      <c r="H189" s="3">
        <v>150</v>
      </c>
      <c r="I189" s="2">
        <v>27</v>
      </c>
      <c r="J189" s="3">
        <v>2612.9</v>
      </c>
      <c r="K189" s="3">
        <v>7883</v>
      </c>
      <c r="L189" s="38">
        <v>3.01695434191894</v>
      </c>
      <c r="M189" s="2" t="s">
        <v>69</v>
      </c>
      <c r="N189" s="3">
        <f t="shared" si="2"/>
        <v>130.65</v>
      </c>
      <c r="O189" s="3">
        <v>5270.1</v>
      </c>
      <c r="P189" s="2">
        <v>1</v>
      </c>
      <c r="Q189" s="2" t="s">
        <v>57</v>
      </c>
      <c r="R189" s="2">
        <v>88</v>
      </c>
      <c r="S189" s="2" t="s">
        <v>307</v>
      </c>
      <c r="T189" s="2" t="s">
        <v>59</v>
      </c>
      <c r="U189" s="39">
        <v>46235</v>
      </c>
      <c r="V189" s="39">
        <v>46261</v>
      </c>
      <c r="W189" s="2" t="s">
        <v>60</v>
      </c>
    </row>
    <row r="190" ht="19" customHeight="1" spans="1:23">
      <c r="A190" s="2" t="s">
        <v>418</v>
      </c>
      <c r="B190" s="2" t="s">
        <v>65</v>
      </c>
      <c r="C190" s="2" t="s">
        <v>356</v>
      </c>
      <c r="D190" s="2" t="s">
        <v>366</v>
      </c>
      <c r="E190" s="2" t="s">
        <v>419</v>
      </c>
      <c r="F190" s="2" t="s">
        <v>11</v>
      </c>
      <c r="G190" s="2">
        <v>3000</v>
      </c>
      <c r="H190" s="3">
        <v>150</v>
      </c>
      <c r="I190" s="2">
        <v>31</v>
      </c>
      <c r="J190" s="3">
        <v>3000</v>
      </c>
      <c r="K190" s="3">
        <v>4253</v>
      </c>
      <c r="L190" s="38">
        <v>1.41766666666667</v>
      </c>
      <c r="M190" s="2" t="s">
        <v>69</v>
      </c>
      <c r="N190" s="3">
        <f t="shared" si="2"/>
        <v>150</v>
      </c>
      <c r="O190" s="3">
        <v>1253</v>
      </c>
      <c r="P190" s="2">
        <v>0</v>
      </c>
      <c r="Q190" s="2" t="s">
        <v>70</v>
      </c>
      <c r="R190" s="2">
        <v>89</v>
      </c>
      <c r="S190" s="2" t="s">
        <v>76</v>
      </c>
      <c r="T190" s="2" t="s">
        <v>59</v>
      </c>
      <c r="U190" s="39">
        <v>46235</v>
      </c>
      <c r="V190" s="39">
        <v>46265</v>
      </c>
      <c r="W190" s="2" t="s">
        <v>60</v>
      </c>
    </row>
    <row r="191" ht="19" customHeight="1" spans="1:23">
      <c r="A191" s="2" t="s">
        <v>420</v>
      </c>
      <c r="B191" s="2" t="s">
        <v>65</v>
      </c>
      <c r="C191" s="2" t="s">
        <v>356</v>
      </c>
      <c r="D191" s="2" t="s">
        <v>362</v>
      </c>
      <c r="E191" s="2" t="s">
        <v>410</v>
      </c>
      <c r="F191" s="2" t="s">
        <v>11</v>
      </c>
      <c r="G191" s="2">
        <v>3000</v>
      </c>
      <c r="H191" s="3">
        <v>150</v>
      </c>
      <c r="I191" s="2">
        <v>23</v>
      </c>
      <c r="J191" s="3">
        <v>2225.81</v>
      </c>
      <c r="K191" s="3">
        <v>2738.7</v>
      </c>
      <c r="L191" s="38">
        <v>1.23042847322997</v>
      </c>
      <c r="M191" s="2" t="s">
        <v>69</v>
      </c>
      <c r="N191" s="3">
        <f t="shared" si="2"/>
        <v>111.29</v>
      </c>
      <c r="O191" s="3">
        <v>512.89</v>
      </c>
      <c r="P191" s="2">
        <v>0</v>
      </c>
      <c r="Q191" s="2" t="s">
        <v>57</v>
      </c>
      <c r="R191" s="2">
        <v>90</v>
      </c>
      <c r="S191" s="2" t="s">
        <v>84</v>
      </c>
      <c r="T191" s="2" t="s">
        <v>59</v>
      </c>
      <c r="U191" s="39">
        <v>46235</v>
      </c>
      <c r="V191" s="39">
        <v>46257</v>
      </c>
      <c r="W191" s="2" t="s">
        <v>60</v>
      </c>
    </row>
    <row r="192" ht="19" customHeight="1" spans="1:23">
      <c r="A192" s="2" t="s">
        <v>421</v>
      </c>
      <c r="B192" s="2" t="s">
        <v>65</v>
      </c>
      <c r="C192" s="2" t="s">
        <v>356</v>
      </c>
      <c r="D192" s="2" t="s">
        <v>403</v>
      </c>
      <c r="E192" s="2" t="s">
        <v>422</v>
      </c>
      <c r="F192" s="2" t="s">
        <v>11</v>
      </c>
      <c r="G192" s="2">
        <v>3000</v>
      </c>
      <c r="H192" s="3">
        <v>150</v>
      </c>
      <c r="I192" s="2">
        <v>31</v>
      </c>
      <c r="J192" s="3">
        <v>3000</v>
      </c>
      <c r="K192" s="3">
        <v>2575.3</v>
      </c>
      <c r="L192" s="38">
        <v>0.858433333333333</v>
      </c>
      <c r="M192" s="2" t="s">
        <v>24</v>
      </c>
      <c r="N192" s="3">
        <f t="shared" si="2"/>
        <v>0</v>
      </c>
      <c r="O192" s="3">
        <v>0</v>
      </c>
      <c r="P192" s="2">
        <v>0</v>
      </c>
      <c r="Q192" s="2" t="s">
        <v>70</v>
      </c>
      <c r="R192" s="2">
        <v>91</v>
      </c>
      <c r="S192" s="2" t="s">
        <v>76</v>
      </c>
      <c r="T192" s="2" t="s">
        <v>59</v>
      </c>
      <c r="U192" s="39">
        <v>46235</v>
      </c>
      <c r="V192" s="39">
        <v>46265</v>
      </c>
      <c r="W192" s="2" t="s">
        <v>60</v>
      </c>
    </row>
    <row r="193" ht="19" customHeight="1" spans="1:23">
      <c r="A193" s="2" t="s">
        <v>302</v>
      </c>
      <c r="B193" s="2" t="s">
        <v>65</v>
      </c>
      <c r="C193" s="2" t="s">
        <v>356</v>
      </c>
      <c r="D193" s="2" t="s">
        <v>362</v>
      </c>
      <c r="E193" s="2" t="s">
        <v>363</v>
      </c>
      <c r="F193" s="2" t="s">
        <v>11</v>
      </c>
      <c r="G193" s="2">
        <v>3000</v>
      </c>
      <c r="H193" s="3">
        <v>150</v>
      </c>
      <c r="I193" s="2">
        <v>4</v>
      </c>
      <c r="J193" s="3">
        <v>387.1</v>
      </c>
      <c r="K193" s="3">
        <v>300.6</v>
      </c>
      <c r="L193" s="38">
        <v>0.776543528803927</v>
      </c>
      <c r="M193" s="2" t="s">
        <v>24</v>
      </c>
      <c r="N193" s="3">
        <f t="shared" si="2"/>
        <v>0</v>
      </c>
      <c r="O193" s="3">
        <v>0</v>
      </c>
      <c r="P193" s="2">
        <v>0</v>
      </c>
      <c r="Q193" s="2" t="s">
        <v>70</v>
      </c>
      <c r="R193" s="2">
        <v>92</v>
      </c>
      <c r="S193" s="2" t="s">
        <v>268</v>
      </c>
      <c r="T193" s="2" t="s">
        <v>59</v>
      </c>
      <c r="U193" s="39">
        <v>46262</v>
      </c>
      <c r="V193" s="39">
        <v>46265</v>
      </c>
      <c r="W193" s="2" t="s">
        <v>60</v>
      </c>
    </row>
    <row r="194" ht="19" customHeight="1" spans="1:23">
      <c r="A194" s="2" t="s">
        <v>423</v>
      </c>
      <c r="B194" s="2" t="s">
        <v>65</v>
      </c>
      <c r="C194" s="2" t="s">
        <v>356</v>
      </c>
      <c r="D194" s="2" t="s">
        <v>357</v>
      </c>
      <c r="E194" s="2" t="s">
        <v>358</v>
      </c>
      <c r="F194" s="2" t="s">
        <v>11</v>
      </c>
      <c r="G194" s="2">
        <v>3000</v>
      </c>
      <c r="H194" s="3">
        <v>150</v>
      </c>
      <c r="I194" s="2">
        <v>31</v>
      </c>
      <c r="J194" s="3">
        <v>3000</v>
      </c>
      <c r="K194" s="3">
        <v>3634.3</v>
      </c>
      <c r="L194" s="38">
        <v>1.21143333333333</v>
      </c>
      <c r="M194" s="2" t="s">
        <v>69</v>
      </c>
      <c r="N194" s="3">
        <f t="shared" ref="N194:N257" si="3">IF(K194&gt;=J194,ROUND(H194*I194/31,2),0)</f>
        <v>150</v>
      </c>
      <c r="O194" s="3">
        <v>634.3</v>
      </c>
      <c r="P194" s="2">
        <v>0</v>
      </c>
      <c r="Q194" s="2" t="s">
        <v>70</v>
      </c>
      <c r="R194" s="2">
        <v>93</v>
      </c>
      <c r="S194" s="2" t="s">
        <v>76</v>
      </c>
      <c r="T194" s="2" t="s">
        <v>59</v>
      </c>
      <c r="U194" s="39">
        <v>46235</v>
      </c>
      <c r="V194" s="39">
        <v>46265</v>
      </c>
      <c r="W194" s="2" t="s">
        <v>60</v>
      </c>
    </row>
    <row r="195" ht="19" customHeight="1" spans="1:23">
      <c r="A195" s="2" t="s">
        <v>424</v>
      </c>
      <c r="B195" s="2" t="s">
        <v>65</v>
      </c>
      <c r="C195" s="2" t="s">
        <v>356</v>
      </c>
      <c r="D195" s="2" t="s">
        <v>362</v>
      </c>
      <c r="E195" s="2" t="s">
        <v>376</v>
      </c>
      <c r="F195" s="2" t="s">
        <v>11</v>
      </c>
      <c r="G195" s="2">
        <v>3000</v>
      </c>
      <c r="H195" s="3">
        <v>150</v>
      </c>
      <c r="I195" s="2">
        <v>31</v>
      </c>
      <c r="J195" s="3">
        <v>3000</v>
      </c>
      <c r="K195" s="3">
        <v>9382.9</v>
      </c>
      <c r="L195" s="38">
        <v>3.12763333333333</v>
      </c>
      <c r="M195" s="2" t="s">
        <v>69</v>
      </c>
      <c r="N195" s="3">
        <f t="shared" si="3"/>
        <v>150</v>
      </c>
      <c r="O195" s="3">
        <v>6382.9</v>
      </c>
      <c r="P195" s="2">
        <v>2</v>
      </c>
      <c r="Q195" s="2" t="s">
        <v>57</v>
      </c>
      <c r="R195" s="2">
        <v>94</v>
      </c>
      <c r="S195" s="2" t="s">
        <v>76</v>
      </c>
      <c r="T195" s="2" t="s">
        <v>59</v>
      </c>
      <c r="U195" s="39">
        <v>46235</v>
      </c>
      <c r="V195" s="39">
        <v>46265</v>
      </c>
      <c r="W195" s="2" t="s">
        <v>60</v>
      </c>
    </row>
    <row r="196" ht="19" customHeight="1" spans="1:23">
      <c r="A196" s="2" t="s">
        <v>425</v>
      </c>
      <c r="B196" s="2" t="s">
        <v>65</v>
      </c>
      <c r="C196" s="2" t="s">
        <v>356</v>
      </c>
      <c r="D196" s="2" t="s">
        <v>403</v>
      </c>
      <c r="E196" s="2" t="s">
        <v>416</v>
      </c>
      <c r="F196" s="2" t="s">
        <v>11</v>
      </c>
      <c r="G196" s="2">
        <v>3000</v>
      </c>
      <c r="H196" s="3">
        <v>150</v>
      </c>
      <c r="I196" s="2">
        <v>31</v>
      </c>
      <c r="J196" s="3">
        <v>3000</v>
      </c>
      <c r="K196" s="3">
        <v>3162.9</v>
      </c>
      <c r="L196" s="38">
        <v>1.0543</v>
      </c>
      <c r="M196" s="2" t="s">
        <v>69</v>
      </c>
      <c r="N196" s="3">
        <f t="shared" si="3"/>
        <v>150</v>
      </c>
      <c r="O196" s="3">
        <v>162.9</v>
      </c>
      <c r="P196" s="2">
        <v>0</v>
      </c>
      <c r="Q196" s="2" t="s">
        <v>70</v>
      </c>
      <c r="R196" s="2">
        <v>95</v>
      </c>
      <c r="S196" s="2" t="s">
        <v>76</v>
      </c>
      <c r="T196" s="2" t="s">
        <v>59</v>
      </c>
      <c r="U196" s="39">
        <v>46235</v>
      </c>
      <c r="V196" s="39">
        <v>46265</v>
      </c>
      <c r="W196" s="2" t="s">
        <v>60</v>
      </c>
    </row>
    <row r="197" ht="19" customHeight="1" spans="1:23">
      <c r="A197" s="2" t="s">
        <v>426</v>
      </c>
      <c r="B197" s="2" t="s">
        <v>65</v>
      </c>
      <c r="C197" s="2" t="s">
        <v>356</v>
      </c>
      <c r="D197" s="2" t="s">
        <v>403</v>
      </c>
      <c r="E197" s="2" t="s">
        <v>416</v>
      </c>
      <c r="F197" s="2" t="s">
        <v>11</v>
      </c>
      <c r="G197" s="2">
        <v>3000</v>
      </c>
      <c r="H197" s="3">
        <v>150</v>
      </c>
      <c r="I197" s="2">
        <v>31</v>
      </c>
      <c r="J197" s="3">
        <v>3000</v>
      </c>
      <c r="K197" s="3">
        <v>283.2</v>
      </c>
      <c r="L197" s="38">
        <v>0.0944</v>
      </c>
      <c r="M197" s="2" t="s">
        <v>24</v>
      </c>
      <c r="N197" s="3">
        <f t="shared" si="3"/>
        <v>0</v>
      </c>
      <c r="O197" s="3">
        <v>0</v>
      </c>
      <c r="P197" s="2">
        <v>0</v>
      </c>
      <c r="Q197" s="2" t="s">
        <v>70</v>
      </c>
      <c r="R197" s="2">
        <v>96</v>
      </c>
      <c r="S197" s="2" t="s">
        <v>76</v>
      </c>
      <c r="T197" s="2" t="s">
        <v>59</v>
      </c>
      <c r="U197" s="39">
        <v>46235</v>
      </c>
      <c r="V197" s="39">
        <v>46265</v>
      </c>
      <c r="W197" s="2" t="s">
        <v>60</v>
      </c>
    </row>
    <row r="198" ht="19" customHeight="1" spans="1:23">
      <c r="A198" s="2" t="s">
        <v>427</v>
      </c>
      <c r="B198" s="2" t="s">
        <v>65</v>
      </c>
      <c r="C198" s="2" t="s">
        <v>356</v>
      </c>
      <c r="D198" s="2" t="s">
        <v>357</v>
      </c>
      <c r="E198" s="2" t="s">
        <v>358</v>
      </c>
      <c r="F198" s="2" t="s">
        <v>11</v>
      </c>
      <c r="G198" s="2">
        <v>3000</v>
      </c>
      <c r="H198" s="3">
        <v>150</v>
      </c>
      <c r="I198" s="2">
        <v>31</v>
      </c>
      <c r="J198" s="3">
        <v>3000</v>
      </c>
      <c r="K198" s="3">
        <v>2572.4</v>
      </c>
      <c r="L198" s="38">
        <v>0.857466666666667</v>
      </c>
      <c r="M198" s="2" t="s">
        <v>24</v>
      </c>
      <c r="N198" s="3">
        <f t="shared" si="3"/>
        <v>0</v>
      </c>
      <c r="O198" s="3">
        <v>0</v>
      </c>
      <c r="P198" s="2">
        <v>0</v>
      </c>
      <c r="Q198" s="2" t="s">
        <v>70</v>
      </c>
      <c r="R198" s="2">
        <v>97</v>
      </c>
      <c r="S198" s="2" t="s">
        <v>76</v>
      </c>
      <c r="T198" s="2" t="s">
        <v>59</v>
      </c>
      <c r="U198" s="39">
        <v>46235</v>
      </c>
      <c r="V198" s="39">
        <v>46265</v>
      </c>
      <c r="W198" s="2" t="s">
        <v>60</v>
      </c>
    </row>
    <row r="199" ht="19" customHeight="1" spans="1:23">
      <c r="A199" s="2" t="s">
        <v>428</v>
      </c>
      <c r="B199" s="2" t="s">
        <v>65</v>
      </c>
      <c r="C199" s="2" t="s">
        <v>356</v>
      </c>
      <c r="D199" s="2" t="s">
        <v>366</v>
      </c>
      <c r="E199" s="2" t="s">
        <v>419</v>
      </c>
      <c r="F199" s="2" t="s">
        <v>11</v>
      </c>
      <c r="G199" s="2">
        <v>3000</v>
      </c>
      <c r="H199" s="3">
        <v>150</v>
      </c>
      <c r="I199" s="2">
        <v>31</v>
      </c>
      <c r="J199" s="3">
        <v>3000</v>
      </c>
      <c r="K199" s="3">
        <v>4088.8</v>
      </c>
      <c r="L199" s="38">
        <v>1.36293333333333</v>
      </c>
      <c r="M199" s="2" t="s">
        <v>69</v>
      </c>
      <c r="N199" s="3">
        <f t="shared" si="3"/>
        <v>150</v>
      </c>
      <c r="O199" s="3">
        <v>1088.8</v>
      </c>
      <c r="P199" s="2">
        <v>0</v>
      </c>
      <c r="Q199" s="2" t="s">
        <v>70</v>
      </c>
      <c r="R199" s="2">
        <v>98</v>
      </c>
      <c r="S199" s="2" t="s">
        <v>76</v>
      </c>
      <c r="T199" s="2" t="s">
        <v>59</v>
      </c>
      <c r="U199" s="39">
        <v>46235</v>
      </c>
      <c r="V199" s="39">
        <v>46265</v>
      </c>
      <c r="W199" s="2" t="s">
        <v>60</v>
      </c>
    </row>
    <row r="200" ht="19" customHeight="1" spans="1:23">
      <c r="A200" s="2" t="s">
        <v>429</v>
      </c>
      <c r="B200" s="2" t="s">
        <v>65</v>
      </c>
      <c r="C200" s="2" t="s">
        <v>356</v>
      </c>
      <c r="D200" s="2" t="s">
        <v>357</v>
      </c>
      <c r="E200" s="2" t="s">
        <v>358</v>
      </c>
      <c r="F200" s="2" t="s">
        <v>11</v>
      </c>
      <c r="G200" s="2">
        <v>3000</v>
      </c>
      <c r="H200" s="3">
        <v>150</v>
      </c>
      <c r="I200" s="2">
        <v>31</v>
      </c>
      <c r="J200" s="3">
        <v>3000</v>
      </c>
      <c r="K200" s="3">
        <v>2526.2</v>
      </c>
      <c r="L200" s="38">
        <v>0.842066666666667</v>
      </c>
      <c r="M200" s="2" t="s">
        <v>24</v>
      </c>
      <c r="N200" s="3">
        <f t="shared" si="3"/>
        <v>0</v>
      </c>
      <c r="O200" s="3">
        <v>0</v>
      </c>
      <c r="P200" s="2">
        <v>0</v>
      </c>
      <c r="Q200" s="2" t="s">
        <v>70</v>
      </c>
      <c r="R200" s="2">
        <v>99</v>
      </c>
      <c r="S200" s="2" t="s">
        <v>76</v>
      </c>
      <c r="T200" s="2" t="s">
        <v>59</v>
      </c>
      <c r="U200" s="39">
        <v>46235</v>
      </c>
      <c r="V200" s="39">
        <v>46265</v>
      </c>
      <c r="W200" s="2" t="s">
        <v>60</v>
      </c>
    </row>
    <row r="201" ht="19" customHeight="1" spans="1:23">
      <c r="A201" s="2" t="s">
        <v>430</v>
      </c>
      <c r="B201" s="2" t="s">
        <v>65</v>
      </c>
      <c r="C201" s="2" t="s">
        <v>356</v>
      </c>
      <c r="D201" s="2" t="s">
        <v>383</v>
      </c>
      <c r="E201" s="2" t="s">
        <v>384</v>
      </c>
      <c r="F201" s="2" t="s">
        <v>11</v>
      </c>
      <c r="G201" s="2">
        <v>3000</v>
      </c>
      <c r="H201" s="3">
        <v>150</v>
      </c>
      <c r="I201" s="2">
        <v>13</v>
      </c>
      <c r="J201" s="3">
        <v>1258.06</v>
      </c>
      <c r="K201" s="3">
        <v>782.2</v>
      </c>
      <c r="L201" s="38">
        <v>0.621750949875205</v>
      </c>
      <c r="M201" s="2" t="s">
        <v>24</v>
      </c>
      <c r="N201" s="3">
        <f t="shared" si="3"/>
        <v>0</v>
      </c>
      <c r="O201" s="3">
        <v>0</v>
      </c>
      <c r="P201" s="2">
        <v>0</v>
      </c>
      <c r="Q201" s="2" t="s">
        <v>57</v>
      </c>
      <c r="R201" s="2">
        <v>100</v>
      </c>
      <c r="S201" s="2" t="s">
        <v>63</v>
      </c>
      <c r="T201" s="2" t="s">
        <v>59</v>
      </c>
      <c r="U201" s="39">
        <v>46248</v>
      </c>
      <c r="V201" s="39">
        <v>46260</v>
      </c>
      <c r="W201" s="2" t="s">
        <v>60</v>
      </c>
    </row>
    <row r="202" ht="19" customHeight="1" spans="1:23">
      <c r="A202" s="2" t="s">
        <v>431</v>
      </c>
      <c r="B202" s="2" t="s">
        <v>65</v>
      </c>
      <c r="C202" s="2" t="s">
        <v>356</v>
      </c>
      <c r="D202" s="2" t="s">
        <v>362</v>
      </c>
      <c r="E202" s="2" t="s">
        <v>376</v>
      </c>
      <c r="F202" s="2" t="s">
        <v>11</v>
      </c>
      <c r="G202" s="2">
        <v>3000</v>
      </c>
      <c r="H202" s="3">
        <v>150</v>
      </c>
      <c r="I202" s="2">
        <v>20</v>
      </c>
      <c r="J202" s="3">
        <v>1935.48</v>
      </c>
      <c r="K202" s="3">
        <v>7815.3</v>
      </c>
      <c r="L202" s="38">
        <v>4.03791307582615</v>
      </c>
      <c r="M202" s="2" t="s">
        <v>69</v>
      </c>
      <c r="N202" s="3">
        <f t="shared" si="3"/>
        <v>96.77</v>
      </c>
      <c r="O202" s="3">
        <v>5879.82</v>
      </c>
      <c r="P202" s="2">
        <v>1</v>
      </c>
      <c r="Q202" s="2" t="s">
        <v>57</v>
      </c>
      <c r="R202" s="2">
        <v>101</v>
      </c>
      <c r="S202" s="2" t="s">
        <v>432</v>
      </c>
      <c r="T202" s="2" t="s">
        <v>59</v>
      </c>
      <c r="U202" s="39">
        <v>46235</v>
      </c>
      <c r="V202" s="39">
        <v>46254</v>
      </c>
      <c r="W202" s="2" t="s">
        <v>60</v>
      </c>
    </row>
    <row r="203" ht="19" customHeight="1" spans="1:23">
      <c r="A203" s="2" t="s">
        <v>433</v>
      </c>
      <c r="B203" s="2" t="s">
        <v>65</v>
      </c>
      <c r="C203" s="2" t="s">
        <v>356</v>
      </c>
      <c r="D203" s="2" t="s">
        <v>362</v>
      </c>
      <c r="E203" s="2" t="s">
        <v>369</v>
      </c>
      <c r="F203" s="2" t="s">
        <v>11</v>
      </c>
      <c r="G203" s="2">
        <v>3000</v>
      </c>
      <c r="H203" s="3">
        <v>150</v>
      </c>
      <c r="I203" s="2">
        <v>23</v>
      </c>
      <c r="J203" s="3">
        <v>2225.81</v>
      </c>
      <c r="K203" s="3">
        <v>4401.9</v>
      </c>
      <c r="L203" s="38">
        <v>1.97766206459671</v>
      </c>
      <c r="M203" s="2" t="s">
        <v>69</v>
      </c>
      <c r="N203" s="3">
        <f t="shared" si="3"/>
        <v>111.29</v>
      </c>
      <c r="O203" s="3">
        <v>2176.09</v>
      </c>
      <c r="P203" s="2">
        <v>0</v>
      </c>
      <c r="Q203" s="2" t="s">
        <v>57</v>
      </c>
      <c r="R203" s="2">
        <v>102</v>
      </c>
      <c r="S203" s="2" t="s">
        <v>84</v>
      </c>
      <c r="T203" s="2" t="s">
        <v>59</v>
      </c>
      <c r="U203" s="39">
        <v>46235</v>
      </c>
      <c r="V203" s="39">
        <v>46257</v>
      </c>
      <c r="W203" s="2" t="s">
        <v>60</v>
      </c>
    </row>
    <row r="204" ht="19" customHeight="1" spans="1:23">
      <c r="A204" s="2" t="s">
        <v>434</v>
      </c>
      <c r="B204" s="2" t="s">
        <v>65</v>
      </c>
      <c r="C204" s="2" t="s">
        <v>356</v>
      </c>
      <c r="D204" s="2" t="s">
        <v>357</v>
      </c>
      <c r="E204" s="2" t="s">
        <v>358</v>
      </c>
      <c r="F204" s="2" t="s">
        <v>11</v>
      </c>
      <c r="G204" s="2">
        <v>3000</v>
      </c>
      <c r="H204" s="3">
        <v>150</v>
      </c>
      <c r="I204" s="2">
        <v>31</v>
      </c>
      <c r="J204" s="3">
        <v>3000</v>
      </c>
      <c r="K204" s="3">
        <v>2342.6</v>
      </c>
      <c r="L204" s="38">
        <v>0.780866666666667</v>
      </c>
      <c r="M204" s="2" t="s">
        <v>24</v>
      </c>
      <c r="N204" s="3">
        <f t="shared" si="3"/>
        <v>0</v>
      </c>
      <c r="O204" s="3">
        <v>0</v>
      </c>
      <c r="P204" s="2">
        <v>0</v>
      </c>
      <c r="Q204" s="2" t="s">
        <v>70</v>
      </c>
      <c r="R204" s="2">
        <v>103</v>
      </c>
      <c r="S204" s="2" t="s">
        <v>76</v>
      </c>
      <c r="T204" s="2" t="s">
        <v>59</v>
      </c>
      <c r="U204" s="39">
        <v>46235</v>
      </c>
      <c r="V204" s="39">
        <v>46265</v>
      </c>
      <c r="W204" s="2" t="s">
        <v>60</v>
      </c>
    </row>
    <row r="205" ht="19" customHeight="1" spans="1:23">
      <c r="A205" s="2" t="s">
        <v>435</v>
      </c>
      <c r="B205" s="2" t="s">
        <v>65</v>
      </c>
      <c r="C205" s="2" t="s">
        <v>356</v>
      </c>
      <c r="D205" s="2" t="s">
        <v>362</v>
      </c>
      <c r="E205" s="2" t="s">
        <v>376</v>
      </c>
      <c r="F205" s="2" t="s">
        <v>11</v>
      </c>
      <c r="G205" s="2">
        <v>3000</v>
      </c>
      <c r="H205" s="3">
        <v>150</v>
      </c>
      <c r="I205" s="2">
        <v>19</v>
      </c>
      <c r="J205" s="3">
        <v>1838.71</v>
      </c>
      <c r="K205" s="3">
        <v>4973.8</v>
      </c>
      <c r="L205" s="38">
        <v>2.70504864823708</v>
      </c>
      <c r="M205" s="2" t="s">
        <v>69</v>
      </c>
      <c r="N205" s="3">
        <f t="shared" si="3"/>
        <v>91.94</v>
      </c>
      <c r="O205" s="3">
        <v>3135.09</v>
      </c>
      <c r="P205" s="2">
        <v>1</v>
      </c>
      <c r="Q205" s="2" t="s">
        <v>57</v>
      </c>
      <c r="R205" s="2">
        <v>104</v>
      </c>
      <c r="S205" s="2" t="s">
        <v>287</v>
      </c>
      <c r="T205" s="2" t="s">
        <v>59</v>
      </c>
      <c r="U205" s="39">
        <v>46235</v>
      </c>
      <c r="V205" s="39">
        <v>46253</v>
      </c>
      <c r="W205" s="2" t="s">
        <v>60</v>
      </c>
    </row>
    <row r="206" ht="19" customHeight="1" spans="1:23">
      <c r="A206" s="2" t="s">
        <v>436</v>
      </c>
      <c r="B206" s="2" t="s">
        <v>65</v>
      </c>
      <c r="C206" s="2" t="s">
        <v>356</v>
      </c>
      <c r="D206" s="2" t="s">
        <v>362</v>
      </c>
      <c r="E206" s="2" t="s">
        <v>376</v>
      </c>
      <c r="F206" s="2" t="s">
        <v>11</v>
      </c>
      <c r="G206" s="2">
        <v>3000</v>
      </c>
      <c r="H206" s="3">
        <v>150</v>
      </c>
      <c r="I206" s="2">
        <v>20</v>
      </c>
      <c r="J206" s="3">
        <v>1935.48</v>
      </c>
      <c r="K206" s="3">
        <v>10511.5</v>
      </c>
      <c r="L206" s="38">
        <v>5.43095252857172</v>
      </c>
      <c r="M206" s="2" t="s">
        <v>69</v>
      </c>
      <c r="N206" s="3">
        <f t="shared" si="3"/>
        <v>96.77</v>
      </c>
      <c r="O206" s="3">
        <v>8576.02</v>
      </c>
      <c r="P206" s="2">
        <v>2</v>
      </c>
      <c r="Q206" s="2" t="s">
        <v>57</v>
      </c>
      <c r="R206" s="2">
        <v>105</v>
      </c>
      <c r="S206" s="2" t="s">
        <v>432</v>
      </c>
      <c r="T206" s="2" t="s">
        <v>59</v>
      </c>
      <c r="U206" s="39">
        <v>46235</v>
      </c>
      <c r="V206" s="39">
        <v>46254</v>
      </c>
      <c r="W206" s="2" t="s">
        <v>60</v>
      </c>
    </row>
    <row r="207" ht="19" customHeight="1" spans="1:23">
      <c r="A207" s="2" t="s">
        <v>437</v>
      </c>
      <c r="B207" s="2" t="s">
        <v>438</v>
      </c>
      <c r="C207" s="2" t="s">
        <v>439</v>
      </c>
      <c r="D207" s="2" t="s">
        <v>440</v>
      </c>
      <c r="E207" s="2" t="s">
        <v>441</v>
      </c>
      <c r="F207" s="2" t="s">
        <v>17</v>
      </c>
      <c r="G207" s="2">
        <v>6000</v>
      </c>
      <c r="H207" s="3">
        <v>150</v>
      </c>
      <c r="I207" s="2">
        <v>31</v>
      </c>
      <c r="J207" s="3">
        <v>6000</v>
      </c>
      <c r="K207" s="3">
        <v>290.8</v>
      </c>
      <c r="L207" s="38">
        <v>0.0484666666666667</v>
      </c>
      <c r="M207" s="2" t="s">
        <v>24</v>
      </c>
      <c r="N207" s="3">
        <f t="shared" si="3"/>
        <v>0</v>
      </c>
      <c r="O207" s="3">
        <v>0</v>
      </c>
      <c r="P207" s="2">
        <v>0</v>
      </c>
      <c r="Q207" s="2" t="s">
        <v>57</v>
      </c>
      <c r="R207" s="2">
        <v>252</v>
      </c>
      <c r="S207" s="2" t="s">
        <v>76</v>
      </c>
      <c r="T207" s="2" t="s">
        <v>113</v>
      </c>
      <c r="U207" s="39">
        <v>46235</v>
      </c>
      <c r="V207" s="39">
        <v>46265</v>
      </c>
      <c r="W207" s="2" t="s">
        <v>442</v>
      </c>
    </row>
    <row r="208" ht="19" customHeight="1" spans="1:23">
      <c r="A208" s="2" t="s">
        <v>443</v>
      </c>
      <c r="B208" s="2" t="s">
        <v>120</v>
      </c>
      <c r="C208" s="2" t="s">
        <v>444</v>
      </c>
      <c r="D208" s="2" t="s">
        <v>440</v>
      </c>
      <c r="E208" s="2" t="s">
        <v>441</v>
      </c>
      <c r="F208" s="2" t="s">
        <v>17</v>
      </c>
      <c r="G208" s="2">
        <v>6000</v>
      </c>
      <c r="H208" s="3">
        <v>1000</v>
      </c>
      <c r="I208" s="2">
        <v>31</v>
      </c>
      <c r="J208" s="3">
        <v>6000</v>
      </c>
      <c r="K208" s="3">
        <v>2331.1</v>
      </c>
      <c r="L208" s="38">
        <v>0.388516666666667</v>
      </c>
      <c r="M208" s="2" t="s">
        <v>24</v>
      </c>
      <c r="N208" s="3">
        <f t="shared" si="3"/>
        <v>0</v>
      </c>
      <c r="O208" s="3">
        <v>0</v>
      </c>
      <c r="P208" s="2">
        <v>0</v>
      </c>
      <c r="Q208" s="2" t="s">
        <v>70</v>
      </c>
      <c r="R208" s="2">
        <v>248</v>
      </c>
      <c r="S208" s="2" t="s">
        <v>76</v>
      </c>
      <c r="T208" s="2" t="s">
        <v>59</v>
      </c>
      <c r="U208" s="39">
        <v>46235</v>
      </c>
      <c r="V208" s="39">
        <v>46265</v>
      </c>
      <c r="W208" s="2" t="s">
        <v>60</v>
      </c>
    </row>
    <row r="209" ht="19" customHeight="1" spans="1:23">
      <c r="A209" s="2" t="s">
        <v>445</v>
      </c>
      <c r="B209" s="2" t="s">
        <v>120</v>
      </c>
      <c r="C209" s="2" t="s">
        <v>444</v>
      </c>
      <c r="D209" s="2" t="s">
        <v>440</v>
      </c>
      <c r="E209" s="2" t="s">
        <v>441</v>
      </c>
      <c r="F209" s="2" t="s">
        <v>17</v>
      </c>
      <c r="G209" s="2">
        <v>6000</v>
      </c>
      <c r="H209" s="3">
        <v>1000</v>
      </c>
      <c r="I209" s="2">
        <v>31</v>
      </c>
      <c r="J209" s="3">
        <v>6000</v>
      </c>
      <c r="K209" s="3">
        <v>779.2</v>
      </c>
      <c r="L209" s="38">
        <v>0.129866666666667</v>
      </c>
      <c r="M209" s="2" t="s">
        <v>24</v>
      </c>
      <c r="N209" s="3">
        <f t="shared" si="3"/>
        <v>0</v>
      </c>
      <c r="O209" s="3">
        <v>0</v>
      </c>
      <c r="P209" s="2">
        <v>0</v>
      </c>
      <c r="Q209" s="2" t="s">
        <v>57</v>
      </c>
      <c r="R209" s="2">
        <v>250</v>
      </c>
      <c r="S209" s="2" t="s">
        <v>446</v>
      </c>
      <c r="T209" s="2" t="s">
        <v>59</v>
      </c>
      <c r="U209" s="39">
        <v>46235</v>
      </c>
      <c r="V209" s="39">
        <v>46265</v>
      </c>
      <c r="W209" s="2" t="s">
        <v>60</v>
      </c>
    </row>
    <row r="210" ht="19" customHeight="1" spans="1:23">
      <c r="A210" s="2" t="s">
        <v>447</v>
      </c>
      <c r="B210" s="2" t="s">
        <v>120</v>
      </c>
      <c r="C210" s="2" t="s">
        <v>444</v>
      </c>
      <c r="D210" s="2" t="s">
        <v>448</v>
      </c>
      <c r="E210" s="2" t="s">
        <v>449</v>
      </c>
      <c r="F210" s="2" t="s">
        <v>17</v>
      </c>
      <c r="G210" s="2">
        <v>6000</v>
      </c>
      <c r="H210" s="3">
        <v>1000</v>
      </c>
      <c r="I210" s="2">
        <v>31</v>
      </c>
      <c r="J210" s="3">
        <v>6000</v>
      </c>
      <c r="K210" s="3">
        <v>5641.5</v>
      </c>
      <c r="L210" s="38">
        <v>0.94025</v>
      </c>
      <c r="M210" s="2" t="s">
        <v>24</v>
      </c>
      <c r="N210" s="3">
        <f t="shared" si="3"/>
        <v>0</v>
      </c>
      <c r="O210" s="3">
        <v>0</v>
      </c>
      <c r="P210" s="2">
        <v>0</v>
      </c>
      <c r="Q210" s="2" t="s">
        <v>70</v>
      </c>
      <c r="R210" s="2">
        <v>251</v>
      </c>
      <c r="S210" s="2" t="s">
        <v>76</v>
      </c>
      <c r="T210" s="2" t="s">
        <v>59</v>
      </c>
      <c r="U210" s="39">
        <v>46235</v>
      </c>
      <c r="V210" s="39">
        <v>46265</v>
      </c>
      <c r="W210" s="2" t="s">
        <v>60</v>
      </c>
    </row>
    <row r="211" ht="19" customHeight="1" spans="1:23">
      <c r="A211" s="2" t="s">
        <v>450</v>
      </c>
      <c r="B211" s="2" t="s">
        <v>120</v>
      </c>
      <c r="C211" s="2" t="s">
        <v>444</v>
      </c>
      <c r="D211" s="2" t="s">
        <v>440</v>
      </c>
      <c r="E211" s="2" t="s">
        <v>441</v>
      </c>
      <c r="F211" s="2" t="s">
        <v>17</v>
      </c>
      <c r="G211" s="2">
        <v>6000</v>
      </c>
      <c r="H211" s="3">
        <v>1000</v>
      </c>
      <c r="I211" s="2">
        <v>1</v>
      </c>
      <c r="J211" s="3">
        <v>193.55</v>
      </c>
      <c r="K211" s="3">
        <v>0</v>
      </c>
      <c r="L211" s="38">
        <v>0</v>
      </c>
      <c r="M211" s="2" t="s">
        <v>24</v>
      </c>
      <c r="N211" s="3">
        <f t="shared" si="3"/>
        <v>0</v>
      </c>
      <c r="O211" s="3">
        <v>0</v>
      </c>
      <c r="P211" s="2">
        <v>0</v>
      </c>
      <c r="Q211" s="2" t="s">
        <v>57</v>
      </c>
      <c r="R211" s="2">
        <v>253</v>
      </c>
      <c r="S211" s="2" t="s">
        <v>81</v>
      </c>
      <c r="T211" s="2" t="s">
        <v>59</v>
      </c>
      <c r="U211" s="39">
        <v>46235</v>
      </c>
      <c r="V211" s="39">
        <v>46235</v>
      </c>
      <c r="W211" s="2" t="s">
        <v>60</v>
      </c>
    </row>
    <row r="212" ht="19" customHeight="1" spans="1:23">
      <c r="A212" s="2" t="s">
        <v>322</v>
      </c>
      <c r="B212" s="2" t="s">
        <v>120</v>
      </c>
      <c r="C212" s="2" t="s">
        <v>444</v>
      </c>
      <c r="D212" s="2" t="s">
        <v>440</v>
      </c>
      <c r="E212" s="2" t="s">
        <v>441</v>
      </c>
      <c r="F212" s="2" t="s">
        <v>17</v>
      </c>
      <c r="G212" s="2">
        <v>6000</v>
      </c>
      <c r="H212" s="3">
        <v>1000</v>
      </c>
      <c r="I212" s="2">
        <v>10</v>
      </c>
      <c r="J212" s="3">
        <v>1935.48</v>
      </c>
      <c r="K212" s="3">
        <v>0</v>
      </c>
      <c r="L212" s="38">
        <v>0</v>
      </c>
      <c r="M212" s="2" t="s">
        <v>24</v>
      </c>
      <c r="N212" s="3">
        <f t="shared" si="3"/>
        <v>0</v>
      </c>
      <c r="O212" s="3">
        <v>0</v>
      </c>
      <c r="P212" s="2">
        <v>0</v>
      </c>
      <c r="Q212" s="2" t="s">
        <v>57</v>
      </c>
      <c r="R212" s="2">
        <v>256</v>
      </c>
      <c r="S212" s="2" t="s">
        <v>131</v>
      </c>
      <c r="T212" s="2" t="s">
        <v>59</v>
      </c>
      <c r="U212" s="39">
        <v>46235</v>
      </c>
      <c r="V212" s="39">
        <v>46244</v>
      </c>
      <c r="W212" s="2" t="s">
        <v>60</v>
      </c>
    </row>
    <row r="213" ht="19" customHeight="1" spans="1:23">
      <c r="A213" s="2" t="s">
        <v>451</v>
      </c>
      <c r="B213" s="2" t="s">
        <v>120</v>
      </c>
      <c r="C213" s="2" t="s">
        <v>444</v>
      </c>
      <c r="D213" s="2" t="s">
        <v>452</v>
      </c>
      <c r="E213" s="2" t="s">
        <v>453</v>
      </c>
      <c r="F213" s="2" t="s">
        <v>17</v>
      </c>
      <c r="G213" s="2">
        <v>6000</v>
      </c>
      <c r="H213" s="3">
        <v>1000</v>
      </c>
      <c r="I213" s="2">
        <v>31</v>
      </c>
      <c r="J213" s="3">
        <v>6000</v>
      </c>
      <c r="K213" s="3">
        <v>29.5</v>
      </c>
      <c r="L213" s="38">
        <v>0.00491666666666667</v>
      </c>
      <c r="M213" s="2" t="s">
        <v>24</v>
      </c>
      <c r="N213" s="3">
        <f t="shared" si="3"/>
        <v>0</v>
      </c>
      <c r="O213" s="3">
        <v>0</v>
      </c>
      <c r="P213" s="2">
        <v>0</v>
      </c>
      <c r="Q213" s="2" t="s">
        <v>70</v>
      </c>
      <c r="R213" s="2">
        <v>257</v>
      </c>
      <c r="S213" s="2" t="s">
        <v>315</v>
      </c>
      <c r="T213" s="2" t="s">
        <v>59</v>
      </c>
      <c r="U213" s="39">
        <v>46235</v>
      </c>
      <c r="V213" s="39">
        <v>46265</v>
      </c>
      <c r="W213" s="2" t="s">
        <v>60</v>
      </c>
    </row>
    <row r="214" ht="19" customHeight="1" spans="1:23">
      <c r="A214" s="2" t="s">
        <v>454</v>
      </c>
      <c r="B214" s="2" t="s">
        <v>120</v>
      </c>
      <c r="C214" s="2" t="s">
        <v>444</v>
      </c>
      <c r="D214" s="2" t="s">
        <v>440</v>
      </c>
      <c r="E214" s="2" t="s">
        <v>441</v>
      </c>
      <c r="F214" s="2" t="s">
        <v>17</v>
      </c>
      <c r="G214" s="2">
        <v>6000</v>
      </c>
      <c r="H214" s="3">
        <v>1000</v>
      </c>
      <c r="I214" s="2">
        <v>31</v>
      </c>
      <c r="J214" s="3">
        <v>6000</v>
      </c>
      <c r="K214" s="3">
        <v>529.8</v>
      </c>
      <c r="L214" s="38">
        <v>0.0883</v>
      </c>
      <c r="M214" s="2" t="s">
        <v>24</v>
      </c>
      <c r="N214" s="3">
        <f t="shared" si="3"/>
        <v>0</v>
      </c>
      <c r="O214" s="3">
        <v>0</v>
      </c>
      <c r="P214" s="2">
        <v>0</v>
      </c>
      <c r="Q214" s="2" t="s">
        <v>70</v>
      </c>
      <c r="R214" s="2">
        <v>258</v>
      </c>
      <c r="S214" s="2" t="s">
        <v>76</v>
      </c>
      <c r="T214" s="2" t="s">
        <v>59</v>
      </c>
      <c r="U214" s="39">
        <v>46235</v>
      </c>
      <c r="V214" s="39">
        <v>46265</v>
      </c>
      <c r="W214" s="2" t="s">
        <v>60</v>
      </c>
    </row>
    <row r="215" ht="19" customHeight="1" spans="1:23">
      <c r="A215" s="2" t="s">
        <v>455</v>
      </c>
      <c r="B215" s="2" t="s">
        <v>120</v>
      </c>
      <c r="C215" s="2" t="s">
        <v>444</v>
      </c>
      <c r="D215" s="2" t="s">
        <v>440</v>
      </c>
      <c r="E215" s="2" t="s">
        <v>441</v>
      </c>
      <c r="F215" s="2" t="s">
        <v>17</v>
      </c>
      <c r="G215" s="2">
        <v>6000</v>
      </c>
      <c r="H215" s="3">
        <v>1000</v>
      </c>
      <c r="I215" s="2">
        <v>31</v>
      </c>
      <c r="J215" s="3">
        <v>6000</v>
      </c>
      <c r="K215" s="3">
        <v>0.3</v>
      </c>
      <c r="L215" s="38">
        <v>5e-5</v>
      </c>
      <c r="M215" s="2" t="s">
        <v>24</v>
      </c>
      <c r="N215" s="3">
        <f t="shared" si="3"/>
        <v>0</v>
      </c>
      <c r="O215" s="3">
        <v>0</v>
      </c>
      <c r="P215" s="2">
        <v>0</v>
      </c>
      <c r="Q215" s="2" t="s">
        <v>70</v>
      </c>
      <c r="R215" s="2">
        <v>259</v>
      </c>
      <c r="S215" s="2" t="s">
        <v>76</v>
      </c>
      <c r="T215" s="2" t="s">
        <v>59</v>
      </c>
      <c r="U215" s="39">
        <v>46235</v>
      </c>
      <c r="V215" s="39">
        <v>46265</v>
      </c>
      <c r="W215" s="2" t="s">
        <v>60</v>
      </c>
    </row>
    <row r="216" ht="19" customHeight="1" spans="1:23">
      <c r="A216" s="2" t="s">
        <v>456</v>
      </c>
      <c r="B216" s="2" t="s">
        <v>120</v>
      </c>
      <c r="C216" s="2" t="s">
        <v>444</v>
      </c>
      <c r="D216" s="2" t="s">
        <v>440</v>
      </c>
      <c r="E216" s="2" t="s">
        <v>441</v>
      </c>
      <c r="F216" s="2" t="s">
        <v>17</v>
      </c>
      <c r="G216" s="2">
        <v>6000</v>
      </c>
      <c r="H216" s="3">
        <v>1000</v>
      </c>
      <c r="I216" s="2">
        <v>31</v>
      </c>
      <c r="J216" s="3">
        <v>6000</v>
      </c>
      <c r="K216" s="3">
        <v>3841.5</v>
      </c>
      <c r="L216" s="38">
        <v>0.64025</v>
      </c>
      <c r="M216" s="2" t="s">
        <v>24</v>
      </c>
      <c r="N216" s="3">
        <f t="shared" si="3"/>
        <v>0</v>
      </c>
      <c r="O216" s="3">
        <v>0</v>
      </c>
      <c r="P216" s="2">
        <v>0</v>
      </c>
      <c r="Q216" s="2" t="s">
        <v>70</v>
      </c>
      <c r="R216" s="2">
        <v>260</v>
      </c>
      <c r="S216" s="2" t="s">
        <v>76</v>
      </c>
      <c r="T216" s="2" t="s">
        <v>59</v>
      </c>
      <c r="U216" s="39">
        <v>46235</v>
      </c>
      <c r="V216" s="39">
        <v>46265</v>
      </c>
      <c r="W216" s="2" t="s">
        <v>60</v>
      </c>
    </row>
    <row r="217" ht="19" customHeight="1" spans="1:23">
      <c r="A217" s="2" t="s">
        <v>457</v>
      </c>
      <c r="B217" s="2" t="s">
        <v>120</v>
      </c>
      <c r="C217" s="2" t="s">
        <v>444</v>
      </c>
      <c r="D217" s="2" t="s">
        <v>440</v>
      </c>
      <c r="E217" s="2" t="s">
        <v>441</v>
      </c>
      <c r="F217" s="2" t="s">
        <v>17</v>
      </c>
      <c r="G217" s="2">
        <v>6000</v>
      </c>
      <c r="H217" s="3">
        <v>1000</v>
      </c>
      <c r="I217" s="2">
        <v>31</v>
      </c>
      <c r="J217" s="3">
        <v>6000</v>
      </c>
      <c r="K217" s="3">
        <v>6979.7</v>
      </c>
      <c r="L217" s="38">
        <v>1.16328333333333</v>
      </c>
      <c r="M217" s="2" t="s">
        <v>69</v>
      </c>
      <c r="N217" s="3">
        <f t="shared" si="3"/>
        <v>1000</v>
      </c>
      <c r="O217" s="3">
        <v>979.7</v>
      </c>
      <c r="P217" s="2">
        <v>0</v>
      </c>
      <c r="Q217" s="2" t="s">
        <v>70</v>
      </c>
      <c r="R217" s="2">
        <v>261</v>
      </c>
      <c r="S217" s="2" t="s">
        <v>76</v>
      </c>
      <c r="T217" s="2" t="s">
        <v>59</v>
      </c>
      <c r="U217" s="39">
        <v>46235</v>
      </c>
      <c r="V217" s="39">
        <v>46265</v>
      </c>
      <c r="W217" s="2" t="s">
        <v>60</v>
      </c>
    </row>
    <row r="218" ht="19" customHeight="1" spans="1:23">
      <c r="A218" s="2" t="s">
        <v>458</v>
      </c>
      <c r="B218" s="2" t="s">
        <v>120</v>
      </c>
      <c r="C218" s="2" t="s">
        <v>444</v>
      </c>
      <c r="D218" s="2" t="s">
        <v>440</v>
      </c>
      <c r="E218" s="2" t="s">
        <v>441</v>
      </c>
      <c r="F218" s="2" t="s">
        <v>17</v>
      </c>
      <c r="G218" s="2">
        <v>6000</v>
      </c>
      <c r="H218" s="3">
        <v>1000</v>
      </c>
      <c r="I218" s="2">
        <v>31</v>
      </c>
      <c r="J218" s="3">
        <v>6000</v>
      </c>
      <c r="K218" s="3">
        <v>8541.6</v>
      </c>
      <c r="L218" s="38">
        <v>1.4236</v>
      </c>
      <c r="M218" s="2" t="s">
        <v>69</v>
      </c>
      <c r="N218" s="3">
        <f t="shared" si="3"/>
        <v>1000</v>
      </c>
      <c r="O218" s="3">
        <v>2541.6</v>
      </c>
      <c r="P218" s="2">
        <v>0</v>
      </c>
      <c r="Q218" s="2" t="s">
        <v>70</v>
      </c>
      <c r="R218" s="2">
        <v>262</v>
      </c>
      <c r="S218" s="2" t="s">
        <v>76</v>
      </c>
      <c r="T218" s="2" t="s">
        <v>59</v>
      </c>
      <c r="U218" s="39">
        <v>46235</v>
      </c>
      <c r="V218" s="39">
        <v>46265</v>
      </c>
      <c r="W218" s="2" t="s">
        <v>60</v>
      </c>
    </row>
    <row r="219" ht="19" customHeight="1" spans="1:23">
      <c r="A219" s="2" t="s">
        <v>459</v>
      </c>
      <c r="B219" s="2" t="s">
        <v>120</v>
      </c>
      <c r="C219" s="2" t="s">
        <v>444</v>
      </c>
      <c r="D219" s="2" t="s">
        <v>440</v>
      </c>
      <c r="E219" s="2" t="s">
        <v>441</v>
      </c>
      <c r="F219" s="2" t="s">
        <v>17</v>
      </c>
      <c r="G219" s="2">
        <v>6000</v>
      </c>
      <c r="H219" s="3">
        <v>1000</v>
      </c>
      <c r="I219" s="2">
        <v>31</v>
      </c>
      <c r="J219" s="3">
        <v>6000</v>
      </c>
      <c r="K219" s="3">
        <v>1426.3</v>
      </c>
      <c r="L219" s="38">
        <v>0.237716666666667</v>
      </c>
      <c r="M219" s="2" t="s">
        <v>24</v>
      </c>
      <c r="N219" s="3">
        <f t="shared" si="3"/>
        <v>0</v>
      </c>
      <c r="O219" s="3">
        <v>0</v>
      </c>
      <c r="P219" s="2">
        <v>0</v>
      </c>
      <c r="Q219" s="2" t="s">
        <v>70</v>
      </c>
      <c r="R219" s="2">
        <v>263</v>
      </c>
      <c r="S219" s="2" t="s">
        <v>76</v>
      </c>
      <c r="T219" s="2" t="s">
        <v>59</v>
      </c>
      <c r="U219" s="39">
        <v>46235</v>
      </c>
      <c r="V219" s="39">
        <v>46265</v>
      </c>
      <c r="W219" s="2" t="s">
        <v>60</v>
      </c>
    </row>
    <row r="220" ht="19" customHeight="1" spans="1:23">
      <c r="A220" s="2" t="s">
        <v>460</v>
      </c>
      <c r="B220" s="2" t="s">
        <v>120</v>
      </c>
      <c r="C220" s="2" t="s">
        <v>444</v>
      </c>
      <c r="D220" s="2" t="s">
        <v>440</v>
      </c>
      <c r="E220" s="2" t="s">
        <v>441</v>
      </c>
      <c r="F220" s="2" t="s">
        <v>17</v>
      </c>
      <c r="G220" s="2">
        <v>6000</v>
      </c>
      <c r="H220" s="3">
        <v>1000</v>
      </c>
      <c r="I220" s="2">
        <v>31</v>
      </c>
      <c r="J220" s="3">
        <v>6000</v>
      </c>
      <c r="K220" s="3">
        <v>3750.7</v>
      </c>
      <c r="L220" s="38">
        <v>0.625116666666667</v>
      </c>
      <c r="M220" s="2" t="s">
        <v>24</v>
      </c>
      <c r="N220" s="3">
        <f t="shared" si="3"/>
        <v>0</v>
      </c>
      <c r="O220" s="3">
        <v>0</v>
      </c>
      <c r="P220" s="2">
        <v>0</v>
      </c>
      <c r="Q220" s="2" t="s">
        <v>70</v>
      </c>
      <c r="R220" s="2">
        <v>264</v>
      </c>
      <c r="S220" s="2" t="s">
        <v>446</v>
      </c>
      <c r="T220" s="2" t="s">
        <v>59</v>
      </c>
      <c r="U220" s="39">
        <v>46235</v>
      </c>
      <c r="V220" s="39">
        <v>46265</v>
      </c>
      <c r="W220" s="2" t="s">
        <v>60</v>
      </c>
    </row>
    <row r="221" ht="19" customHeight="1" spans="1:23">
      <c r="A221" s="2" t="s">
        <v>461</v>
      </c>
      <c r="B221" s="2" t="s">
        <v>120</v>
      </c>
      <c r="C221" s="2" t="s">
        <v>444</v>
      </c>
      <c r="D221" s="2" t="s">
        <v>440</v>
      </c>
      <c r="E221" s="2" t="s">
        <v>441</v>
      </c>
      <c r="F221" s="2" t="s">
        <v>17</v>
      </c>
      <c r="G221" s="2">
        <v>6000</v>
      </c>
      <c r="H221" s="3">
        <v>1000</v>
      </c>
      <c r="I221" s="2">
        <v>22</v>
      </c>
      <c r="J221" s="3">
        <v>4258.06</v>
      </c>
      <c r="K221" s="3">
        <v>217.3</v>
      </c>
      <c r="L221" s="38">
        <v>0.0510326298830923</v>
      </c>
      <c r="M221" s="2" t="s">
        <v>24</v>
      </c>
      <c r="N221" s="3">
        <f t="shared" si="3"/>
        <v>0</v>
      </c>
      <c r="O221" s="3">
        <v>0</v>
      </c>
      <c r="P221" s="2">
        <v>0</v>
      </c>
      <c r="Q221" s="2" t="s">
        <v>57</v>
      </c>
      <c r="R221" s="2">
        <v>265</v>
      </c>
      <c r="S221" s="2" t="s">
        <v>98</v>
      </c>
      <c r="T221" s="2" t="s">
        <v>59</v>
      </c>
      <c r="U221" s="39">
        <v>46235</v>
      </c>
      <c r="V221" s="39">
        <v>46256</v>
      </c>
      <c r="W221" s="2" t="s">
        <v>60</v>
      </c>
    </row>
    <row r="222" ht="19" customHeight="1" spans="1:23">
      <c r="A222" s="2" t="s">
        <v>462</v>
      </c>
      <c r="B222" s="2" t="s">
        <v>120</v>
      </c>
      <c r="C222" s="2" t="s">
        <v>444</v>
      </c>
      <c r="D222" s="2" t="s">
        <v>440</v>
      </c>
      <c r="E222" s="2" t="s">
        <v>441</v>
      </c>
      <c r="F222" s="2" t="s">
        <v>17</v>
      </c>
      <c r="G222" s="2">
        <v>6000</v>
      </c>
      <c r="H222" s="3">
        <v>1000</v>
      </c>
      <c r="I222" s="2">
        <v>31</v>
      </c>
      <c r="J222" s="3">
        <v>6000</v>
      </c>
      <c r="K222" s="3">
        <v>8752.4</v>
      </c>
      <c r="L222" s="38">
        <v>1.45873333333333</v>
      </c>
      <c r="M222" s="2" t="s">
        <v>69</v>
      </c>
      <c r="N222" s="3">
        <f t="shared" si="3"/>
        <v>1000</v>
      </c>
      <c r="O222" s="3">
        <v>2752.4</v>
      </c>
      <c r="P222" s="2">
        <v>0</v>
      </c>
      <c r="Q222" s="2" t="s">
        <v>70</v>
      </c>
      <c r="R222" s="2">
        <v>266</v>
      </c>
      <c r="S222" s="2" t="s">
        <v>76</v>
      </c>
      <c r="T222" s="2" t="s">
        <v>59</v>
      </c>
      <c r="U222" s="39">
        <v>46235</v>
      </c>
      <c r="V222" s="39">
        <v>46265</v>
      </c>
      <c r="W222" s="2" t="s">
        <v>60</v>
      </c>
    </row>
    <row r="223" ht="19" customHeight="1" spans="1:23">
      <c r="A223" s="2" t="s">
        <v>463</v>
      </c>
      <c r="B223" s="2" t="s">
        <v>120</v>
      </c>
      <c r="C223" s="2" t="s">
        <v>444</v>
      </c>
      <c r="D223" s="2" t="s">
        <v>440</v>
      </c>
      <c r="E223" s="2" t="s">
        <v>441</v>
      </c>
      <c r="F223" s="2" t="s">
        <v>17</v>
      </c>
      <c r="G223" s="2">
        <v>6000</v>
      </c>
      <c r="H223" s="3">
        <v>1000</v>
      </c>
      <c r="I223" s="2">
        <v>5</v>
      </c>
      <c r="J223" s="3">
        <v>967.74</v>
      </c>
      <c r="K223" s="3">
        <v>38.8</v>
      </c>
      <c r="L223" s="38">
        <v>0.0400934135201604</v>
      </c>
      <c r="M223" s="2" t="s">
        <v>24</v>
      </c>
      <c r="N223" s="3">
        <f t="shared" si="3"/>
        <v>0</v>
      </c>
      <c r="O223" s="3">
        <v>0</v>
      </c>
      <c r="P223" s="2">
        <v>0</v>
      </c>
      <c r="Q223" s="2" t="s">
        <v>57</v>
      </c>
      <c r="R223" s="2">
        <v>268</v>
      </c>
      <c r="S223" s="2" t="s">
        <v>100</v>
      </c>
      <c r="T223" s="2" t="s">
        <v>59</v>
      </c>
      <c r="U223" s="39">
        <v>46235</v>
      </c>
      <c r="V223" s="39">
        <v>46239</v>
      </c>
      <c r="W223" s="2" t="s">
        <v>60</v>
      </c>
    </row>
    <row r="224" ht="19" customHeight="1" spans="1:23">
      <c r="A224" s="2" t="s">
        <v>464</v>
      </c>
      <c r="B224" s="2" t="s">
        <v>120</v>
      </c>
      <c r="C224" s="2" t="s">
        <v>444</v>
      </c>
      <c r="D224" s="2" t="s">
        <v>465</v>
      </c>
      <c r="E224" s="2" t="s">
        <v>466</v>
      </c>
      <c r="F224" s="2" t="s">
        <v>11</v>
      </c>
      <c r="G224" s="2">
        <v>3000</v>
      </c>
      <c r="H224" s="3">
        <v>150</v>
      </c>
      <c r="I224" s="2">
        <v>1</v>
      </c>
      <c r="J224" s="3">
        <v>96.77</v>
      </c>
      <c r="K224" s="3">
        <v>44.5</v>
      </c>
      <c r="L224" s="38">
        <v>0.459853260307947</v>
      </c>
      <c r="M224" s="2" t="s">
        <v>24</v>
      </c>
      <c r="N224" s="3">
        <f t="shared" si="3"/>
        <v>0</v>
      </c>
      <c r="O224" s="3">
        <v>0</v>
      </c>
      <c r="P224" s="2">
        <v>0</v>
      </c>
      <c r="Q224" s="2" t="s">
        <v>70</v>
      </c>
      <c r="R224" s="2">
        <v>269</v>
      </c>
      <c r="S224" s="2" t="s">
        <v>81</v>
      </c>
      <c r="T224" s="2" t="s">
        <v>59</v>
      </c>
      <c r="U224" s="39">
        <v>46265</v>
      </c>
      <c r="V224" s="39">
        <v>46265</v>
      </c>
      <c r="W224" s="2" t="s">
        <v>60</v>
      </c>
    </row>
    <row r="225" ht="19" customHeight="1" spans="1:23">
      <c r="A225" s="2" t="s">
        <v>467</v>
      </c>
      <c r="B225" s="2" t="s">
        <v>120</v>
      </c>
      <c r="C225" s="2" t="s">
        <v>444</v>
      </c>
      <c r="D225" s="2" t="s">
        <v>468</v>
      </c>
      <c r="E225" s="2" t="s">
        <v>469</v>
      </c>
      <c r="F225" s="2" t="s">
        <v>16</v>
      </c>
      <c r="G225" s="2">
        <v>5000</v>
      </c>
      <c r="H225" s="3">
        <v>260</v>
      </c>
      <c r="I225" s="2">
        <v>31</v>
      </c>
      <c r="J225" s="3">
        <v>5000</v>
      </c>
      <c r="K225" s="3">
        <v>3171.8</v>
      </c>
      <c r="L225" s="38">
        <v>0.63436</v>
      </c>
      <c r="M225" s="2" t="s">
        <v>24</v>
      </c>
      <c r="N225" s="3">
        <f t="shared" si="3"/>
        <v>0</v>
      </c>
      <c r="O225" s="3">
        <v>0</v>
      </c>
      <c r="P225" s="2">
        <v>0</v>
      </c>
      <c r="Q225" s="2" t="s">
        <v>70</v>
      </c>
      <c r="R225" s="2">
        <v>270</v>
      </c>
      <c r="S225" s="2" t="s">
        <v>470</v>
      </c>
      <c r="T225" s="2" t="s">
        <v>59</v>
      </c>
      <c r="U225" s="39">
        <v>46235</v>
      </c>
      <c r="V225" s="39">
        <v>46265</v>
      </c>
      <c r="W225" s="2" t="s">
        <v>471</v>
      </c>
    </row>
    <row r="226" ht="19" customHeight="1" spans="1:23">
      <c r="A226" s="2" t="s">
        <v>472</v>
      </c>
      <c r="B226" s="2" t="s">
        <v>120</v>
      </c>
      <c r="C226" s="2" t="s">
        <v>444</v>
      </c>
      <c r="D226" s="2" t="s">
        <v>473</v>
      </c>
      <c r="E226" s="2" t="s">
        <v>474</v>
      </c>
      <c r="F226" s="2" t="s">
        <v>16</v>
      </c>
      <c r="G226" s="2">
        <v>5000</v>
      </c>
      <c r="H226" s="3">
        <v>260</v>
      </c>
      <c r="I226" s="2">
        <v>31</v>
      </c>
      <c r="J226" s="3">
        <v>5000</v>
      </c>
      <c r="K226" s="3">
        <v>523.1</v>
      </c>
      <c r="L226" s="38">
        <v>0.10462</v>
      </c>
      <c r="M226" s="2" t="s">
        <v>24</v>
      </c>
      <c r="N226" s="3">
        <f t="shared" si="3"/>
        <v>0</v>
      </c>
      <c r="O226" s="3">
        <v>0</v>
      </c>
      <c r="P226" s="2">
        <v>0</v>
      </c>
      <c r="Q226" s="2" t="s">
        <v>70</v>
      </c>
      <c r="R226" s="2">
        <v>271</v>
      </c>
      <c r="S226" s="2" t="s">
        <v>71</v>
      </c>
      <c r="T226" s="2" t="s">
        <v>59</v>
      </c>
      <c r="U226" s="39">
        <v>46235</v>
      </c>
      <c r="V226" s="39">
        <v>46265</v>
      </c>
      <c r="W226" s="2" t="s">
        <v>60</v>
      </c>
    </row>
    <row r="227" ht="19" customHeight="1" spans="1:23">
      <c r="A227" s="2" t="s">
        <v>475</v>
      </c>
      <c r="B227" s="2" t="s">
        <v>120</v>
      </c>
      <c r="C227" s="2" t="s">
        <v>444</v>
      </c>
      <c r="D227" s="2" t="s">
        <v>468</v>
      </c>
      <c r="E227" s="2" t="s">
        <v>469</v>
      </c>
      <c r="F227" s="2" t="s">
        <v>16</v>
      </c>
      <c r="G227" s="2">
        <v>5000</v>
      </c>
      <c r="H227" s="3">
        <v>260</v>
      </c>
      <c r="I227" s="2">
        <v>31</v>
      </c>
      <c r="J227" s="3">
        <v>5000</v>
      </c>
      <c r="K227" s="3">
        <v>5367.24</v>
      </c>
      <c r="L227" s="38">
        <v>1.073448</v>
      </c>
      <c r="M227" s="2" t="s">
        <v>69</v>
      </c>
      <c r="N227" s="3">
        <f t="shared" si="3"/>
        <v>260</v>
      </c>
      <c r="O227" s="3">
        <v>367.24</v>
      </c>
      <c r="P227" s="2">
        <v>0</v>
      </c>
      <c r="Q227" s="2" t="s">
        <v>70</v>
      </c>
      <c r="R227" s="2">
        <v>272</v>
      </c>
      <c r="S227" s="2" t="s">
        <v>277</v>
      </c>
      <c r="T227" s="2" t="s">
        <v>59</v>
      </c>
      <c r="U227" s="39">
        <v>46235</v>
      </c>
      <c r="V227" s="39">
        <v>46265</v>
      </c>
      <c r="W227" s="2" t="s">
        <v>278</v>
      </c>
    </row>
    <row r="228" ht="19" customHeight="1" spans="1:23">
      <c r="A228" s="2" t="s">
        <v>476</v>
      </c>
      <c r="B228" s="2" t="s">
        <v>120</v>
      </c>
      <c r="C228" s="2" t="s">
        <v>444</v>
      </c>
      <c r="D228" s="2" t="s">
        <v>477</v>
      </c>
      <c r="E228" s="2" t="s">
        <v>478</v>
      </c>
      <c r="F228" s="2" t="s">
        <v>16</v>
      </c>
      <c r="G228" s="2">
        <v>5000</v>
      </c>
      <c r="H228" s="3">
        <v>260</v>
      </c>
      <c r="I228" s="2">
        <v>14</v>
      </c>
      <c r="J228" s="3">
        <v>2258.06</v>
      </c>
      <c r="K228" s="3">
        <v>0</v>
      </c>
      <c r="L228" s="38">
        <v>0</v>
      </c>
      <c r="M228" s="2" t="s">
        <v>479</v>
      </c>
      <c r="N228" s="3">
        <f t="shared" si="3"/>
        <v>0</v>
      </c>
      <c r="O228" s="3">
        <v>0</v>
      </c>
      <c r="P228" s="2">
        <v>0</v>
      </c>
      <c r="Q228" s="2" t="s">
        <v>70</v>
      </c>
      <c r="R228" s="2">
        <v>273</v>
      </c>
      <c r="S228" s="2" t="s">
        <v>480</v>
      </c>
      <c r="T228" s="2" t="s">
        <v>59</v>
      </c>
      <c r="U228" s="39">
        <v>46252</v>
      </c>
      <c r="V228" s="39">
        <v>46265</v>
      </c>
      <c r="W228" s="2" t="s">
        <v>481</v>
      </c>
    </row>
    <row r="229" ht="19" customHeight="1" spans="1:23">
      <c r="A229" s="2" t="s">
        <v>482</v>
      </c>
      <c r="B229" s="2" t="s">
        <v>120</v>
      </c>
      <c r="C229" s="2" t="s">
        <v>444</v>
      </c>
      <c r="D229" s="2" t="s">
        <v>468</v>
      </c>
      <c r="E229" s="2" t="s">
        <v>469</v>
      </c>
      <c r="F229" s="2" t="s">
        <v>16</v>
      </c>
      <c r="G229" s="2">
        <v>5000</v>
      </c>
      <c r="H229" s="3">
        <v>260</v>
      </c>
      <c r="I229" s="2">
        <v>31</v>
      </c>
      <c r="J229" s="3">
        <v>5000</v>
      </c>
      <c r="K229" s="3">
        <v>4080.9</v>
      </c>
      <c r="L229" s="38">
        <v>0.81618</v>
      </c>
      <c r="M229" s="2" t="s">
        <v>24</v>
      </c>
      <c r="N229" s="3">
        <f t="shared" si="3"/>
        <v>0</v>
      </c>
      <c r="O229" s="3">
        <v>0</v>
      </c>
      <c r="P229" s="2">
        <v>0</v>
      </c>
      <c r="Q229" s="2" t="s">
        <v>70</v>
      </c>
      <c r="R229" s="2">
        <v>274</v>
      </c>
      <c r="S229" s="2" t="s">
        <v>227</v>
      </c>
      <c r="T229" s="2" t="s">
        <v>59</v>
      </c>
      <c r="U229" s="39">
        <v>46235</v>
      </c>
      <c r="V229" s="39">
        <v>46265</v>
      </c>
      <c r="W229" s="2" t="s">
        <v>228</v>
      </c>
    </row>
    <row r="230" ht="19" customHeight="1" spans="1:23">
      <c r="A230" s="2" t="s">
        <v>483</v>
      </c>
      <c r="B230" s="2" t="s">
        <v>120</v>
      </c>
      <c r="C230" s="2" t="s">
        <v>444</v>
      </c>
      <c r="D230" s="2" t="s">
        <v>484</v>
      </c>
      <c r="E230" s="2" t="s">
        <v>485</v>
      </c>
      <c r="F230" s="2" t="s">
        <v>16</v>
      </c>
      <c r="G230" s="2">
        <v>5000</v>
      </c>
      <c r="H230" s="3">
        <v>260</v>
      </c>
      <c r="I230" s="2">
        <v>4</v>
      </c>
      <c r="J230" s="3">
        <v>645.16</v>
      </c>
      <c r="K230" s="3">
        <v>0</v>
      </c>
      <c r="L230" s="38">
        <v>0</v>
      </c>
      <c r="M230" s="2" t="s">
        <v>479</v>
      </c>
      <c r="N230" s="3">
        <f t="shared" si="3"/>
        <v>0</v>
      </c>
      <c r="O230" s="3">
        <v>0</v>
      </c>
      <c r="P230" s="2">
        <v>0</v>
      </c>
      <c r="Q230" s="2" t="s">
        <v>57</v>
      </c>
      <c r="R230" s="2">
        <v>275</v>
      </c>
      <c r="S230" s="2" t="s">
        <v>486</v>
      </c>
      <c r="T230" s="2" t="s">
        <v>59</v>
      </c>
      <c r="U230" s="39">
        <v>46262</v>
      </c>
      <c r="V230" s="39">
        <v>46265</v>
      </c>
      <c r="W230" s="2" t="s">
        <v>481</v>
      </c>
    </row>
    <row r="231" ht="19" customHeight="1" spans="1:23">
      <c r="A231" s="2" t="s">
        <v>487</v>
      </c>
      <c r="B231" s="2" t="s">
        <v>120</v>
      </c>
      <c r="C231" s="2" t="s">
        <v>444</v>
      </c>
      <c r="D231" s="2" t="s">
        <v>468</v>
      </c>
      <c r="E231" s="2" t="s">
        <v>469</v>
      </c>
      <c r="F231" s="2" t="s">
        <v>6</v>
      </c>
      <c r="G231" s="2">
        <v>3000</v>
      </c>
      <c r="H231" s="3">
        <v>150</v>
      </c>
      <c r="I231" s="2">
        <v>31</v>
      </c>
      <c r="J231" s="3">
        <v>3000</v>
      </c>
      <c r="K231" s="3">
        <v>3358.6</v>
      </c>
      <c r="L231" s="38">
        <v>1.11953333333333</v>
      </c>
      <c r="M231" s="2" t="s">
        <v>69</v>
      </c>
      <c r="N231" s="3">
        <f t="shared" si="3"/>
        <v>150</v>
      </c>
      <c r="O231" s="3">
        <v>358.6</v>
      </c>
      <c r="P231" s="2">
        <v>0</v>
      </c>
      <c r="Q231" s="2" t="s">
        <v>70</v>
      </c>
      <c r="R231" s="2">
        <v>276</v>
      </c>
      <c r="S231" s="2" t="s">
        <v>488</v>
      </c>
      <c r="T231" s="2" t="s">
        <v>59</v>
      </c>
      <c r="U231" s="39">
        <v>46235</v>
      </c>
      <c r="V231" s="39">
        <v>46265</v>
      </c>
      <c r="W231" s="2" t="s">
        <v>489</v>
      </c>
    </row>
    <row r="232" ht="19" customHeight="1" spans="1:23">
      <c r="A232" s="2" t="s">
        <v>490</v>
      </c>
      <c r="B232" s="2" t="s">
        <v>120</v>
      </c>
      <c r="C232" s="2" t="s">
        <v>444</v>
      </c>
      <c r="D232" s="2" t="s">
        <v>468</v>
      </c>
      <c r="E232" s="2" t="s">
        <v>469</v>
      </c>
      <c r="F232" s="2" t="s">
        <v>6</v>
      </c>
      <c r="G232" s="2">
        <v>3000</v>
      </c>
      <c r="H232" s="3">
        <v>150</v>
      </c>
      <c r="I232" s="2">
        <v>31</v>
      </c>
      <c r="J232" s="3">
        <v>3000</v>
      </c>
      <c r="K232" s="3">
        <v>3985.8</v>
      </c>
      <c r="L232" s="38">
        <v>1.3286</v>
      </c>
      <c r="M232" s="2" t="s">
        <v>69</v>
      </c>
      <c r="N232" s="3">
        <f t="shared" si="3"/>
        <v>150</v>
      </c>
      <c r="O232" s="3">
        <v>985.8</v>
      </c>
      <c r="P232" s="2">
        <v>0</v>
      </c>
      <c r="Q232" s="2" t="s">
        <v>70</v>
      </c>
      <c r="R232" s="2">
        <v>277</v>
      </c>
      <c r="S232" s="2" t="s">
        <v>359</v>
      </c>
      <c r="T232" s="2" t="s">
        <v>59</v>
      </c>
      <c r="U232" s="39">
        <v>46235</v>
      </c>
      <c r="V232" s="39">
        <v>46265</v>
      </c>
      <c r="W232" s="2" t="s">
        <v>360</v>
      </c>
    </row>
    <row r="233" ht="19" customHeight="1" spans="1:23">
      <c r="A233" s="2" t="s">
        <v>491</v>
      </c>
      <c r="B233" s="2" t="s">
        <v>120</v>
      </c>
      <c r="C233" s="2" t="s">
        <v>444</v>
      </c>
      <c r="D233" s="2" t="s">
        <v>477</v>
      </c>
      <c r="E233" s="2" t="s">
        <v>478</v>
      </c>
      <c r="F233" s="2" t="s">
        <v>6</v>
      </c>
      <c r="G233" s="2">
        <v>3000</v>
      </c>
      <c r="H233" s="3">
        <v>150</v>
      </c>
      <c r="I233" s="2">
        <v>31</v>
      </c>
      <c r="J233" s="3">
        <v>3000</v>
      </c>
      <c r="K233" s="3">
        <v>803.5</v>
      </c>
      <c r="L233" s="38">
        <v>0.267833333333333</v>
      </c>
      <c r="M233" s="2" t="s">
        <v>24</v>
      </c>
      <c r="N233" s="3">
        <f t="shared" si="3"/>
        <v>0</v>
      </c>
      <c r="O233" s="3">
        <v>0</v>
      </c>
      <c r="P233" s="2">
        <v>0</v>
      </c>
      <c r="Q233" s="2" t="s">
        <v>70</v>
      </c>
      <c r="R233" s="2">
        <v>278</v>
      </c>
      <c r="S233" s="2" t="s">
        <v>492</v>
      </c>
      <c r="T233" s="2" t="s">
        <v>59</v>
      </c>
      <c r="U233" s="39">
        <v>46235</v>
      </c>
      <c r="V233" s="39">
        <v>46265</v>
      </c>
      <c r="W233" s="2" t="s">
        <v>60</v>
      </c>
    </row>
    <row r="234" ht="19" customHeight="1" spans="1:23">
      <c r="A234" s="2" t="s">
        <v>493</v>
      </c>
      <c r="B234" s="2" t="s">
        <v>120</v>
      </c>
      <c r="C234" s="2" t="s">
        <v>444</v>
      </c>
      <c r="D234" s="2" t="s">
        <v>473</v>
      </c>
      <c r="E234" s="2" t="s">
        <v>474</v>
      </c>
      <c r="F234" s="2" t="s">
        <v>6</v>
      </c>
      <c r="G234" s="2">
        <v>3000</v>
      </c>
      <c r="H234" s="3">
        <v>150</v>
      </c>
      <c r="I234" s="2">
        <v>31</v>
      </c>
      <c r="J234" s="3">
        <v>3000</v>
      </c>
      <c r="K234" s="3">
        <v>620.7</v>
      </c>
      <c r="L234" s="38">
        <v>0.2069</v>
      </c>
      <c r="M234" s="2" t="s">
        <v>24</v>
      </c>
      <c r="N234" s="3">
        <f t="shared" si="3"/>
        <v>0</v>
      </c>
      <c r="O234" s="3">
        <v>0</v>
      </c>
      <c r="P234" s="2">
        <v>0</v>
      </c>
      <c r="Q234" s="2" t="s">
        <v>57</v>
      </c>
      <c r="R234" s="2">
        <v>279</v>
      </c>
      <c r="S234" s="2" t="s">
        <v>71</v>
      </c>
      <c r="T234" s="2" t="s">
        <v>59</v>
      </c>
      <c r="U234" s="39">
        <v>46235</v>
      </c>
      <c r="V234" s="39">
        <v>46265</v>
      </c>
      <c r="W234" s="2" t="s">
        <v>60</v>
      </c>
    </row>
    <row r="235" ht="19" customHeight="1" spans="1:23">
      <c r="A235" s="2" t="s">
        <v>494</v>
      </c>
      <c r="B235" s="2" t="s">
        <v>120</v>
      </c>
      <c r="C235" s="2" t="s">
        <v>444</v>
      </c>
      <c r="D235" s="2" t="s">
        <v>465</v>
      </c>
      <c r="E235" s="2" t="s">
        <v>466</v>
      </c>
      <c r="F235" s="2" t="s">
        <v>12</v>
      </c>
      <c r="G235" s="2">
        <v>5000</v>
      </c>
      <c r="H235" s="3">
        <v>260</v>
      </c>
      <c r="I235" s="2">
        <v>31</v>
      </c>
      <c r="J235" s="3">
        <v>5000</v>
      </c>
      <c r="K235" s="3">
        <v>566.2</v>
      </c>
      <c r="L235" s="38">
        <v>0.11324</v>
      </c>
      <c r="M235" s="2" t="s">
        <v>24</v>
      </c>
      <c r="N235" s="3">
        <f t="shared" si="3"/>
        <v>0</v>
      </c>
      <c r="O235" s="3">
        <v>0</v>
      </c>
      <c r="P235" s="2">
        <v>0</v>
      </c>
      <c r="Q235" s="2" t="s">
        <v>70</v>
      </c>
      <c r="R235" s="2">
        <v>280</v>
      </c>
      <c r="S235" s="2" t="s">
        <v>495</v>
      </c>
      <c r="T235" s="2" t="s">
        <v>59</v>
      </c>
      <c r="U235" s="39">
        <v>46235</v>
      </c>
      <c r="V235" s="39">
        <v>46265</v>
      </c>
      <c r="W235" s="2" t="s">
        <v>60</v>
      </c>
    </row>
    <row r="236" ht="19" customHeight="1" spans="1:23">
      <c r="A236" s="2" t="s">
        <v>496</v>
      </c>
      <c r="B236" s="2" t="s">
        <v>120</v>
      </c>
      <c r="C236" s="2" t="s">
        <v>444</v>
      </c>
      <c r="D236" s="2" t="s">
        <v>465</v>
      </c>
      <c r="E236" s="2" t="s">
        <v>466</v>
      </c>
      <c r="F236" s="2" t="s">
        <v>12</v>
      </c>
      <c r="G236" s="2">
        <v>5000</v>
      </c>
      <c r="H236" s="3">
        <v>260</v>
      </c>
      <c r="I236" s="2">
        <v>31</v>
      </c>
      <c r="J236" s="3">
        <v>5000</v>
      </c>
      <c r="K236" s="3">
        <v>495.4</v>
      </c>
      <c r="L236" s="38">
        <v>0.09908</v>
      </c>
      <c r="M236" s="2" t="s">
        <v>24</v>
      </c>
      <c r="N236" s="3">
        <f t="shared" si="3"/>
        <v>0</v>
      </c>
      <c r="O236" s="3">
        <v>0</v>
      </c>
      <c r="P236" s="2">
        <v>0</v>
      </c>
      <c r="Q236" s="2" t="s">
        <v>70</v>
      </c>
      <c r="R236" s="2">
        <v>281</v>
      </c>
      <c r="S236" s="2" t="s">
        <v>495</v>
      </c>
      <c r="T236" s="2" t="s">
        <v>59</v>
      </c>
      <c r="U236" s="39">
        <v>46235</v>
      </c>
      <c r="V236" s="39">
        <v>46265</v>
      </c>
      <c r="W236" s="2" t="s">
        <v>60</v>
      </c>
    </row>
    <row r="237" ht="19" customHeight="1" spans="1:23">
      <c r="A237" s="2" t="s">
        <v>497</v>
      </c>
      <c r="B237" s="2" t="s">
        <v>120</v>
      </c>
      <c r="C237" s="2" t="s">
        <v>444</v>
      </c>
      <c r="D237" s="2" t="s">
        <v>452</v>
      </c>
      <c r="E237" s="2" t="s">
        <v>498</v>
      </c>
      <c r="F237" s="2" t="s">
        <v>11</v>
      </c>
      <c r="G237" s="2">
        <v>3000</v>
      </c>
      <c r="H237" s="3">
        <v>150</v>
      </c>
      <c r="I237" s="2">
        <v>31</v>
      </c>
      <c r="J237" s="3">
        <v>3000</v>
      </c>
      <c r="K237" s="3">
        <v>3564.9</v>
      </c>
      <c r="L237" s="38">
        <v>1.1883</v>
      </c>
      <c r="M237" s="2" t="s">
        <v>69</v>
      </c>
      <c r="N237" s="3">
        <f t="shared" si="3"/>
        <v>150</v>
      </c>
      <c r="O237" s="3">
        <v>564.9</v>
      </c>
      <c r="P237" s="2">
        <v>0</v>
      </c>
      <c r="Q237" s="2" t="s">
        <v>70</v>
      </c>
      <c r="R237" s="2">
        <v>282</v>
      </c>
      <c r="S237" s="2" t="s">
        <v>76</v>
      </c>
      <c r="T237" s="2" t="s">
        <v>59</v>
      </c>
      <c r="U237" s="39">
        <v>46235</v>
      </c>
      <c r="V237" s="39">
        <v>46265</v>
      </c>
      <c r="W237" s="2" t="s">
        <v>60</v>
      </c>
    </row>
    <row r="238" ht="19" customHeight="1" spans="1:23">
      <c r="A238" s="2" t="s">
        <v>499</v>
      </c>
      <c r="B238" s="2" t="s">
        <v>120</v>
      </c>
      <c r="C238" s="2" t="s">
        <v>444</v>
      </c>
      <c r="D238" s="2" t="s">
        <v>452</v>
      </c>
      <c r="E238" s="2" t="s">
        <v>498</v>
      </c>
      <c r="F238" s="2" t="s">
        <v>11</v>
      </c>
      <c r="G238" s="2">
        <v>3000</v>
      </c>
      <c r="H238" s="3">
        <v>150</v>
      </c>
      <c r="I238" s="2">
        <v>31</v>
      </c>
      <c r="J238" s="3">
        <v>3000</v>
      </c>
      <c r="K238" s="3">
        <v>6610.5</v>
      </c>
      <c r="L238" s="38">
        <v>2.2035</v>
      </c>
      <c r="M238" s="2" t="s">
        <v>69</v>
      </c>
      <c r="N238" s="3">
        <f t="shared" si="3"/>
        <v>150</v>
      </c>
      <c r="O238" s="3">
        <v>3610.5</v>
      </c>
      <c r="P238" s="2">
        <v>1</v>
      </c>
      <c r="Q238" s="2" t="s">
        <v>70</v>
      </c>
      <c r="R238" s="2">
        <v>283</v>
      </c>
      <c r="S238" s="2" t="s">
        <v>76</v>
      </c>
      <c r="T238" s="2" t="s">
        <v>59</v>
      </c>
      <c r="U238" s="39">
        <v>46235</v>
      </c>
      <c r="V238" s="39">
        <v>46265</v>
      </c>
      <c r="W238" s="2" t="s">
        <v>60</v>
      </c>
    </row>
    <row r="239" ht="19" customHeight="1" spans="1:23">
      <c r="A239" s="2" t="s">
        <v>500</v>
      </c>
      <c r="B239" s="2" t="s">
        <v>120</v>
      </c>
      <c r="C239" s="2" t="s">
        <v>444</v>
      </c>
      <c r="D239" s="2" t="s">
        <v>452</v>
      </c>
      <c r="E239" s="2" t="s">
        <v>498</v>
      </c>
      <c r="F239" s="2" t="s">
        <v>11</v>
      </c>
      <c r="G239" s="2">
        <v>3000</v>
      </c>
      <c r="H239" s="3">
        <v>150</v>
      </c>
      <c r="I239" s="2">
        <v>31</v>
      </c>
      <c r="J239" s="3">
        <v>3000</v>
      </c>
      <c r="K239" s="3">
        <v>490.7</v>
      </c>
      <c r="L239" s="38">
        <v>0.163566666666667</v>
      </c>
      <c r="M239" s="2" t="s">
        <v>24</v>
      </c>
      <c r="N239" s="3">
        <f t="shared" si="3"/>
        <v>0</v>
      </c>
      <c r="O239" s="3">
        <v>0</v>
      </c>
      <c r="P239" s="2">
        <v>0</v>
      </c>
      <c r="Q239" s="2" t="s">
        <v>70</v>
      </c>
      <c r="R239" s="2">
        <v>284</v>
      </c>
      <c r="S239" s="2" t="s">
        <v>76</v>
      </c>
      <c r="T239" s="2" t="s">
        <v>59</v>
      </c>
      <c r="U239" s="39">
        <v>46235</v>
      </c>
      <c r="V239" s="39">
        <v>46265</v>
      </c>
      <c r="W239" s="2" t="s">
        <v>60</v>
      </c>
    </row>
    <row r="240" ht="19" customHeight="1" spans="1:23">
      <c r="A240" s="2" t="s">
        <v>501</v>
      </c>
      <c r="B240" s="2" t="s">
        <v>120</v>
      </c>
      <c r="C240" s="2" t="s">
        <v>444</v>
      </c>
      <c r="D240" s="2" t="s">
        <v>502</v>
      </c>
      <c r="E240" s="2" t="s">
        <v>503</v>
      </c>
      <c r="F240" s="2" t="s">
        <v>11</v>
      </c>
      <c r="G240" s="2">
        <v>3000</v>
      </c>
      <c r="H240" s="3">
        <v>150</v>
      </c>
      <c r="I240" s="2">
        <v>3</v>
      </c>
      <c r="J240" s="3">
        <v>290.32</v>
      </c>
      <c r="K240" s="3">
        <v>72.6</v>
      </c>
      <c r="L240" s="38">
        <v>0.25006888950124</v>
      </c>
      <c r="M240" s="2" t="s">
        <v>24</v>
      </c>
      <c r="N240" s="3">
        <f t="shared" si="3"/>
        <v>0</v>
      </c>
      <c r="O240" s="3">
        <v>0</v>
      </c>
      <c r="P240" s="2">
        <v>0</v>
      </c>
      <c r="Q240" s="2" t="s">
        <v>70</v>
      </c>
      <c r="R240" s="2">
        <v>285</v>
      </c>
      <c r="S240" s="2" t="s">
        <v>504</v>
      </c>
      <c r="T240" s="2" t="s">
        <v>113</v>
      </c>
      <c r="U240" s="39">
        <v>46263</v>
      </c>
      <c r="V240" s="39">
        <v>46265</v>
      </c>
      <c r="W240" s="2" t="s">
        <v>60</v>
      </c>
    </row>
    <row r="241" ht="19" customHeight="1" spans="1:23">
      <c r="A241" s="2" t="s">
        <v>505</v>
      </c>
      <c r="B241" s="2" t="s">
        <v>120</v>
      </c>
      <c r="C241" s="2" t="s">
        <v>444</v>
      </c>
      <c r="D241" s="2" t="s">
        <v>506</v>
      </c>
      <c r="E241" s="2" t="s">
        <v>507</v>
      </c>
      <c r="F241" s="2" t="s">
        <v>11</v>
      </c>
      <c r="G241" s="2">
        <v>3000</v>
      </c>
      <c r="H241" s="3">
        <v>150</v>
      </c>
      <c r="I241" s="2">
        <v>31</v>
      </c>
      <c r="J241" s="3">
        <v>3000</v>
      </c>
      <c r="K241" s="3">
        <v>3235.6</v>
      </c>
      <c r="L241" s="38">
        <v>1.07853333333333</v>
      </c>
      <c r="M241" s="2" t="s">
        <v>69</v>
      </c>
      <c r="N241" s="3">
        <f t="shared" si="3"/>
        <v>150</v>
      </c>
      <c r="O241" s="3">
        <v>235.6</v>
      </c>
      <c r="P241" s="2">
        <v>0</v>
      </c>
      <c r="Q241" s="2" t="s">
        <v>70</v>
      </c>
      <c r="R241" s="2">
        <v>286</v>
      </c>
      <c r="S241" s="2" t="s">
        <v>76</v>
      </c>
      <c r="T241" s="2" t="s">
        <v>59</v>
      </c>
      <c r="U241" s="39">
        <v>46235</v>
      </c>
      <c r="V241" s="39">
        <v>46265</v>
      </c>
      <c r="W241" s="2" t="s">
        <v>60</v>
      </c>
    </row>
    <row r="242" ht="19" customHeight="1" spans="1:23">
      <c r="A242" s="2" t="s">
        <v>109</v>
      </c>
      <c r="B242" s="2" t="s">
        <v>120</v>
      </c>
      <c r="C242" s="2" t="s">
        <v>444</v>
      </c>
      <c r="D242" s="2" t="s">
        <v>502</v>
      </c>
      <c r="E242" s="2" t="s">
        <v>503</v>
      </c>
      <c r="F242" s="2" t="s">
        <v>12</v>
      </c>
      <c r="G242" s="2">
        <v>5000</v>
      </c>
      <c r="H242" s="3">
        <v>300</v>
      </c>
      <c r="I242" s="2">
        <v>2</v>
      </c>
      <c r="J242" s="3">
        <v>322.58</v>
      </c>
      <c r="K242" s="3">
        <v>43</v>
      </c>
      <c r="L242" s="38">
        <v>0.133300266600533</v>
      </c>
      <c r="M242" s="2" t="s">
        <v>24</v>
      </c>
      <c r="N242" s="3">
        <f t="shared" si="3"/>
        <v>0</v>
      </c>
      <c r="O242" s="3">
        <v>0</v>
      </c>
      <c r="P242" s="2">
        <v>0</v>
      </c>
      <c r="Q242" s="2" t="s">
        <v>70</v>
      </c>
      <c r="R242" s="2">
        <v>287</v>
      </c>
      <c r="S242" s="2" t="s">
        <v>508</v>
      </c>
      <c r="T242" s="2" t="s">
        <v>113</v>
      </c>
      <c r="U242" s="39">
        <v>46264</v>
      </c>
      <c r="V242" s="39">
        <v>46265</v>
      </c>
      <c r="W242" s="2" t="s">
        <v>60</v>
      </c>
    </row>
    <row r="243" ht="19" customHeight="1" spans="1:23">
      <c r="A243" s="2" t="s">
        <v>509</v>
      </c>
      <c r="B243" s="2" t="s">
        <v>120</v>
      </c>
      <c r="C243" s="2" t="s">
        <v>444</v>
      </c>
      <c r="D243" s="2" t="s">
        <v>452</v>
      </c>
      <c r="E243" s="2" t="s">
        <v>498</v>
      </c>
      <c r="F243" s="2" t="s">
        <v>11</v>
      </c>
      <c r="G243" s="2">
        <v>3000</v>
      </c>
      <c r="H243" s="3">
        <v>150</v>
      </c>
      <c r="I243" s="2">
        <v>31</v>
      </c>
      <c r="J243" s="3">
        <v>3000</v>
      </c>
      <c r="K243" s="3">
        <v>0.2</v>
      </c>
      <c r="L243" s="38">
        <v>6.66666666666667e-5</v>
      </c>
      <c r="M243" s="2" t="s">
        <v>24</v>
      </c>
      <c r="N243" s="3">
        <f t="shared" si="3"/>
        <v>0</v>
      </c>
      <c r="O243" s="3">
        <v>0</v>
      </c>
      <c r="P243" s="2">
        <v>0</v>
      </c>
      <c r="Q243" s="2" t="s">
        <v>70</v>
      </c>
      <c r="R243" s="2">
        <v>288</v>
      </c>
      <c r="S243" s="2" t="s">
        <v>76</v>
      </c>
      <c r="T243" s="2" t="s">
        <v>59</v>
      </c>
      <c r="U243" s="39">
        <v>46235</v>
      </c>
      <c r="V243" s="39">
        <v>46265</v>
      </c>
      <c r="W243" s="2" t="s">
        <v>60</v>
      </c>
    </row>
    <row r="244" ht="19" customHeight="1" spans="1:23">
      <c r="A244" s="2" t="s">
        <v>510</v>
      </c>
      <c r="B244" s="2" t="s">
        <v>120</v>
      </c>
      <c r="C244" s="2" t="s">
        <v>444</v>
      </c>
      <c r="D244" s="2" t="s">
        <v>511</v>
      </c>
      <c r="E244" s="2" t="s">
        <v>512</v>
      </c>
      <c r="F244" s="2" t="s">
        <v>11</v>
      </c>
      <c r="G244" s="2">
        <v>3000</v>
      </c>
      <c r="H244" s="3">
        <v>150</v>
      </c>
      <c r="I244" s="2">
        <v>30</v>
      </c>
      <c r="J244" s="3">
        <v>2903.23</v>
      </c>
      <c r="K244" s="3">
        <v>3879.1</v>
      </c>
      <c r="L244" s="38">
        <v>1.33613251447526</v>
      </c>
      <c r="M244" s="2" t="s">
        <v>69</v>
      </c>
      <c r="N244" s="3">
        <f t="shared" si="3"/>
        <v>145.16</v>
      </c>
      <c r="O244" s="3">
        <v>975.87</v>
      </c>
      <c r="P244" s="2">
        <v>0</v>
      </c>
      <c r="Q244" s="2" t="s">
        <v>70</v>
      </c>
      <c r="R244" s="2">
        <v>289</v>
      </c>
      <c r="S244" s="2" t="s">
        <v>513</v>
      </c>
      <c r="T244" s="2" t="s">
        <v>59</v>
      </c>
      <c r="U244" s="39">
        <v>46236</v>
      </c>
      <c r="V244" s="39">
        <v>46265</v>
      </c>
      <c r="W244" s="2" t="s">
        <v>60</v>
      </c>
    </row>
    <row r="245" ht="19" customHeight="1" spans="1:23">
      <c r="A245" s="2" t="s">
        <v>514</v>
      </c>
      <c r="B245" s="2" t="s">
        <v>120</v>
      </c>
      <c r="C245" s="2" t="s">
        <v>444</v>
      </c>
      <c r="D245" s="2" t="s">
        <v>452</v>
      </c>
      <c r="E245" s="2" t="s">
        <v>498</v>
      </c>
      <c r="F245" s="2" t="s">
        <v>11</v>
      </c>
      <c r="G245" s="2">
        <v>3000</v>
      </c>
      <c r="H245" s="3">
        <v>150</v>
      </c>
      <c r="I245" s="2">
        <v>31</v>
      </c>
      <c r="J245" s="3">
        <v>3000</v>
      </c>
      <c r="K245" s="3">
        <v>5392.3</v>
      </c>
      <c r="L245" s="38">
        <v>1.79743333333333</v>
      </c>
      <c r="M245" s="2" t="s">
        <v>69</v>
      </c>
      <c r="N245" s="3">
        <f t="shared" si="3"/>
        <v>150</v>
      </c>
      <c r="O245" s="3">
        <v>2392.3</v>
      </c>
      <c r="P245" s="2">
        <v>0</v>
      </c>
      <c r="Q245" s="2" t="s">
        <v>70</v>
      </c>
      <c r="R245" s="2">
        <v>290</v>
      </c>
      <c r="S245" s="2" t="s">
        <v>76</v>
      </c>
      <c r="T245" s="2" t="s">
        <v>59</v>
      </c>
      <c r="U245" s="39">
        <v>46235</v>
      </c>
      <c r="V245" s="39">
        <v>46265</v>
      </c>
      <c r="W245" s="2" t="s">
        <v>60</v>
      </c>
    </row>
    <row r="246" ht="19" customHeight="1" spans="1:23">
      <c r="A246" s="2" t="s">
        <v>515</v>
      </c>
      <c r="B246" s="2" t="s">
        <v>120</v>
      </c>
      <c r="C246" s="2" t="s">
        <v>444</v>
      </c>
      <c r="D246" s="2" t="s">
        <v>506</v>
      </c>
      <c r="E246" s="2" t="s">
        <v>507</v>
      </c>
      <c r="F246" s="2" t="s">
        <v>11</v>
      </c>
      <c r="G246" s="2">
        <v>3000</v>
      </c>
      <c r="H246" s="3">
        <v>150</v>
      </c>
      <c r="I246" s="2">
        <v>1</v>
      </c>
      <c r="J246" s="3">
        <v>96.77</v>
      </c>
      <c r="K246" s="3">
        <v>18.8</v>
      </c>
      <c r="L246" s="38">
        <v>0.194275085253694</v>
      </c>
      <c r="M246" s="2" t="s">
        <v>24</v>
      </c>
      <c r="N246" s="3">
        <f t="shared" si="3"/>
        <v>0</v>
      </c>
      <c r="O246" s="3">
        <v>0</v>
      </c>
      <c r="P246" s="2">
        <v>0</v>
      </c>
      <c r="Q246" s="2" t="s">
        <v>70</v>
      </c>
      <c r="R246" s="2">
        <v>291</v>
      </c>
      <c r="S246" s="2" t="s">
        <v>81</v>
      </c>
      <c r="T246" s="2" t="s">
        <v>59</v>
      </c>
      <c r="U246" s="39">
        <v>46265</v>
      </c>
      <c r="V246" s="39">
        <v>46265</v>
      </c>
      <c r="W246" s="2" t="s">
        <v>60</v>
      </c>
    </row>
    <row r="247" ht="19" customHeight="1" spans="1:23">
      <c r="A247" s="2" t="s">
        <v>516</v>
      </c>
      <c r="B247" s="2" t="s">
        <v>120</v>
      </c>
      <c r="C247" s="2" t="s">
        <v>444</v>
      </c>
      <c r="D247" s="2" t="s">
        <v>452</v>
      </c>
      <c r="E247" s="2" t="s">
        <v>498</v>
      </c>
      <c r="F247" s="2" t="s">
        <v>11</v>
      </c>
      <c r="G247" s="2">
        <v>3000</v>
      </c>
      <c r="H247" s="3">
        <v>150</v>
      </c>
      <c r="I247" s="2">
        <v>31</v>
      </c>
      <c r="J247" s="3">
        <v>3000</v>
      </c>
      <c r="K247" s="3">
        <v>3452.6</v>
      </c>
      <c r="L247" s="38">
        <v>1.15086666666667</v>
      </c>
      <c r="M247" s="2" t="s">
        <v>69</v>
      </c>
      <c r="N247" s="3">
        <f t="shared" si="3"/>
        <v>150</v>
      </c>
      <c r="O247" s="3">
        <v>452.6</v>
      </c>
      <c r="P247" s="2">
        <v>0</v>
      </c>
      <c r="Q247" s="2" t="s">
        <v>70</v>
      </c>
      <c r="R247" s="2">
        <v>292</v>
      </c>
      <c r="S247" s="2" t="s">
        <v>76</v>
      </c>
      <c r="T247" s="2" t="s">
        <v>59</v>
      </c>
      <c r="U247" s="39">
        <v>46235</v>
      </c>
      <c r="V247" s="39">
        <v>46265</v>
      </c>
      <c r="W247" s="2" t="s">
        <v>60</v>
      </c>
    </row>
    <row r="248" ht="19" customHeight="1" spans="1:23">
      <c r="A248" s="2" t="s">
        <v>517</v>
      </c>
      <c r="B248" s="2" t="s">
        <v>120</v>
      </c>
      <c r="C248" s="2" t="s">
        <v>444</v>
      </c>
      <c r="D248" s="2" t="s">
        <v>452</v>
      </c>
      <c r="E248" s="2" t="s">
        <v>498</v>
      </c>
      <c r="F248" s="2" t="s">
        <v>11</v>
      </c>
      <c r="G248" s="2">
        <v>3000</v>
      </c>
      <c r="H248" s="3">
        <v>150</v>
      </c>
      <c r="I248" s="2">
        <v>31</v>
      </c>
      <c r="J248" s="3">
        <v>3000</v>
      </c>
      <c r="K248" s="3">
        <v>281.2</v>
      </c>
      <c r="L248" s="38">
        <v>0.0937333333333333</v>
      </c>
      <c r="M248" s="2" t="s">
        <v>24</v>
      </c>
      <c r="N248" s="3">
        <f t="shared" si="3"/>
        <v>0</v>
      </c>
      <c r="O248" s="3">
        <v>0</v>
      </c>
      <c r="P248" s="2">
        <v>0</v>
      </c>
      <c r="Q248" s="2" t="s">
        <v>70</v>
      </c>
      <c r="R248" s="2">
        <v>293</v>
      </c>
      <c r="S248" s="2" t="s">
        <v>76</v>
      </c>
      <c r="T248" s="2" t="s">
        <v>59</v>
      </c>
      <c r="U248" s="39">
        <v>46235</v>
      </c>
      <c r="V248" s="39">
        <v>46265</v>
      </c>
      <c r="W248" s="2" t="s">
        <v>60</v>
      </c>
    </row>
    <row r="249" ht="19" customHeight="1" spans="1:23">
      <c r="A249" s="2" t="s">
        <v>518</v>
      </c>
      <c r="B249" s="2" t="s">
        <v>120</v>
      </c>
      <c r="C249" s="2" t="s">
        <v>444</v>
      </c>
      <c r="D249" s="2" t="s">
        <v>465</v>
      </c>
      <c r="E249" s="2" t="s">
        <v>466</v>
      </c>
      <c r="F249" s="2" t="s">
        <v>12</v>
      </c>
      <c r="G249" s="2">
        <v>5000</v>
      </c>
      <c r="H249" s="3">
        <v>260</v>
      </c>
      <c r="I249" s="2">
        <v>31</v>
      </c>
      <c r="J249" s="3">
        <v>5000</v>
      </c>
      <c r="K249" s="3">
        <v>663.4</v>
      </c>
      <c r="L249" s="38">
        <v>0.13268</v>
      </c>
      <c r="M249" s="2" t="s">
        <v>24</v>
      </c>
      <c r="N249" s="3">
        <f t="shared" si="3"/>
        <v>0</v>
      </c>
      <c r="O249" s="3">
        <v>0</v>
      </c>
      <c r="P249" s="2">
        <v>0</v>
      </c>
      <c r="Q249" s="2" t="s">
        <v>70</v>
      </c>
      <c r="R249" s="2">
        <v>294</v>
      </c>
      <c r="S249" s="2" t="s">
        <v>150</v>
      </c>
      <c r="T249" s="2" t="s">
        <v>59</v>
      </c>
      <c r="U249" s="39">
        <v>46235</v>
      </c>
      <c r="V249" s="39">
        <v>46265</v>
      </c>
      <c r="W249" s="2" t="s">
        <v>60</v>
      </c>
    </row>
    <row r="250" ht="19" customHeight="1" spans="1:23">
      <c r="A250" s="2" t="s">
        <v>519</v>
      </c>
      <c r="B250" s="2" t="s">
        <v>120</v>
      </c>
      <c r="C250" s="2" t="s">
        <v>444</v>
      </c>
      <c r="D250" s="2" t="s">
        <v>452</v>
      </c>
      <c r="E250" s="2" t="s">
        <v>498</v>
      </c>
      <c r="F250" s="2" t="s">
        <v>11</v>
      </c>
      <c r="G250" s="2">
        <v>3000</v>
      </c>
      <c r="H250" s="3">
        <v>150</v>
      </c>
      <c r="I250" s="2">
        <v>31</v>
      </c>
      <c r="J250" s="3">
        <v>3000</v>
      </c>
      <c r="K250" s="3">
        <v>6388.1</v>
      </c>
      <c r="L250" s="38">
        <v>2.12936666666667</v>
      </c>
      <c r="M250" s="2" t="s">
        <v>69</v>
      </c>
      <c r="N250" s="3">
        <f t="shared" si="3"/>
        <v>150</v>
      </c>
      <c r="O250" s="3">
        <v>3388.1</v>
      </c>
      <c r="P250" s="2">
        <v>1</v>
      </c>
      <c r="Q250" s="2" t="s">
        <v>70</v>
      </c>
      <c r="R250" s="2">
        <v>295</v>
      </c>
      <c r="S250" s="2" t="s">
        <v>76</v>
      </c>
      <c r="T250" s="2" t="s">
        <v>59</v>
      </c>
      <c r="U250" s="39">
        <v>46235</v>
      </c>
      <c r="V250" s="39">
        <v>46265</v>
      </c>
      <c r="W250" s="2" t="s">
        <v>60</v>
      </c>
    </row>
    <row r="251" ht="19" customHeight="1" spans="1:23">
      <c r="A251" s="2" t="s">
        <v>520</v>
      </c>
      <c r="B251" s="2" t="s">
        <v>120</v>
      </c>
      <c r="C251" s="2" t="s">
        <v>444</v>
      </c>
      <c r="D251" s="2" t="s">
        <v>502</v>
      </c>
      <c r="E251" s="2" t="s">
        <v>503</v>
      </c>
      <c r="F251" s="2" t="s">
        <v>12</v>
      </c>
      <c r="G251" s="2">
        <v>5000</v>
      </c>
      <c r="H251" s="3">
        <v>300</v>
      </c>
      <c r="I251" s="2">
        <v>2</v>
      </c>
      <c r="J251" s="3">
        <v>322.58</v>
      </c>
      <c r="K251" s="3">
        <v>57.4</v>
      </c>
      <c r="L251" s="38">
        <v>0.177940355880712</v>
      </c>
      <c r="M251" s="2" t="s">
        <v>24</v>
      </c>
      <c r="N251" s="3">
        <f t="shared" si="3"/>
        <v>0</v>
      </c>
      <c r="O251" s="3">
        <v>0</v>
      </c>
      <c r="P251" s="2">
        <v>0</v>
      </c>
      <c r="Q251" s="2" t="s">
        <v>70</v>
      </c>
      <c r="R251" s="2">
        <v>296</v>
      </c>
      <c r="S251" s="2" t="s">
        <v>508</v>
      </c>
      <c r="T251" s="2" t="s">
        <v>113</v>
      </c>
      <c r="U251" s="39">
        <v>46264</v>
      </c>
      <c r="V251" s="39">
        <v>46265</v>
      </c>
      <c r="W251" s="2" t="s">
        <v>60</v>
      </c>
    </row>
    <row r="252" ht="19" customHeight="1" spans="1:23">
      <c r="A252" s="2" t="s">
        <v>114</v>
      </c>
      <c r="B252" s="2" t="s">
        <v>120</v>
      </c>
      <c r="C252" s="2" t="s">
        <v>444</v>
      </c>
      <c r="D252" s="2" t="s">
        <v>502</v>
      </c>
      <c r="E252" s="2" t="s">
        <v>503</v>
      </c>
      <c r="F252" s="2" t="s">
        <v>12</v>
      </c>
      <c r="G252" s="2">
        <v>5000</v>
      </c>
      <c r="H252" s="3">
        <v>300</v>
      </c>
      <c r="I252" s="2">
        <v>3</v>
      </c>
      <c r="J252" s="3">
        <v>483.87</v>
      </c>
      <c r="K252" s="3">
        <v>191.3</v>
      </c>
      <c r="L252" s="38">
        <v>0.395354124041581</v>
      </c>
      <c r="M252" s="2" t="s">
        <v>24</v>
      </c>
      <c r="N252" s="3">
        <f t="shared" si="3"/>
        <v>0</v>
      </c>
      <c r="O252" s="3">
        <v>0</v>
      </c>
      <c r="P252" s="2">
        <v>0</v>
      </c>
      <c r="Q252" s="2" t="s">
        <v>70</v>
      </c>
      <c r="R252" s="2">
        <v>297</v>
      </c>
      <c r="S252" s="2" t="s">
        <v>504</v>
      </c>
      <c r="T252" s="2" t="s">
        <v>113</v>
      </c>
      <c r="U252" s="39">
        <v>46263</v>
      </c>
      <c r="V252" s="39">
        <v>46265</v>
      </c>
      <c r="W252" s="2" t="s">
        <v>60</v>
      </c>
    </row>
    <row r="253" ht="19" customHeight="1" spans="1:23">
      <c r="A253" s="2" t="s">
        <v>521</v>
      </c>
      <c r="B253" s="2" t="s">
        <v>120</v>
      </c>
      <c r="C253" s="2" t="s">
        <v>444</v>
      </c>
      <c r="D253" s="2" t="s">
        <v>452</v>
      </c>
      <c r="E253" s="2" t="s">
        <v>498</v>
      </c>
      <c r="F253" s="2" t="s">
        <v>11</v>
      </c>
      <c r="G253" s="2">
        <v>3000</v>
      </c>
      <c r="H253" s="3">
        <v>150</v>
      </c>
      <c r="I253" s="2">
        <v>31</v>
      </c>
      <c r="J253" s="3">
        <v>3000</v>
      </c>
      <c r="K253" s="3">
        <v>3608</v>
      </c>
      <c r="L253" s="38">
        <v>1.20266666666667</v>
      </c>
      <c r="M253" s="2" t="s">
        <v>69</v>
      </c>
      <c r="N253" s="3">
        <f t="shared" si="3"/>
        <v>150</v>
      </c>
      <c r="O253" s="3">
        <v>608</v>
      </c>
      <c r="P253" s="2">
        <v>0</v>
      </c>
      <c r="Q253" s="2" t="s">
        <v>70</v>
      </c>
      <c r="R253" s="2">
        <v>298</v>
      </c>
      <c r="S253" s="2" t="s">
        <v>76</v>
      </c>
      <c r="T253" s="2" t="s">
        <v>59</v>
      </c>
      <c r="U253" s="39">
        <v>46235</v>
      </c>
      <c r="V253" s="39">
        <v>46265</v>
      </c>
      <c r="W253" s="2" t="s">
        <v>60</v>
      </c>
    </row>
    <row r="254" ht="19" customHeight="1" spans="1:23">
      <c r="A254" s="2" t="s">
        <v>522</v>
      </c>
      <c r="B254" s="2" t="s">
        <v>120</v>
      </c>
      <c r="C254" s="2" t="s">
        <v>444</v>
      </c>
      <c r="D254" s="2" t="s">
        <v>452</v>
      </c>
      <c r="E254" s="2" t="s">
        <v>498</v>
      </c>
      <c r="F254" s="2" t="s">
        <v>11</v>
      </c>
      <c r="G254" s="2">
        <v>3000</v>
      </c>
      <c r="H254" s="3">
        <v>150</v>
      </c>
      <c r="I254" s="2">
        <v>31</v>
      </c>
      <c r="J254" s="3">
        <v>3000</v>
      </c>
      <c r="K254" s="3">
        <v>1208.3</v>
      </c>
      <c r="L254" s="38">
        <v>0.402766666666667</v>
      </c>
      <c r="M254" s="2" t="s">
        <v>24</v>
      </c>
      <c r="N254" s="3">
        <f t="shared" si="3"/>
        <v>0</v>
      </c>
      <c r="O254" s="3">
        <v>0</v>
      </c>
      <c r="P254" s="2">
        <v>0</v>
      </c>
      <c r="Q254" s="2" t="s">
        <v>70</v>
      </c>
      <c r="R254" s="2">
        <v>299</v>
      </c>
      <c r="S254" s="2" t="s">
        <v>76</v>
      </c>
      <c r="T254" s="2" t="s">
        <v>59</v>
      </c>
      <c r="U254" s="39">
        <v>46235</v>
      </c>
      <c r="V254" s="39">
        <v>46265</v>
      </c>
      <c r="W254" s="2" t="s">
        <v>60</v>
      </c>
    </row>
    <row r="255" ht="19" customHeight="1" spans="1:23">
      <c r="A255" s="2" t="s">
        <v>523</v>
      </c>
      <c r="B255" s="2" t="s">
        <v>120</v>
      </c>
      <c r="C255" s="2" t="s">
        <v>444</v>
      </c>
      <c r="D255" s="2" t="s">
        <v>511</v>
      </c>
      <c r="E255" s="2" t="s">
        <v>512</v>
      </c>
      <c r="F255" s="2" t="s">
        <v>11</v>
      </c>
      <c r="G255" s="2">
        <v>3000</v>
      </c>
      <c r="H255" s="3">
        <v>150</v>
      </c>
      <c r="I255" s="2">
        <v>2</v>
      </c>
      <c r="J255" s="3">
        <v>193.55</v>
      </c>
      <c r="K255" s="3">
        <v>117</v>
      </c>
      <c r="L255" s="38">
        <v>0.604494962541979</v>
      </c>
      <c r="M255" s="2" t="s">
        <v>24</v>
      </c>
      <c r="N255" s="3">
        <f t="shared" si="3"/>
        <v>0</v>
      </c>
      <c r="O255" s="3">
        <v>0</v>
      </c>
      <c r="P255" s="2">
        <v>0</v>
      </c>
      <c r="Q255" s="2" t="s">
        <v>57</v>
      </c>
      <c r="R255" s="2">
        <v>300</v>
      </c>
      <c r="S255" s="2" t="s">
        <v>393</v>
      </c>
      <c r="T255" s="2" t="s">
        <v>113</v>
      </c>
      <c r="U255" s="39">
        <v>46235</v>
      </c>
      <c r="V255" s="39">
        <v>46236</v>
      </c>
      <c r="W255" s="2" t="s">
        <v>60</v>
      </c>
    </row>
    <row r="256" ht="19" customHeight="1" spans="1:23">
      <c r="A256" s="2" t="s">
        <v>523</v>
      </c>
      <c r="B256" s="2" t="s">
        <v>120</v>
      </c>
      <c r="C256" s="2" t="s">
        <v>444</v>
      </c>
      <c r="D256" s="2" t="s">
        <v>502</v>
      </c>
      <c r="E256" s="2" t="s">
        <v>503</v>
      </c>
      <c r="F256" s="2" t="s">
        <v>11</v>
      </c>
      <c r="G256" s="2">
        <v>3000</v>
      </c>
      <c r="H256" s="3">
        <v>150</v>
      </c>
      <c r="I256" s="2">
        <v>3</v>
      </c>
      <c r="J256" s="3">
        <v>290.32</v>
      </c>
      <c r="K256" s="3">
        <v>77.9</v>
      </c>
      <c r="L256" s="38">
        <v>0.268324607329843</v>
      </c>
      <c r="M256" s="2" t="s">
        <v>24</v>
      </c>
      <c r="N256" s="3">
        <f t="shared" si="3"/>
        <v>0</v>
      </c>
      <c r="O256" s="3">
        <v>0</v>
      </c>
      <c r="P256" s="2">
        <v>0</v>
      </c>
      <c r="Q256" s="2" t="s">
        <v>70</v>
      </c>
      <c r="R256" s="2">
        <v>301</v>
      </c>
      <c r="S256" s="2" t="s">
        <v>504</v>
      </c>
      <c r="T256" s="2" t="s">
        <v>113</v>
      </c>
      <c r="U256" s="39">
        <v>46263</v>
      </c>
      <c r="V256" s="39">
        <v>46265</v>
      </c>
      <c r="W256" s="2" t="s">
        <v>60</v>
      </c>
    </row>
    <row r="257" ht="19" customHeight="1" spans="1:23">
      <c r="A257" s="2" t="s">
        <v>524</v>
      </c>
      <c r="B257" s="2" t="s">
        <v>120</v>
      </c>
      <c r="C257" s="2" t="s">
        <v>444</v>
      </c>
      <c r="D257" s="2" t="s">
        <v>502</v>
      </c>
      <c r="E257" s="2" t="s">
        <v>503</v>
      </c>
      <c r="F257" s="2" t="s">
        <v>11</v>
      </c>
      <c r="G257" s="2">
        <v>3000</v>
      </c>
      <c r="H257" s="3">
        <v>150</v>
      </c>
      <c r="I257" s="2">
        <v>3</v>
      </c>
      <c r="J257" s="3">
        <v>290.32</v>
      </c>
      <c r="K257" s="3">
        <v>13.4</v>
      </c>
      <c r="L257" s="38">
        <v>0.0461559658308074</v>
      </c>
      <c r="M257" s="2" t="s">
        <v>24</v>
      </c>
      <c r="N257" s="3">
        <f t="shared" si="3"/>
        <v>0</v>
      </c>
      <c r="O257" s="3">
        <v>0</v>
      </c>
      <c r="P257" s="2">
        <v>0</v>
      </c>
      <c r="Q257" s="2" t="s">
        <v>70</v>
      </c>
      <c r="R257" s="2">
        <v>302</v>
      </c>
      <c r="S257" s="2" t="s">
        <v>525</v>
      </c>
      <c r="T257" s="2" t="s">
        <v>113</v>
      </c>
      <c r="U257" s="39">
        <v>46263</v>
      </c>
      <c r="V257" s="39">
        <v>46265</v>
      </c>
      <c r="W257" s="2" t="s">
        <v>60</v>
      </c>
    </row>
    <row r="258" ht="19" customHeight="1" spans="1:23">
      <c r="A258" s="2" t="s">
        <v>526</v>
      </c>
      <c r="B258" s="2" t="s">
        <v>120</v>
      </c>
      <c r="C258" s="2" t="s">
        <v>444</v>
      </c>
      <c r="D258" s="2" t="s">
        <v>452</v>
      </c>
      <c r="E258" s="2" t="s">
        <v>498</v>
      </c>
      <c r="F258" s="2" t="s">
        <v>11</v>
      </c>
      <c r="G258" s="2">
        <v>3000</v>
      </c>
      <c r="H258" s="3">
        <v>150</v>
      </c>
      <c r="I258" s="2">
        <v>31</v>
      </c>
      <c r="J258" s="3">
        <v>3000</v>
      </c>
      <c r="K258" s="3">
        <v>5765.7</v>
      </c>
      <c r="L258" s="38">
        <v>1.9219</v>
      </c>
      <c r="M258" s="2" t="s">
        <v>69</v>
      </c>
      <c r="N258" s="3">
        <f t="shared" ref="N258:N321" si="4">IF(K258&gt;=J258,ROUND(H258*I258/31,2),0)</f>
        <v>150</v>
      </c>
      <c r="O258" s="3">
        <v>2765.7</v>
      </c>
      <c r="P258" s="2">
        <v>0</v>
      </c>
      <c r="Q258" s="2" t="s">
        <v>70</v>
      </c>
      <c r="R258" s="2">
        <v>303</v>
      </c>
      <c r="S258" s="2" t="s">
        <v>76</v>
      </c>
      <c r="T258" s="2" t="s">
        <v>59</v>
      </c>
      <c r="U258" s="39">
        <v>46235</v>
      </c>
      <c r="V258" s="39">
        <v>46265</v>
      </c>
      <c r="W258" s="2" t="s">
        <v>60</v>
      </c>
    </row>
    <row r="259" ht="19" customHeight="1" spans="1:23">
      <c r="A259" s="2" t="s">
        <v>527</v>
      </c>
      <c r="B259" s="2" t="s">
        <v>120</v>
      </c>
      <c r="C259" s="2" t="s">
        <v>444</v>
      </c>
      <c r="D259" s="2" t="s">
        <v>528</v>
      </c>
      <c r="E259" s="2" t="s">
        <v>529</v>
      </c>
      <c r="F259" s="2" t="s">
        <v>12</v>
      </c>
      <c r="G259" s="2">
        <v>5000</v>
      </c>
      <c r="H259" s="3">
        <v>300</v>
      </c>
      <c r="I259" s="2">
        <v>3</v>
      </c>
      <c r="J259" s="3">
        <v>483.87</v>
      </c>
      <c r="K259" s="3">
        <v>122.7</v>
      </c>
      <c r="L259" s="38">
        <v>0.253580507161014</v>
      </c>
      <c r="M259" s="2" t="s">
        <v>24</v>
      </c>
      <c r="N259" s="3">
        <f t="shared" si="4"/>
        <v>0</v>
      </c>
      <c r="O259" s="3">
        <v>0</v>
      </c>
      <c r="P259" s="2">
        <v>0</v>
      </c>
      <c r="Q259" s="2" t="s">
        <v>70</v>
      </c>
      <c r="R259" s="2">
        <v>227</v>
      </c>
      <c r="S259" s="2" t="s">
        <v>525</v>
      </c>
      <c r="T259" s="2" t="s">
        <v>113</v>
      </c>
      <c r="U259" s="39">
        <v>46263</v>
      </c>
      <c r="V259" s="39">
        <v>46265</v>
      </c>
      <c r="W259" s="2" t="s">
        <v>530</v>
      </c>
    </row>
    <row r="260" ht="19" customHeight="1" spans="1:23">
      <c r="A260" s="2" t="s">
        <v>531</v>
      </c>
      <c r="B260" s="2" t="s">
        <v>120</v>
      </c>
      <c r="C260" s="2" t="s">
        <v>444</v>
      </c>
      <c r="D260" s="2" t="s">
        <v>532</v>
      </c>
      <c r="E260" s="2" t="s">
        <v>533</v>
      </c>
      <c r="F260" s="2" t="s">
        <v>12</v>
      </c>
      <c r="G260" s="2">
        <v>5000</v>
      </c>
      <c r="H260" s="3">
        <v>260</v>
      </c>
      <c r="I260" s="2">
        <v>30</v>
      </c>
      <c r="J260" s="3">
        <v>4838.71</v>
      </c>
      <c r="K260" s="3">
        <v>1514.7</v>
      </c>
      <c r="L260" s="38">
        <v>0.313037979130801</v>
      </c>
      <c r="M260" s="2" t="s">
        <v>24</v>
      </c>
      <c r="N260" s="3">
        <f t="shared" si="4"/>
        <v>0</v>
      </c>
      <c r="O260" s="3">
        <v>0</v>
      </c>
      <c r="P260" s="2">
        <v>0</v>
      </c>
      <c r="Q260" s="2" t="s">
        <v>70</v>
      </c>
      <c r="R260" s="2">
        <v>304</v>
      </c>
      <c r="S260" s="2" t="s">
        <v>534</v>
      </c>
      <c r="T260" s="2" t="s">
        <v>59</v>
      </c>
      <c r="U260" s="39">
        <v>46236</v>
      </c>
      <c r="V260" s="39">
        <v>46265</v>
      </c>
      <c r="W260" s="2" t="s">
        <v>60</v>
      </c>
    </row>
    <row r="261" ht="19" customHeight="1" spans="1:23">
      <c r="A261" s="2" t="s">
        <v>535</v>
      </c>
      <c r="B261" s="2" t="s">
        <v>120</v>
      </c>
      <c r="C261" s="2" t="s">
        <v>444</v>
      </c>
      <c r="D261" s="2" t="s">
        <v>511</v>
      </c>
      <c r="E261" s="2" t="s">
        <v>512</v>
      </c>
      <c r="F261" s="2" t="s">
        <v>11</v>
      </c>
      <c r="G261" s="2">
        <v>3000</v>
      </c>
      <c r="H261" s="3">
        <v>150</v>
      </c>
      <c r="I261" s="2">
        <v>31</v>
      </c>
      <c r="J261" s="3">
        <v>3000</v>
      </c>
      <c r="K261" s="3">
        <v>4391</v>
      </c>
      <c r="L261" s="38">
        <v>1.46366666666667</v>
      </c>
      <c r="M261" s="2" t="s">
        <v>69</v>
      </c>
      <c r="N261" s="3">
        <f t="shared" si="4"/>
        <v>150</v>
      </c>
      <c r="O261" s="3">
        <v>1391</v>
      </c>
      <c r="P261" s="2">
        <v>0</v>
      </c>
      <c r="Q261" s="2" t="s">
        <v>70</v>
      </c>
      <c r="R261" s="2">
        <v>305</v>
      </c>
      <c r="S261" s="2" t="s">
        <v>76</v>
      </c>
      <c r="T261" s="2" t="s">
        <v>59</v>
      </c>
      <c r="U261" s="39">
        <v>46235</v>
      </c>
      <c r="V261" s="39">
        <v>46265</v>
      </c>
      <c r="W261" s="2" t="s">
        <v>60</v>
      </c>
    </row>
    <row r="262" ht="19" customHeight="1" spans="1:23">
      <c r="A262" s="2" t="s">
        <v>536</v>
      </c>
      <c r="B262" s="2" t="s">
        <v>120</v>
      </c>
      <c r="C262" s="2" t="s">
        <v>444</v>
      </c>
      <c r="D262" s="2" t="s">
        <v>502</v>
      </c>
      <c r="E262" s="2" t="s">
        <v>503</v>
      </c>
      <c r="F262" s="2" t="s">
        <v>11</v>
      </c>
      <c r="G262" s="2">
        <v>3000</v>
      </c>
      <c r="H262" s="3">
        <v>150</v>
      </c>
      <c r="I262" s="2">
        <v>3</v>
      </c>
      <c r="J262" s="3">
        <v>290.32</v>
      </c>
      <c r="K262" s="3">
        <v>40.6</v>
      </c>
      <c r="L262" s="38">
        <v>0.139845687517222</v>
      </c>
      <c r="M262" s="2" t="s">
        <v>24</v>
      </c>
      <c r="N262" s="3">
        <f t="shared" si="4"/>
        <v>0</v>
      </c>
      <c r="O262" s="3">
        <v>0</v>
      </c>
      <c r="P262" s="2">
        <v>0</v>
      </c>
      <c r="Q262" s="2" t="s">
        <v>70</v>
      </c>
      <c r="R262" s="2">
        <v>306</v>
      </c>
      <c r="S262" s="2" t="s">
        <v>525</v>
      </c>
      <c r="T262" s="2" t="s">
        <v>113</v>
      </c>
      <c r="U262" s="39">
        <v>46263</v>
      </c>
      <c r="V262" s="39">
        <v>46265</v>
      </c>
      <c r="W262" s="2" t="s">
        <v>60</v>
      </c>
    </row>
    <row r="263" ht="19" customHeight="1" spans="1:23">
      <c r="A263" s="2" t="s">
        <v>537</v>
      </c>
      <c r="B263" s="2" t="s">
        <v>120</v>
      </c>
      <c r="C263" s="2" t="s">
        <v>444</v>
      </c>
      <c r="D263" s="2" t="s">
        <v>452</v>
      </c>
      <c r="E263" s="2" t="s">
        <v>498</v>
      </c>
      <c r="F263" s="2" t="s">
        <v>11</v>
      </c>
      <c r="G263" s="2">
        <v>3000</v>
      </c>
      <c r="H263" s="3">
        <v>150</v>
      </c>
      <c r="I263" s="2">
        <v>31</v>
      </c>
      <c r="J263" s="3">
        <v>3000</v>
      </c>
      <c r="K263" s="3">
        <v>4119.9</v>
      </c>
      <c r="L263" s="38">
        <v>1.3733</v>
      </c>
      <c r="M263" s="2" t="s">
        <v>69</v>
      </c>
      <c r="N263" s="3">
        <f t="shared" si="4"/>
        <v>150</v>
      </c>
      <c r="O263" s="3">
        <v>1119.9</v>
      </c>
      <c r="P263" s="2">
        <v>0</v>
      </c>
      <c r="Q263" s="2" t="s">
        <v>70</v>
      </c>
      <c r="R263" s="2">
        <v>307</v>
      </c>
      <c r="S263" s="2" t="s">
        <v>76</v>
      </c>
      <c r="T263" s="2" t="s">
        <v>59</v>
      </c>
      <c r="U263" s="39">
        <v>46235</v>
      </c>
      <c r="V263" s="39">
        <v>46265</v>
      </c>
      <c r="W263" s="2" t="s">
        <v>60</v>
      </c>
    </row>
    <row r="264" ht="19" customHeight="1" spans="1:23">
      <c r="A264" s="2" t="s">
        <v>538</v>
      </c>
      <c r="B264" s="2" t="s">
        <v>120</v>
      </c>
      <c r="C264" s="2" t="s">
        <v>444</v>
      </c>
      <c r="D264" s="2" t="s">
        <v>452</v>
      </c>
      <c r="E264" s="2" t="s">
        <v>498</v>
      </c>
      <c r="F264" s="2" t="s">
        <v>11</v>
      </c>
      <c r="G264" s="2">
        <v>3000</v>
      </c>
      <c r="H264" s="3">
        <v>150</v>
      </c>
      <c r="I264" s="2">
        <v>31</v>
      </c>
      <c r="J264" s="3">
        <v>3000</v>
      </c>
      <c r="K264" s="3">
        <v>6543.1</v>
      </c>
      <c r="L264" s="38">
        <v>2.18103333333333</v>
      </c>
      <c r="M264" s="2" t="s">
        <v>69</v>
      </c>
      <c r="N264" s="3">
        <f t="shared" si="4"/>
        <v>150</v>
      </c>
      <c r="O264" s="3">
        <v>3543.1</v>
      </c>
      <c r="P264" s="2">
        <v>1</v>
      </c>
      <c r="Q264" s="2" t="s">
        <v>70</v>
      </c>
      <c r="R264" s="2">
        <v>308</v>
      </c>
      <c r="S264" s="2" t="s">
        <v>76</v>
      </c>
      <c r="T264" s="2" t="s">
        <v>59</v>
      </c>
      <c r="U264" s="39">
        <v>46235</v>
      </c>
      <c r="V264" s="39">
        <v>46265</v>
      </c>
      <c r="W264" s="2" t="s">
        <v>60</v>
      </c>
    </row>
    <row r="265" ht="19" customHeight="1" spans="1:23">
      <c r="A265" s="2" t="s">
        <v>539</v>
      </c>
      <c r="B265" s="2" t="s">
        <v>120</v>
      </c>
      <c r="C265" s="2" t="s">
        <v>444</v>
      </c>
      <c r="D265" s="2" t="s">
        <v>506</v>
      </c>
      <c r="E265" s="2" t="s">
        <v>507</v>
      </c>
      <c r="F265" s="2" t="s">
        <v>11</v>
      </c>
      <c r="G265" s="2">
        <v>3000</v>
      </c>
      <c r="H265" s="3">
        <v>150</v>
      </c>
      <c r="I265" s="2">
        <v>31</v>
      </c>
      <c r="J265" s="3">
        <v>3000</v>
      </c>
      <c r="K265" s="3">
        <v>1378.8</v>
      </c>
      <c r="L265" s="38">
        <v>0.4596</v>
      </c>
      <c r="M265" s="2" t="s">
        <v>24</v>
      </c>
      <c r="N265" s="3">
        <f t="shared" si="4"/>
        <v>0</v>
      </c>
      <c r="O265" s="3">
        <v>0</v>
      </c>
      <c r="P265" s="2">
        <v>0</v>
      </c>
      <c r="Q265" s="2" t="s">
        <v>70</v>
      </c>
      <c r="R265" s="2">
        <v>309</v>
      </c>
      <c r="S265" s="2" t="s">
        <v>76</v>
      </c>
      <c r="T265" s="2" t="s">
        <v>59</v>
      </c>
      <c r="U265" s="39">
        <v>46235</v>
      </c>
      <c r="V265" s="39">
        <v>46265</v>
      </c>
      <c r="W265" s="2" t="s">
        <v>60</v>
      </c>
    </row>
    <row r="266" ht="19" customHeight="1" spans="1:23">
      <c r="A266" s="2" t="s">
        <v>540</v>
      </c>
      <c r="B266" s="2" t="s">
        <v>120</v>
      </c>
      <c r="C266" s="2" t="s">
        <v>444</v>
      </c>
      <c r="D266" s="2" t="s">
        <v>452</v>
      </c>
      <c r="E266" s="2" t="s">
        <v>498</v>
      </c>
      <c r="F266" s="2" t="s">
        <v>11</v>
      </c>
      <c r="G266" s="2">
        <v>3000</v>
      </c>
      <c r="H266" s="3">
        <v>150</v>
      </c>
      <c r="I266" s="2">
        <v>31</v>
      </c>
      <c r="J266" s="3">
        <v>3000</v>
      </c>
      <c r="K266" s="3">
        <v>7079.1</v>
      </c>
      <c r="L266" s="38">
        <v>2.3597</v>
      </c>
      <c r="M266" s="2" t="s">
        <v>69</v>
      </c>
      <c r="N266" s="3">
        <f t="shared" si="4"/>
        <v>150</v>
      </c>
      <c r="O266" s="3">
        <v>4079.1</v>
      </c>
      <c r="P266" s="2">
        <v>1</v>
      </c>
      <c r="Q266" s="2" t="s">
        <v>70</v>
      </c>
      <c r="R266" s="2">
        <v>310</v>
      </c>
      <c r="S266" s="2" t="s">
        <v>76</v>
      </c>
      <c r="T266" s="2" t="s">
        <v>59</v>
      </c>
      <c r="U266" s="39">
        <v>46235</v>
      </c>
      <c r="V266" s="39">
        <v>46265</v>
      </c>
      <c r="W266" s="2" t="s">
        <v>60</v>
      </c>
    </row>
    <row r="267" ht="19" customHeight="1" spans="1:23">
      <c r="A267" s="2" t="s">
        <v>541</v>
      </c>
      <c r="B267" s="2" t="s">
        <v>120</v>
      </c>
      <c r="C267" s="2" t="s">
        <v>444</v>
      </c>
      <c r="D267" s="2" t="s">
        <v>452</v>
      </c>
      <c r="E267" s="2" t="s">
        <v>498</v>
      </c>
      <c r="F267" s="2" t="s">
        <v>11</v>
      </c>
      <c r="G267" s="2">
        <v>3000</v>
      </c>
      <c r="H267" s="3">
        <v>150</v>
      </c>
      <c r="I267" s="2">
        <v>31</v>
      </c>
      <c r="J267" s="3">
        <v>3000</v>
      </c>
      <c r="K267" s="3">
        <v>7432.6</v>
      </c>
      <c r="L267" s="38">
        <v>2.47753333333333</v>
      </c>
      <c r="M267" s="2" t="s">
        <v>69</v>
      </c>
      <c r="N267" s="3">
        <f t="shared" si="4"/>
        <v>150</v>
      </c>
      <c r="O267" s="3">
        <v>4432.6</v>
      </c>
      <c r="P267" s="2">
        <v>1</v>
      </c>
      <c r="Q267" s="2" t="s">
        <v>70</v>
      </c>
      <c r="R267" s="2">
        <v>311</v>
      </c>
      <c r="S267" s="2" t="s">
        <v>76</v>
      </c>
      <c r="T267" s="2" t="s">
        <v>59</v>
      </c>
      <c r="U267" s="39">
        <v>46235</v>
      </c>
      <c r="V267" s="39">
        <v>46265</v>
      </c>
      <c r="W267" s="2" t="s">
        <v>60</v>
      </c>
    </row>
    <row r="268" ht="19" customHeight="1" spans="1:23">
      <c r="A268" s="2" t="s">
        <v>542</v>
      </c>
      <c r="B268" s="2" t="s">
        <v>120</v>
      </c>
      <c r="C268" s="2" t="s">
        <v>444</v>
      </c>
      <c r="D268" s="2" t="s">
        <v>511</v>
      </c>
      <c r="E268" s="2" t="s">
        <v>512</v>
      </c>
      <c r="F268" s="2" t="s">
        <v>11</v>
      </c>
      <c r="G268" s="2">
        <v>3000</v>
      </c>
      <c r="H268" s="3">
        <v>150</v>
      </c>
      <c r="I268" s="2">
        <v>5</v>
      </c>
      <c r="J268" s="3">
        <v>483.87</v>
      </c>
      <c r="K268" s="3">
        <v>829.6</v>
      </c>
      <c r="L268" s="38">
        <v>1.71451009568686</v>
      </c>
      <c r="M268" s="2" t="s">
        <v>69</v>
      </c>
      <c r="N268" s="3">
        <f t="shared" si="4"/>
        <v>24.19</v>
      </c>
      <c r="O268" s="3">
        <v>345.73</v>
      </c>
      <c r="P268" s="2">
        <v>0</v>
      </c>
      <c r="Q268" s="2" t="s">
        <v>70</v>
      </c>
      <c r="R268" s="2">
        <v>312</v>
      </c>
      <c r="S268" s="2" t="s">
        <v>543</v>
      </c>
      <c r="T268" s="2" t="s">
        <v>59</v>
      </c>
      <c r="U268" s="39">
        <v>46261</v>
      </c>
      <c r="V268" s="39">
        <v>46265</v>
      </c>
      <c r="W268" s="2" t="s">
        <v>60</v>
      </c>
    </row>
    <row r="269" ht="19" customHeight="1" spans="1:23">
      <c r="A269" s="2" t="s">
        <v>544</v>
      </c>
      <c r="B269" s="2" t="s">
        <v>120</v>
      </c>
      <c r="C269" s="2" t="s">
        <v>444</v>
      </c>
      <c r="D269" s="2" t="s">
        <v>502</v>
      </c>
      <c r="E269" s="2" t="s">
        <v>503</v>
      </c>
      <c r="F269" s="2" t="s">
        <v>11</v>
      </c>
      <c r="G269" s="2">
        <v>3000</v>
      </c>
      <c r="H269" s="3">
        <v>150</v>
      </c>
      <c r="I269" s="2">
        <v>3</v>
      </c>
      <c r="J269" s="3">
        <v>290.32</v>
      </c>
      <c r="K269" s="3">
        <v>37.9</v>
      </c>
      <c r="L269" s="38">
        <v>0.130545604849821</v>
      </c>
      <c r="M269" s="2" t="s">
        <v>24</v>
      </c>
      <c r="N269" s="3">
        <f t="shared" si="4"/>
        <v>0</v>
      </c>
      <c r="O269" s="3">
        <v>0</v>
      </c>
      <c r="P269" s="2">
        <v>0</v>
      </c>
      <c r="Q269" s="2" t="s">
        <v>70</v>
      </c>
      <c r="R269" s="2">
        <v>313</v>
      </c>
      <c r="S269" s="2" t="s">
        <v>525</v>
      </c>
      <c r="T269" s="2" t="s">
        <v>113</v>
      </c>
      <c r="U269" s="39">
        <v>46263</v>
      </c>
      <c r="V269" s="39">
        <v>46265</v>
      </c>
      <c r="W269" s="2" t="s">
        <v>60</v>
      </c>
    </row>
    <row r="270" ht="19" customHeight="1" spans="1:23">
      <c r="A270" s="2" t="s">
        <v>545</v>
      </c>
      <c r="B270" s="2" t="s">
        <v>120</v>
      </c>
      <c r="C270" s="2" t="s">
        <v>444</v>
      </c>
      <c r="D270" s="2" t="s">
        <v>440</v>
      </c>
      <c r="E270" s="2" t="s">
        <v>546</v>
      </c>
      <c r="F270" s="2" t="s">
        <v>11</v>
      </c>
      <c r="G270" s="2">
        <v>3000</v>
      </c>
      <c r="H270" s="3">
        <v>150</v>
      </c>
      <c r="I270" s="2">
        <v>31</v>
      </c>
      <c r="J270" s="3">
        <v>3000</v>
      </c>
      <c r="K270" s="3">
        <v>2157.7</v>
      </c>
      <c r="L270" s="38">
        <v>0.719233333333333</v>
      </c>
      <c r="M270" s="2" t="s">
        <v>24</v>
      </c>
      <c r="N270" s="3">
        <f t="shared" si="4"/>
        <v>0</v>
      </c>
      <c r="O270" s="3">
        <v>0</v>
      </c>
      <c r="P270" s="2">
        <v>0</v>
      </c>
      <c r="Q270" s="2" t="s">
        <v>57</v>
      </c>
      <c r="R270" s="2">
        <v>314</v>
      </c>
      <c r="S270" s="2" t="s">
        <v>76</v>
      </c>
      <c r="T270" s="2" t="s">
        <v>59</v>
      </c>
      <c r="U270" s="39">
        <v>46235</v>
      </c>
      <c r="V270" s="39">
        <v>46265</v>
      </c>
      <c r="W270" s="2" t="s">
        <v>60</v>
      </c>
    </row>
    <row r="271" ht="19" customHeight="1" spans="1:23">
      <c r="A271" s="2" t="s">
        <v>547</v>
      </c>
      <c r="B271" s="2" t="s">
        <v>120</v>
      </c>
      <c r="C271" s="2" t="s">
        <v>444</v>
      </c>
      <c r="D271" s="2" t="s">
        <v>452</v>
      </c>
      <c r="E271" s="2" t="s">
        <v>498</v>
      </c>
      <c r="F271" s="2" t="s">
        <v>11</v>
      </c>
      <c r="G271" s="2">
        <v>3000</v>
      </c>
      <c r="H271" s="3">
        <v>150</v>
      </c>
      <c r="I271" s="2">
        <v>31</v>
      </c>
      <c r="J271" s="3">
        <v>3000</v>
      </c>
      <c r="K271" s="3">
        <v>489.6</v>
      </c>
      <c r="L271" s="38">
        <v>0.1632</v>
      </c>
      <c r="M271" s="2" t="s">
        <v>24</v>
      </c>
      <c r="N271" s="3">
        <f t="shared" si="4"/>
        <v>0</v>
      </c>
      <c r="O271" s="3">
        <v>0</v>
      </c>
      <c r="P271" s="2">
        <v>0</v>
      </c>
      <c r="Q271" s="2" t="s">
        <v>70</v>
      </c>
      <c r="R271" s="2">
        <v>315</v>
      </c>
      <c r="S271" s="2" t="s">
        <v>76</v>
      </c>
      <c r="T271" s="2" t="s">
        <v>59</v>
      </c>
      <c r="U271" s="39">
        <v>46235</v>
      </c>
      <c r="V271" s="39">
        <v>46265</v>
      </c>
      <c r="W271" s="2" t="s">
        <v>60</v>
      </c>
    </row>
    <row r="272" ht="19" customHeight="1" spans="1:23">
      <c r="A272" s="2" t="s">
        <v>548</v>
      </c>
      <c r="B272" s="2" t="s">
        <v>120</v>
      </c>
      <c r="C272" s="2" t="s">
        <v>444</v>
      </c>
      <c r="D272" s="2" t="s">
        <v>511</v>
      </c>
      <c r="E272" s="2" t="s">
        <v>512</v>
      </c>
      <c r="F272" s="2" t="s">
        <v>11</v>
      </c>
      <c r="G272" s="2">
        <v>3000</v>
      </c>
      <c r="H272" s="3">
        <v>150</v>
      </c>
      <c r="I272" s="2">
        <v>5</v>
      </c>
      <c r="J272" s="3">
        <v>483.87</v>
      </c>
      <c r="K272" s="3">
        <v>371.7</v>
      </c>
      <c r="L272" s="38">
        <v>0.768181536363073</v>
      </c>
      <c r="M272" s="2" t="s">
        <v>24</v>
      </c>
      <c r="N272" s="3">
        <f t="shared" si="4"/>
        <v>0</v>
      </c>
      <c r="O272" s="3">
        <v>0</v>
      </c>
      <c r="P272" s="2">
        <v>0</v>
      </c>
      <c r="Q272" s="2" t="s">
        <v>70</v>
      </c>
      <c r="R272" s="2">
        <v>316</v>
      </c>
      <c r="S272" s="2" t="s">
        <v>100</v>
      </c>
      <c r="T272" s="2" t="s">
        <v>59</v>
      </c>
      <c r="U272" s="39">
        <v>46261</v>
      </c>
      <c r="V272" s="39">
        <v>46265</v>
      </c>
      <c r="W272" s="2" t="s">
        <v>60</v>
      </c>
    </row>
    <row r="273" ht="19" customHeight="1" spans="1:23">
      <c r="A273" s="2" t="s">
        <v>549</v>
      </c>
      <c r="B273" s="2" t="s">
        <v>120</v>
      </c>
      <c r="C273" s="2" t="s">
        <v>444</v>
      </c>
      <c r="D273" s="2" t="s">
        <v>452</v>
      </c>
      <c r="E273" s="2" t="s">
        <v>498</v>
      </c>
      <c r="F273" s="2" t="s">
        <v>11</v>
      </c>
      <c r="G273" s="2">
        <v>3000</v>
      </c>
      <c r="H273" s="3">
        <v>150</v>
      </c>
      <c r="I273" s="2">
        <v>31</v>
      </c>
      <c r="J273" s="3">
        <v>3000</v>
      </c>
      <c r="K273" s="3">
        <v>0</v>
      </c>
      <c r="L273" s="38">
        <v>0</v>
      </c>
      <c r="M273" s="2" t="s">
        <v>24</v>
      </c>
      <c r="N273" s="3">
        <f t="shared" si="4"/>
        <v>0</v>
      </c>
      <c r="O273" s="3">
        <v>0</v>
      </c>
      <c r="P273" s="2">
        <v>0</v>
      </c>
      <c r="Q273" s="2" t="s">
        <v>70</v>
      </c>
      <c r="R273" s="2">
        <v>317</v>
      </c>
      <c r="S273" s="2" t="s">
        <v>76</v>
      </c>
      <c r="T273" s="2" t="s">
        <v>59</v>
      </c>
      <c r="U273" s="39">
        <v>46235</v>
      </c>
      <c r="V273" s="39">
        <v>46265</v>
      </c>
      <c r="W273" s="2" t="s">
        <v>60</v>
      </c>
    </row>
    <row r="274" ht="19" customHeight="1" spans="1:23">
      <c r="A274" s="2" t="s">
        <v>550</v>
      </c>
      <c r="B274" s="2" t="s">
        <v>120</v>
      </c>
      <c r="C274" s="2" t="s">
        <v>444</v>
      </c>
      <c r="D274" s="2" t="s">
        <v>440</v>
      </c>
      <c r="E274" s="2" t="s">
        <v>546</v>
      </c>
      <c r="F274" s="2" t="s">
        <v>11</v>
      </c>
      <c r="G274" s="2">
        <v>3000</v>
      </c>
      <c r="H274" s="3">
        <v>150</v>
      </c>
      <c r="I274" s="2">
        <v>31</v>
      </c>
      <c r="J274" s="3">
        <v>3000</v>
      </c>
      <c r="K274" s="3">
        <v>2391.6</v>
      </c>
      <c r="L274" s="38">
        <v>0.7972</v>
      </c>
      <c r="M274" s="2" t="s">
        <v>24</v>
      </c>
      <c r="N274" s="3">
        <f t="shared" si="4"/>
        <v>0</v>
      </c>
      <c r="O274" s="3">
        <v>0</v>
      </c>
      <c r="P274" s="2">
        <v>0</v>
      </c>
      <c r="Q274" s="2" t="s">
        <v>70</v>
      </c>
      <c r="R274" s="2">
        <v>318</v>
      </c>
      <c r="S274" s="2" t="s">
        <v>76</v>
      </c>
      <c r="T274" s="2" t="s">
        <v>59</v>
      </c>
      <c r="U274" s="39">
        <v>46235</v>
      </c>
      <c r="V274" s="39">
        <v>46265</v>
      </c>
      <c r="W274" s="2" t="s">
        <v>60</v>
      </c>
    </row>
    <row r="275" ht="19" customHeight="1" spans="1:23">
      <c r="A275" s="2" t="s">
        <v>551</v>
      </c>
      <c r="B275" s="2" t="s">
        <v>120</v>
      </c>
      <c r="C275" s="2" t="s">
        <v>444</v>
      </c>
      <c r="D275" s="2" t="s">
        <v>528</v>
      </c>
      <c r="E275" s="2" t="s">
        <v>529</v>
      </c>
      <c r="F275" s="2" t="s">
        <v>11</v>
      </c>
      <c r="G275" s="2">
        <v>3000</v>
      </c>
      <c r="H275" s="3">
        <v>150</v>
      </c>
      <c r="I275" s="2">
        <v>3</v>
      </c>
      <c r="J275" s="3">
        <v>290.32</v>
      </c>
      <c r="K275" s="3">
        <v>46.4</v>
      </c>
      <c r="L275" s="38">
        <v>0.159823642876826</v>
      </c>
      <c r="M275" s="2" t="s">
        <v>24</v>
      </c>
      <c r="N275" s="3">
        <f t="shared" si="4"/>
        <v>0</v>
      </c>
      <c r="O275" s="3">
        <v>0</v>
      </c>
      <c r="P275" s="2">
        <v>0</v>
      </c>
      <c r="Q275" s="2" t="s">
        <v>70</v>
      </c>
      <c r="R275" s="2">
        <v>230</v>
      </c>
      <c r="S275" s="2" t="s">
        <v>525</v>
      </c>
      <c r="T275" s="2" t="s">
        <v>113</v>
      </c>
      <c r="U275" s="39">
        <v>46263</v>
      </c>
      <c r="V275" s="39">
        <v>46265</v>
      </c>
      <c r="W275" s="2" t="s">
        <v>530</v>
      </c>
    </row>
    <row r="276" ht="19" customHeight="1" spans="1:23">
      <c r="A276" s="2" t="s">
        <v>552</v>
      </c>
      <c r="B276" s="2" t="s">
        <v>120</v>
      </c>
      <c r="C276" s="2" t="s">
        <v>444</v>
      </c>
      <c r="D276" s="2" t="s">
        <v>452</v>
      </c>
      <c r="E276" s="2" t="s">
        <v>498</v>
      </c>
      <c r="F276" s="2" t="s">
        <v>11</v>
      </c>
      <c r="G276" s="2">
        <v>3000</v>
      </c>
      <c r="H276" s="3">
        <v>150</v>
      </c>
      <c r="I276" s="2">
        <v>31</v>
      </c>
      <c r="J276" s="3">
        <v>3000</v>
      </c>
      <c r="K276" s="3">
        <v>1182.7</v>
      </c>
      <c r="L276" s="38">
        <v>0.394233333333333</v>
      </c>
      <c r="M276" s="2" t="s">
        <v>24</v>
      </c>
      <c r="N276" s="3">
        <f t="shared" si="4"/>
        <v>0</v>
      </c>
      <c r="O276" s="3">
        <v>0</v>
      </c>
      <c r="P276" s="2">
        <v>0</v>
      </c>
      <c r="Q276" s="2" t="s">
        <v>70</v>
      </c>
      <c r="R276" s="2">
        <v>319</v>
      </c>
      <c r="S276" s="2" t="s">
        <v>553</v>
      </c>
      <c r="T276" s="2" t="s">
        <v>59</v>
      </c>
      <c r="U276" s="39">
        <v>46235</v>
      </c>
      <c r="V276" s="39">
        <v>46265</v>
      </c>
      <c r="W276" s="2" t="s">
        <v>60</v>
      </c>
    </row>
    <row r="277" ht="19" customHeight="1" spans="1:23">
      <c r="A277" s="2" t="s">
        <v>554</v>
      </c>
      <c r="B277" s="2" t="s">
        <v>120</v>
      </c>
      <c r="C277" s="2" t="s">
        <v>444</v>
      </c>
      <c r="D277" s="2" t="s">
        <v>511</v>
      </c>
      <c r="E277" s="2" t="s">
        <v>512</v>
      </c>
      <c r="F277" s="2" t="s">
        <v>11</v>
      </c>
      <c r="G277" s="2">
        <v>3000</v>
      </c>
      <c r="H277" s="3">
        <v>150</v>
      </c>
      <c r="I277" s="2">
        <v>31</v>
      </c>
      <c r="J277" s="3">
        <v>3000</v>
      </c>
      <c r="K277" s="3">
        <v>3480.4</v>
      </c>
      <c r="L277" s="38">
        <v>1.16013333333333</v>
      </c>
      <c r="M277" s="2" t="s">
        <v>69</v>
      </c>
      <c r="N277" s="3">
        <f t="shared" si="4"/>
        <v>150</v>
      </c>
      <c r="O277" s="3">
        <v>480.4</v>
      </c>
      <c r="P277" s="2">
        <v>0</v>
      </c>
      <c r="Q277" s="2" t="s">
        <v>70</v>
      </c>
      <c r="R277" s="2">
        <v>320</v>
      </c>
      <c r="S277" s="2" t="s">
        <v>76</v>
      </c>
      <c r="T277" s="2" t="s">
        <v>59</v>
      </c>
      <c r="U277" s="39">
        <v>46235</v>
      </c>
      <c r="V277" s="39">
        <v>46265</v>
      </c>
      <c r="W277" s="2" t="s">
        <v>60</v>
      </c>
    </row>
    <row r="278" ht="19" customHeight="1" spans="1:23">
      <c r="A278" s="2" t="s">
        <v>555</v>
      </c>
      <c r="B278" s="2" t="s">
        <v>120</v>
      </c>
      <c r="C278" s="2" t="s">
        <v>444</v>
      </c>
      <c r="D278" s="2" t="s">
        <v>452</v>
      </c>
      <c r="E278" s="2" t="s">
        <v>498</v>
      </c>
      <c r="F278" s="2" t="s">
        <v>11</v>
      </c>
      <c r="G278" s="2">
        <v>3000</v>
      </c>
      <c r="H278" s="3">
        <v>150</v>
      </c>
      <c r="I278" s="2">
        <v>31</v>
      </c>
      <c r="J278" s="3">
        <v>3000</v>
      </c>
      <c r="K278" s="3">
        <v>1654.4</v>
      </c>
      <c r="L278" s="38">
        <v>0.551466666666667</v>
      </c>
      <c r="M278" s="2" t="s">
        <v>24</v>
      </c>
      <c r="N278" s="3">
        <f t="shared" si="4"/>
        <v>0</v>
      </c>
      <c r="O278" s="3">
        <v>0</v>
      </c>
      <c r="P278" s="2">
        <v>0</v>
      </c>
      <c r="Q278" s="2" t="s">
        <v>70</v>
      </c>
      <c r="R278" s="2">
        <v>321</v>
      </c>
      <c r="S278" s="2" t="s">
        <v>76</v>
      </c>
      <c r="T278" s="2" t="s">
        <v>59</v>
      </c>
      <c r="U278" s="39">
        <v>46235</v>
      </c>
      <c r="V278" s="39">
        <v>46265</v>
      </c>
      <c r="W278" s="2" t="s">
        <v>60</v>
      </c>
    </row>
    <row r="279" ht="19" customHeight="1" spans="1:23">
      <c r="A279" s="2" t="s">
        <v>556</v>
      </c>
      <c r="B279" s="2" t="s">
        <v>120</v>
      </c>
      <c r="C279" s="2" t="s">
        <v>444</v>
      </c>
      <c r="D279" s="2" t="s">
        <v>452</v>
      </c>
      <c r="E279" s="2" t="s">
        <v>498</v>
      </c>
      <c r="F279" s="2" t="s">
        <v>11</v>
      </c>
      <c r="G279" s="2">
        <v>3000</v>
      </c>
      <c r="H279" s="3">
        <v>150</v>
      </c>
      <c r="I279" s="2">
        <v>31</v>
      </c>
      <c r="J279" s="3">
        <v>3000</v>
      </c>
      <c r="K279" s="3">
        <v>5703.7</v>
      </c>
      <c r="L279" s="38">
        <v>1.90123333333333</v>
      </c>
      <c r="M279" s="2" t="s">
        <v>69</v>
      </c>
      <c r="N279" s="3">
        <f t="shared" si="4"/>
        <v>150</v>
      </c>
      <c r="O279" s="3">
        <v>2703.7</v>
      </c>
      <c r="P279" s="2">
        <v>0</v>
      </c>
      <c r="Q279" s="2" t="s">
        <v>70</v>
      </c>
      <c r="R279" s="2">
        <v>322</v>
      </c>
      <c r="S279" s="2" t="s">
        <v>76</v>
      </c>
      <c r="T279" s="2" t="s">
        <v>59</v>
      </c>
      <c r="U279" s="39">
        <v>46235</v>
      </c>
      <c r="V279" s="39">
        <v>46265</v>
      </c>
      <c r="W279" s="2" t="s">
        <v>60</v>
      </c>
    </row>
    <row r="280" ht="19" customHeight="1" spans="1:23">
      <c r="A280" s="2" t="s">
        <v>557</v>
      </c>
      <c r="B280" s="2" t="s">
        <v>438</v>
      </c>
      <c r="C280" s="2" t="s">
        <v>558</v>
      </c>
      <c r="D280" s="2" t="s">
        <v>440</v>
      </c>
      <c r="E280" s="2" t="s">
        <v>441</v>
      </c>
      <c r="F280" s="2" t="s">
        <v>17</v>
      </c>
      <c r="G280" s="2">
        <v>6000</v>
      </c>
      <c r="H280" s="3">
        <v>150</v>
      </c>
      <c r="I280" s="2">
        <v>31</v>
      </c>
      <c r="J280" s="3">
        <v>6000</v>
      </c>
      <c r="K280" s="3">
        <v>2914.7</v>
      </c>
      <c r="L280" s="38">
        <v>0.485783333333333</v>
      </c>
      <c r="M280" s="2" t="s">
        <v>24</v>
      </c>
      <c r="N280" s="3">
        <f t="shared" si="4"/>
        <v>0</v>
      </c>
      <c r="O280" s="3">
        <v>0</v>
      </c>
      <c r="P280" s="2">
        <v>0</v>
      </c>
      <c r="Q280" s="2" t="s">
        <v>57</v>
      </c>
      <c r="R280" s="2">
        <v>249</v>
      </c>
      <c r="S280" s="2" t="s">
        <v>76</v>
      </c>
      <c r="T280" s="2" t="s">
        <v>113</v>
      </c>
      <c r="U280" s="39">
        <v>46235</v>
      </c>
      <c r="V280" s="39">
        <v>46265</v>
      </c>
      <c r="W280" s="2" t="s">
        <v>559</v>
      </c>
    </row>
    <row r="281" ht="19" customHeight="1" spans="1:23">
      <c r="A281" s="2" t="s">
        <v>560</v>
      </c>
      <c r="B281" s="2" t="s">
        <v>438</v>
      </c>
      <c r="C281" s="2" t="s">
        <v>558</v>
      </c>
      <c r="D281" s="2" t="s">
        <v>440</v>
      </c>
      <c r="E281" s="2" t="s">
        <v>441</v>
      </c>
      <c r="F281" s="2" t="s">
        <v>17</v>
      </c>
      <c r="G281" s="2">
        <v>6000</v>
      </c>
      <c r="H281" s="3">
        <v>150</v>
      </c>
      <c r="I281" s="2">
        <v>31</v>
      </c>
      <c r="J281" s="3">
        <v>6000</v>
      </c>
      <c r="K281" s="3">
        <v>1363.7</v>
      </c>
      <c r="L281" s="38">
        <v>0.227283333333333</v>
      </c>
      <c r="M281" s="2" t="s">
        <v>24</v>
      </c>
      <c r="N281" s="3">
        <f t="shared" si="4"/>
        <v>0</v>
      </c>
      <c r="O281" s="3">
        <v>0</v>
      </c>
      <c r="P281" s="2">
        <v>0</v>
      </c>
      <c r="Q281" s="2" t="s">
        <v>57</v>
      </c>
      <c r="R281" s="2">
        <v>254</v>
      </c>
      <c r="S281" s="2" t="s">
        <v>76</v>
      </c>
      <c r="T281" s="2" t="s">
        <v>113</v>
      </c>
      <c r="U281" s="39">
        <v>46235</v>
      </c>
      <c r="V281" s="39">
        <v>46265</v>
      </c>
      <c r="W281" s="2" t="s">
        <v>559</v>
      </c>
    </row>
    <row r="282" ht="19" customHeight="1" spans="1:23">
      <c r="A282" s="2" t="s">
        <v>561</v>
      </c>
      <c r="B282" s="2" t="s">
        <v>438</v>
      </c>
      <c r="C282" s="2" t="s">
        <v>558</v>
      </c>
      <c r="D282" s="2" t="s">
        <v>440</v>
      </c>
      <c r="E282" s="2" t="s">
        <v>441</v>
      </c>
      <c r="F282" s="2" t="s">
        <v>17</v>
      </c>
      <c r="G282" s="2">
        <v>6000</v>
      </c>
      <c r="H282" s="3">
        <v>150</v>
      </c>
      <c r="I282" s="2">
        <v>31</v>
      </c>
      <c r="J282" s="3">
        <v>6000</v>
      </c>
      <c r="K282" s="3">
        <v>3017</v>
      </c>
      <c r="L282" s="38">
        <v>0.502833333333333</v>
      </c>
      <c r="M282" s="2" t="s">
        <v>24</v>
      </c>
      <c r="N282" s="3">
        <f t="shared" si="4"/>
        <v>0</v>
      </c>
      <c r="O282" s="3">
        <v>0</v>
      </c>
      <c r="P282" s="2">
        <v>0</v>
      </c>
      <c r="Q282" s="2" t="s">
        <v>57</v>
      </c>
      <c r="R282" s="2">
        <v>255</v>
      </c>
      <c r="S282" s="2" t="s">
        <v>76</v>
      </c>
      <c r="T282" s="2" t="s">
        <v>113</v>
      </c>
      <c r="U282" s="39">
        <v>46235</v>
      </c>
      <c r="V282" s="39">
        <v>46265</v>
      </c>
      <c r="W282" s="2" t="s">
        <v>559</v>
      </c>
    </row>
    <row r="283" ht="19" customHeight="1" spans="1:23">
      <c r="A283" s="2" t="s">
        <v>562</v>
      </c>
      <c r="B283" s="2" t="s">
        <v>438</v>
      </c>
      <c r="C283" s="2" t="s">
        <v>558</v>
      </c>
      <c r="D283" s="2" t="s">
        <v>440</v>
      </c>
      <c r="E283" s="2" t="s">
        <v>441</v>
      </c>
      <c r="F283" s="2" t="s">
        <v>17</v>
      </c>
      <c r="G283" s="2">
        <v>6000</v>
      </c>
      <c r="H283" s="3">
        <v>150</v>
      </c>
      <c r="I283" s="2">
        <v>31</v>
      </c>
      <c r="J283" s="3">
        <v>6000</v>
      </c>
      <c r="K283" s="3">
        <v>4198.3</v>
      </c>
      <c r="L283" s="38">
        <v>0.699716666666667</v>
      </c>
      <c r="M283" s="2" t="s">
        <v>24</v>
      </c>
      <c r="N283" s="3">
        <f t="shared" si="4"/>
        <v>0</v>
      </c>
      <c r="O283" s="3">
        <v>0</v>
      </c>
      <c r="P283" s="2">
        <v>0</v>
      </c>
      <c r="Q283" s="2" t="s">
        <v>57</v>
      </c>
      <c r="R283" s="2">
        <v>267</v>
      </c>
      <c r="S283" s="2" t="s">
        <v>76</v>
      </c>
      <c r="T283" s="2" t="s">
        <v>113</v>
      </c>
      <c r="U283" s="39">
        <v>46235</v>
      </c>
      <c r="V283" s="39">
        <v>46265</v>
      </c>
      <c r="W283" s="2" t="s">
        <v>559</v>
      </c>
    </row>
    <row r="284" ht="19" customHeight="1" spans="1:23">
      <c r="A284" s="2" t="s">
        <v>563</v>
      </c>
      <c r="B284" s="2" t="s">
        <v>53</v>
      </c>
      <c r="C284" s="2" t="s">
        <v>564</v>
      </c>
      <c r="D284" s="2" t="s">
        <v>565</v>
      </c>
      <c r="E284" s="2" t="s">
        <v>566</v>
      </c>
      <c r="F284" s="2" t="s">
        <v>17</v>
      </c>
      <c r="G284" s="2">
        <v>6000</v>
      </c>
      <c r="H284" s="3">
        <v>1000</v>
      </c>
      <c r="I284" s="2">
        <v>31</v>
      </c>
      <c r="J284" s="3">
        <v>6000</v>
      </c>
      <c r="K284" s="3">
        <v>198.5</v>
      </c>
      <c r="L284" s="38">
        <v>0.0330833333333333</v>
      </c>
      <c r="M284" s="2" t="s">
        <v>24</v>
      </c>
      <c r="N284" s="3">
        <f t="shared" si="4"/>
        <v>0</v>
      </c>
      <c r="O284" s="3">
        <v>0</v>
      </c>
      <c r="P284" s="2">
        <v>0</v>
      </c>
      <c r="Q284" s="2" t="s">
        <v>70</v>
      </c>
      <c r="R284" s="2">
        <v>5</v>
      </c>
      <c r="S284" s="2" t="s">
        <v>76</v>
      </c>
      <c r="T284" s="2" t="s">
        <v>59</v>
      </c>
      <c r="U284" s="39">
        <v>46235</v>
      </c>
      <c r="V284" s="39">
        <v>46265</v>
      </c>
      <c r="W284" s="2" t="s">
        <v>60</v>
      </c>
    </row>
    <row r="285" ht="19" customHeight="1" spans="1:23">
      <c r="A285" s="2" t="s">
        <v>567</v>
      </c>
      <c r="B285" s="2" t="s">
        <v>53</v>
      </c>
      <c r="C285" s="2" t="s">
        <v>564</v>
      </c>
      <c r="D285" s="2" t="s">
        <v>565</v>
      </c>
      <c r="E285" s="2" t="s">
        <v>566</v>
      </c>
      <c r="F285" s="2" t="s">
        <v>17</v>
      </c>
      <c r="G285" s="2">
        <v>6000</v>
      </c>
      <c r="H285" s="3">
        <v>1000</v>
      </c>
      <c r="I285" s="2">
        <v>31</v>
      </c>
      <c r="J285" s="3">
        <v>6000</v>
      </c>
      <c r="K285" s="3">
        <v>5033.1</v>
      </c>
      <c r="L285" s="38">
        <v>0.83885</v>
      </c>
      <c r="M285" s="2" t="s">
        <v>24</v>
      </c>
      <c r="N285" s="3">
        <f t="shared" si="4"/>
        <v>0</v>
      </c>
      <c r="O285" s="3">
        <v>0</v>
      </c>
      <c r="P285" s="2">
        <v>0</v>
      </c>
      <c r="Q285" s="2" t="s">
        <v>70</v>
      </c>
      <c r="R285" s="2">
        <v>6</v>
      </c>
      <c r="S285" s="2" t="s">
        <v>76</v>
      </c>
      <c r="T285" s="2" t="s">
        <v>59</v>
      </c>
      <c r="U285" s="39">
        <v>46235</v>
      </c>
      <c r="V285" s="39">
        <v>46265</v>
      </c>
      <c r="W285" s="2" t="s">
        <v>60</v>
      </c>
    </row>
    <row r="286" ht="19" customHeight="1" spans="1:23">
      <c r="A286" s="2" t="s">
        <v>568</v>
      </c>
      <c r="B286" s="2" t="s">
        <v>120</v>
      </c>
      <c r="C286" s="2" t="s">
        <v>564</v>
      </c>
      <c r="D286" s="2" t="s">
        <v>569</v>
      </c>
      <c r="E286" s="2" t="s">
        <v>570</v>
      </c>
      <c r="F286" s="2" t="s">
        <v>16</v>
      </c>
      <c r="G286" s="2">
        <v>5000</v>
      </c>
      <c r="H286" s="3">
        <v>260</v>
      </c>
      <c r="I286" s="2">
        <v>31</v>
      </c>
      <c r="J286" s="3">
        <v>5000</v>
      </c>
      <c r="K286" s="3">
        <v>2321.5</v>
      </c>
      <c r="L286" s="38">
        <v>0.4643</v>
      </c>
      <c r="M286" s="2" t="s">
        <v>24</v>
      </c>
      <c r="N286" s="3">
        <f t="shared" si="4"/>
        <v>0</v>
      </c>
      <c r="O286" s="3">
        <v>0</v>
      </c>
      <c r="P286" s="2">
        <v>0</v>
      </c>
      <c r="Q286" s="2" t="s">
        <v>70</v>
      </c>
      <c r="R286" s="2">
        <v>231</v>
      </c>
      <c r="S286" s="2" t="s">
        <v>227</v>
      </c>
      <c r="T286" s="2" t="s">
        <v>59</v>
      </c>
      <c r="U286" s="39">
        <v>46235</v>
      </c>
      <c r="V286" s="39">
        <v>46265</v>
      </c>
      <c r="W286" s="2" t="s">
        <v>228</v>
      </c>
    </row>
    <row r="287" ht="19" customHeight="1" spans="1:23">
      <c r="A287" s="2" t="s">
        <v>571</v>
      </c>
      <c r="B287" s="2" t="s">
        <v>120</v>
      </c>
      <c r="C287" s="2" t="s">
        <v>564</v>
      </c>
      <c r="D287" s="2" t="s">
        <v>569</v>
      </c>
      <c r="E287" s="2" t="s">
        <v>570</v>
      </c>
      <c r="F287" s="2" t="s">
        <v>16</v>
      </c>
      <c r="G287" s="2">
        <v>5000</v>
      </c>
      <c r="H287" s="3">
        <v>260</v>
      </c>
      <c r="I287" s="2">
        <v>31</v>
      </c>
      <c r="J287" s="3">
        <v>5000</v>
      </c>
      <c r="K287" s="3">
        <v>0</v>
      </c>
      <c r="L287" s="38">
        <v>0</v>
      </c>
      <c r="M287" s="2" t="s">
        <v>479</v>
      </c>
      <c r="N287" s="3">
        <f t="shared" si="4"/>
        <v>0</v>
      </c>
      <c r="O287" s="3">
        <v>0</v>
      </c>
      <c r="P287" s="2">
        <v>0</v>
      </c>
      <c r="Q287" s="2" t="s">
        <v>70</v>
      </c>
      <c r="R287" s="2">
        <v>232</v>
      </c>
      <c r="S287" s="2" t="s">
        <v>572</v>
      </c>
      <c r="T287" s="2" t="s">
        <v>59</v>
      </c>
      <c r="U287" s="39">
        <v>46235</v>
      </c>
      <c r="V287" s="39">
        <v>46265</v>
      </c>
      <c r="W287" s="2" t="s">
        <v>481</v>
      </c>
    </row>
    <row r="288" ht="19" customHeight="1" spans="1:23">
      <c r="A288" s="2" t="s">
        <v>573</v>
      </c>
      <c r="B288" s="2" t="s">
        <v>53</v>
      </c>
      <c r="C288" s="2" t="s">
        <v>564</v>
      </c>
      <c r="D288" s="2" t="s">
        <v>574</v>
      </c>
      <c r="E288" s="2" t="s">
        <v>575</v>
      </c>
      <c r="F288" s="2" t="s">
        <v>6</v>
      </c>
      <c r="G288" s="2">
        <v>3000</v>
      </c>
      <c r="H288" s="3">
        <v>150</v>
      </c>
      <c r="I288" s="2">
        <v>31</v>
      </c>
      <c r="J288" s="3">
        <v>3000</v>
      </c>
      <c r="K288" s="3">
        <v>1826.7</v>
      </c>
      <c r="L288" s="38">
        <v>0.6089</v>
      </c>
      <c r="M288" s="2" t="s">
        <v>24</v>
      </c>
      <c r="N288" s="3">
        <f t="shared" si="4"/>
        <v>0</v>
      </c>
      <c r="O288" s="3">
        <v>0</v>
      </c>
      <c r="P288" s="2">
        <v>0</v>
      </c>
      <c r="Q288" s="2" t="s">
        <v>57</v>
      </c>
      <c r="R288" s="2">
        <v>7</v>
      </c>
      <c r="S288" s="2" t="s">
        <v>470</v>
      </c>
      <c r="T288" s="2" t="s">
        <v>59</v>
      </c>
      <c r="U288" s="39">
        <v>46235</v>
      </c>
      <c r="V288" s="39">
        <v>46265</v>
      </c>
      <c r="W288" s="2" t="s">
        <v>471</v>
      </c>
    </row>
    <row r="289" ht="19" customHeight="1" spans="1:23">
      <c r="A289" s="2" t="s">
        <v>576</v>
      </c>
      <c r="B289" s="2" t="s">
        <v>120</v>
      </c>
      <c r="C289" s="2" t="s">
        <v>564</v>
      </c>
      <c r="D289" s="2" t="s">
        <v>569</v>
      </c>
      <c r="E289" s="2" t="s">
        <v>570</v>
      </c>
      <c r="F289" s="2" t="s">
        <v>16</v>
      </c>
      <c r="G289" s="2">
        <v>5000</v>
      </c>
      <c r="H289" s="3">
        <v>260</v>
      </c>
      <c r="I289" s="2">
        <v>31</v>
      </c>
      <c r="J289" s="3">
        <v>5000</v>
      </c>
      <c r="K289" s="3">
        <v>1268.5</v>
      </c>
      <c r="L289" s="38">
        <v>0.2537</v>
      </c>
      <c r="M289" s="2" t="s">
        <v>24</v>
      </c>
      <c r="N289" s="3">
        <f t="shared" si="4"/>
        <v>0</v>
      </c>
      <c r="O289" s="3">
        <v>0</v>
      </c>
      <c r="P289" s="2">
        <v>0</v>
      </c>
      <c r="Q289" s="2" t="s">
        <v>70</v>
      </c>
      <c r="R289" s="2">
        <v>233</v>
      </c>
      <c r="S289" s="2" t="s">
        <v>577</v>
      </c>
      <c r="T289" s="2" t="s">
        <v>59</v>
      </c>
      <c r="U289" s="39">
        <v>46235</v>
      </c>
      <c r="V289" s="39">
        <v>46265</v>
      </c>
      <c r="W289" s="2" t="s">
        <v>578</v>
      </c>
    </row>
    <row r="290" ht="19" customHeight="1" spans="1:23">
      <c r="A290" s="2" t="s">
        <v>579</v>
      </c>
      <c r="B290" s="2" t="s">
        <v>120</v>
      </c>
      <c r="C290" s="2" t="s">
        <v>564</v>
      </c>
      <c r="D290" s="2" t="s">
        <v>569</v>
      </c>
      <c r="E290" s="2" t="s">
        <v>570</v>
      </c>
      <c r="F290" s="2" t="s">
        <v>6</v>
      </c>
      <c r="G290" s="2">
        <v>3000</v>
      </c>
      <c r="H290" s="3">
        <v>150</v>
      </c>
      <c r="I290" s="2">
        <v>31</v>
      </c>
      <c r="J290" s="3">
        <v>3000</v>
      </c>
      <c r="K290" s="3">
        <v>1563.2</v>
      </c>
      <c r="L290" s="38">
        <v>0.521066666666667</v>
      </c>
      <c r="M290" s="2" t="s">
        <v>24</v>
      </c>
      <c r="N290" s="3">
        <f t="shared" si="4"/>
        <v>0</v>
      </c>
      <c r="O290" s="3">
        <v>0</v>
      </c>
      <c r="P290" s="2">
        <v>0</v>
      </c>
      <c r="Q290" s="2" t="s">
        <v>70</v>
      </c>
      <c r="R290" s="2">
        <v>234</v>
      </c>
      <c r="S290" s="2" t="s">
        <v>71</v>
      </c>
      <c r="T290" s="2" t="s">
        <v>59</v>
      </c>
      <c r="U290" s="39">
        <v>46235</v>
      </c>
      <c r="V290" s="39">
        <v>46265</v>
      </c>
      <c r="W290" s="2" t="s">
        <v>60</v>
      </c>
    </row>
    <row r="291" ht="19" customHeight="1" spans="1:23">
      <c r="A291" s="2" t="s">
        <v>580</v>
      </c>
      <c r="B291" s="2" t="s">
        <v>120</v>
      </c>
      <c r="C291" s="2" t="s">
        <v>564</v>
      </c>
      <c r="D291" s="2" t="s">
        <v>569</v>
      </c>
      <c r="E291" s="2" t="s">
        <v>570</v>
      </c>
      <c r="F291" s="2" t="s">
        <v>6</v>
      </c>
      <c r="G291" s="2">
        <v>3000</v>
      </c>
      <c r="H291" s="3">
        <v>150</v>
      </c>
      <c r="I291" s="2">
        <v>31</v>
      </c>
      <c r="J291" s="3">
        <v>3000</v>
      </c>
      <c r="K291" s="3">
        <v>1269.5</v>
      </c>
      <c r="L291" s="38">
        <v>0.423166666666667</v>
      </c>
      <c r="M291" s="2" t="s">
        <v>24</v>
      </c>
      <c r="N291" s="3">
        <f t="shared" si="4"/>
        <v>0</v>
      </c>
      <c r="O291" s="3">
        <v>0</v>
      </c>
      <c r="P291" s="2">
        <v>0</v>
      </c>
      <c r="Q291" s="2" t="s">
        <v>70</v>
      </c>
      <c r="R291" s="2">
        <v>235</v>
      </c>
      <c r="S291" s="2" t="s">
        <v>71</v>
      </c>
      <c r="T291" s="2" t="s">
        <v>59</v>
      </c>
      <c r="U291" s="39">
        <v>46235</v>
      </c>
      <c r="V291" s="39">
        <v>46265</v>
      </c>
      <c r="W291" s="2" t="s">
        <v>60</v>
      </c>
    </row>
    <row r="292" ht="19" customHeight="1" spans="1:23">
      <c r="A292" s="2" t="s">
        <v>581</v>
      </c>
      <c r="B292" s="2" t="s">
        <v>120</v>
      </c>
      <c r="C292" s="2" t="s">
        <v>564</v>
      </c>
      <c r="D292" s="2" t="s">
        <v>569</v>
      </c>
      <c r="E292" s="2" t="s">
        <v>570</v>
      </c>
      <c r="F292" s="2" t="s">
        <v>6</v>
      </c>
      <c r="G292" s="2">
        <v>3000</v>
      </c>
      <c r="H292" s="3">
        <v>150</v>
      </c>
      <c r="I292" s="2">
        <v>31</v>
      </c>
      <c r="J292" s="3">
        <v>3000</v>
      </c>
      <c r="K292" s="3">
        <v>183.7</v>
      </c>
      <c r="L292" s="38">
        <v>0.0612333333333333</v>
      </c>
      <c r="M292" s="2" t="s">
        <v>24</v>
      </c>
      <c r="N292" s="3">
        <f t="shared" si="4"/>
        <v>0</v>
      </c>
      <c r="O292" s="3">
        <v>0</v>
      </c>
      <c r="P292" s="2">
        <v>0</v>
      </c>
      <c r="Q292" s="2" t="s">
        <v>70</v>
      </c>
      <c r="R292" s="2">
        <v>236</v>
      </c>
      <c r="S292" s="2" t="s">
        <v>582</v>
      </c>
      <c r="T292" s="2" t="s">
        <v>59</v>
      </c>
      <c r="U292" s="39">
        <v>46235</v>
      </c>
      <c r="V292" s="39">
        <v>46265</v>
      </c>
      <c r="W292" s="2" t="s">
        <v>60</v>
      </c>
    </row>
    <row r="293" ht="19" customHeight="1" spans="1:23">
      <c r="A293" s="2" t="s">
        <v>583</v>
      </c>
      <c r="B293" s="2" t="s">
        <v>120</v>
      </c>
      <c r="C293" s="2" t="s">
        <v>564</v>
      </c>
      <c r="D293" s="2" t="s">
        <v>569</v>
      </c>
      <c r="E293" s="2" t="s">
        <v>570</v>
      </c>
      <c r="F293" s="2" t="s">
        <v>6</v>
      </c>
      <c r="G293" s="2">
        <v>3000</v>
      </c>
      <c r="H293" s="3">
        <v>150</v>
      </c>
      <c r="I293" s="2">
        <v>31</v>
      </c>
      <c r="J293" s="3">
        <v>3000</v>
      </c>
      <c r="K293" s="3">
        <v>2292.7</v>
      </c>
      <c r="L293" s="38">
        <v>0.764233333333333</v>
      </c>
      <c r="M293" s="2" t="s">
        <v>24</v>
      </c>
      <c r="N293" s="3">
        <f t="shared" si="4"/>
        <v>0</v>
      </c>
      <c r="O293" s="3">
        <v>0</v>
      </c>
      <c r="P293" s="2">
        <v>0</v>
      </c>
      <c r="Q293" s="2" t="s">
        <v>70</v>
      </c>
      <c r="R293" s="2">
        <v>237</v>
      </c>
      <c r="S293" s="2" t="s">
        <v>359</v>
      </c>
      <c r="T293" s="2" t="s">
        <v>59</v>
      </c>
      <c r="U293" s="39">
        <v>46235</v>
      </c>
      <c r="V293" s="39">
        <v>46265</v>
      </c>
      <c r="W293" s="2" t="s">
        <v>360</v>
      </c>
    </row>
    <row r="294" ht="19" customHeight="1" spans="1:23">
      <c r="A294" s="2" t="s">
        <v>584</v>
      </c>
      <c r="B294" s="2" t="s">
        <v>120</v>
      </c>
      <c r="C294" s="2" t="s">
        <v>564</v>
      </c>
      <c r="D294" s="2" t="s">
        <v>569</v>
      </c>
      <c r="E294" s="2" t="s">
        <v>570</v>
      </c>
      <c r="F294" s="2" t="s">
        <v>6</v>
      </c>
      <c r="G294" s="2">
        <v>3000</v>
      </c>
      <c r="H294" s="3">
        <v>150</v>
      </c>
      <c r="I294" s="2">
        <v>31</v>
      </c>
      <c r="J294" s="3">
        <v>3000</v>
      </c>
      <c r="K294" s="3">
        <v>1262.9</v>
      </c>
      <c r="L294" s="38">
        <v>0.420966666666667</v>
      </c>
      <c r="M294" s="2" t="s">
        <v>24</v>
      </c>
      <c r="N294" s="3">
        <f t="shared" si="4"/>
        <v>0</v>
      </c>
      <c r="O294" s="3">
        <v>0</v>
      </c>
      <c r="P294" s="2">
        <v>0</v>
      </c>
      <c r="Q294" s="2" t="s">
        <v>70</v>
      </c>
      <c r="R294" s="2">
        <v>238</v>
      </c>
      <c r="S294" s="2" t="s">
        <v>71</v>
      </c>
      <c r="T294" s="2" t="s">
        <v>59</v>
      </c>
      <c r="U294" s="39">
        <v>46235</v>
      </c>
      <c r="V294" s="39">
        <v>46265</v>
      </c>
      <c r="W294" s="2" t="s">
        <v>60</v>
      </c>
    </row>
    <row r="295" ht="19" customHeight="1" spans="1:23">
      <c r="A295" s="2" t="s">
        <v>585</v>
      </c>
      <c r="B295" s="2" t="s">
        <v>120</v>
      </c>
      <c r="C295" s="2" t="s">
        <v>564</v>
      </c>
      <c r="D295" s="2" t="s">
        <v>569</v>
      </c>
      <c r="E295" s="2" t="s">
        <v>570</v>
      </c>
      <c r="F295" s="2" t="s">
        <v>6</v>
      </c>
      <c r="G295" s="2">
        <v>3000</v>
      </c>
      <c r="H295" s="3">
        <v>150</v>
      </c>
      <c r="I295" s="2">
        <v>31</v>
      </c>
      <c r="J295" s="3">
        <v>3000</v>
      </c>
      <c r="K295" s="3">
        <v>169.4</v>
      </c>
      <c r="L295" s="38">
        <v>0.0564666666666667</v>
      </c>
      <c r="M295" s="2" t="s">
        <v>24</v>
      </c>
      <c r="N295" s="3">
        <f t="shared" si="4"/>
        <v>0</v>
      </c>
      <c r="O295" s="3">
        <v>0</v>
      </c>
      <c r="P295" s="2">
        <v>0</v>
      </c>
      <c r="Q295" s="2" t="s">
        <v>70</v>
      </c>
      <c r="R295" s="2">
        <v>239</v>
      </c>
      <c r="S295" s="2" t="s">
        <v>586</v>
      </c>
      <c r="T295" s="2" t="s">
        <v>59</v>
      </c>
      <c r="U295" s="39">
        <v>46235</v>
      </c>
      <c r="V295" s="39">
        <v>46265</v>
      </c>
      <c r="W295" s="2" t="s">
        <v>60</v>
      </c>
    </row>
    <row r="296" ht="19" customHeight="1" spans="1:23">
      <c r="A296" s="2" t="s">
        <v>587</v>
      </c>
      <c r="B296" s="2" t="s">
        <v>120</v>
      </c>
      <c r="C296" s="2" t="s">
        <v>564</v>
      </c>
      <c r="D296" s="2" t="s">
        <v>569</v>
      </c>
      <c r="E296" s="2" t="s">
        <v>570</v>
      </c>
      <c r="F296" s="2" t="s">
        <v>6</v>
      </c>
      <c r="G296" s="2">
        <v>3000</v>
      </c>
      <c r="H296" s="3">
        <v>150</v>
      </c>
      <c r="I296" s="2">
        <v>31</v>
      </c>
      <c r="J296" s="3">
        <v>3000</v>
      </c>
      <c r="K296" s="3">
        <v>3338.4</v>
      </c>
      <c r="L296" s="38">
        <v>1.1128</v>
      </c>
      <c r="M296" s="2" t="s">
        <v>69</v>
      </c>
      <c r="N296" s="3">
        <f t="shared" si="4"/>
        <v>150</v>
      </c>
      <c r="O296" s="3">
        <v>338.4</v>
      </c>
      <c r="P296" s="2">
        <v>0</v>
      </c>
      <c r="Q296" s="2" t="s">
        <v>70</v>
      </c>
      <c r="R296" s="2">
        <v>240</v>
      </c>
      <c r="S296" s="2" t="s">
        <v>359</v>
      </c>
      <c r="T296" s="2" t="s">
        <v>59</v>
      </c>
      <c r="U296" s="39">
        <v>46235</v>
      </c>
      <c r="V296" s="39">
        <v>46265</v>
      </c>
      <c r="W296" s="2" t="s">
        <v>360</v>
      </c>
    </row>
    <row r="297" ht="19" customHeight="1" spans="1:23">
      <c r="A297" s="2" t="s">
        <v>588</v>
      </c>
      <c r="B297" s="2" t="s">
        <v>53</v>
      </c>
      <c r="C297" s="2" t="s">
        <v>564</v>
      </c>
      <c r="D297" s="2" t="s">
        <v>589</v>
      </c>
      <c r="E297" s="2" t="s">
        <v>590</v>
      </c>
      <c r="F297" s="2" t="s">
        <v>6</v>
      </c>
      <c r="G297" s="2">
        <v>3000</v>
      </c>
      <c r="H297" s="3">
        <v>150</v>
      </c>
      <c r="I297" s="2">
        <v>31</v>
      </c>
      <c r="J297" s="3">
        <v>3000</v>
      </c>
      <c r="K297" s="3">
        <v>1195.6</v>
      </c>
      <c r="L297" s="38">
        <v>0.398533333333333</v>
      </c>
      <c r="M297" s="2" t="s">
        <v>24</v>
      </c>
      <c r="N297" s="3">
        <f t="shared" si="4"/>
        <v>0</v>
      </c>
      <c r="O297" s="3">
        <v>0</v>
      </c>
      <c r="P297" s="2">
        <v>0</v>
      </c>
      <c r="Q297" s="2" t="s">
        <v>70</v>
      </c>
      <c r="R297" s="2">
        <v>8</v>
      </c>
      <c r="S297" s="2" t="s">
        <v>71</v>
      </c>
      <c r="T297" s="2" t="s">
        <v>59</v>
      </c>
      <c r="U297" s="39">
        <v>46235</v>
      </c>
      <c r="V297" s="39">
        <v>46265</v>
      </c>
      <c r="W297" s="2" t="s">
        <v>60</v>
      </c>
    </row>
    <row r="298" ht="19" customHeight="1" spans="1:23">
      <c r="A298" s="2" t="s">
        <v>591</v>
      </c>
      <c r="B298" s="2" t="s">
        <v>120</v>
      </c>
      <c r="C298" s="2" t="s">
        <v>564</v>
      </c>
      <c r="D298" s="2" t="s">
        <v>569</v>
      </c>
      <c r="E298" s="2" t="s">
        <v>570</v>
      </c>
      <c r="F298" s="2" t="s">
        <v>6</v>
      </c>
      <c r="G298" s="2">
        <v>3000</v>
      </c>
      <c r="H298" s="3">
        <v>150</v>
      </c>
      <c r="I298" s="2">
        <v>31</v>
      </c>
      <c r="J298" s="3">
        <v>3000</v>
      </c>
      <c r="K298" s="3">
        <v>199</v>
      </c>
      <c r="L298" s="38">
        <v>0.0663333333333333</v>
      </c>
      <c r="M298" s="2" t="s">
        <v>24</v>
      </c>
      <c r="N298" s="3">
        <f t="shared" si="4"/>
        <v>0</v>
      </c>
      <c r="O298" s="3">
        <v>0</v>
      </c>
      <c r="P298" s="2">
        <v>0</v>
      </c>
      <c r="Q298" s="2" t="s">
        <v>70</v>
      </c>
      <c r="R298" s="2">
        <v>241</v>
      </c>
      <c r="S298" s="2" t="s">
        <v>592</v>
      </c>
      <c r="T298" s="2" t="s">
        <v>59</v>
      </c>
      <c r="U298" s="39">
        <v>46235</v>
      </c>
      <c r="V298" s="39">
        <v>46265</v>
      </c>
      <c r="W298" s="2" t="s">
        <v>60</v>
      </c>
    </row>
    <row r="299" ht="19" customHeight="1" spans="1:23">
      <c r="A299" s="2" t="s">
        <v>593</v>
      </c>
      <c r="B299" s="2" t="s">
        <v>120</v>
      </c>
      <c r="C299" s="2" t="s">
        <v>564</v>
      </c>
      <c r="D299" s="2" t="s">
        <v>569</v>
      </c>
      <c r="E299" s="2" t="s">
        <v>570</v>
      </c>
      <c r="F299" s="2" t="s">
        <v>6</v>
      </c>
      <c r="G299" s="2">
        <v>3000</v>
      </c>
      <c r="H299" s="3">
        <v>150</v>
      </c>
      <c r="I299" s="2">
        <v>31</v>
      </c>
      <c r="J299" s="3">
        <v>3000</v>
      </c>
      <c r="K299" s="3">
        <v>1952.1</v>
      </c>
      <c r="L299" s="38">
        <v>0.6507</v>
      </c>
      <c r="M299" s="2" t="s">
        <v>24</v>
      </c>
      <c r="N299" s="3">
        <f t="shared" si="4"/>
        <v>0</v>
      </c>
      <c r="O299" s="3">
        <v>0</v>
      </c>
      <c r="P299" s="2">
        <v>0</v>
      </c>
      <c r="Q299" s="2" t="s">
        <v>70</v>
      </c>
      <c r="R299" s="2">
        <v>242</v>
      </c>
      <c r="S299" s="2" t="s">
        <v>71</v>
      </c>
      <c r="T299" s="2" t="s">
        <v>59</v>
      </c>
      <c r="U299" s="39">
        <v>46235</v>
      </c>
      <c r="V299" s="39">
        <v>46265</v>
      </c>
      <c r="W299" s="2" t="s">
        <v>60</v>
      </c>
    </row>
    <row r="300" ht="19" customHeight="1" spans="1:23">
      <c r="A300" s="2" t="s">
        <v>594</v>
      </c>
      <c r="B300" s="2" t="s">
        <v>53</v>
      </c>
      <c r="C300" s="2" t="s">
        <v>564</v>
      </c>
      <c r="D300" s="2" t="s">
        <v>595</v>
      </c>
      <c r="E300" s="2" t="s">
        <v>596</v>
      </c>
      <c r="F300" s="2" t="s">
        <v>6</v>
      </c>
      <c r="G300" s="2">
        <v>3000</v>
      </c>
      <c r="H300" s="3">
        <v>150</v>
      </c>
      <c r="I300" s="2">
        <v>31</v>
      </c>
      <c r="J300" s="3">
        <v>3000</v>
      </c>
      <c r="K300" s="3">
        <v>4271.5</v>
      </c>
      <c r="L300" s="38">
        <v>1.42383333333333</v>
      </c>
      <c r="M300" s="2" t="s">
        <v>69</v>
      </c>
      <c r="N300" s="3">
        <f t="shared" si="4"/>
        <v>150</v>
      </c>
      <c r="O300" s="3">
        <v>1271.5</v>
      </c>
      <c r="P300" s="2">
        <v>0</v>
      </c>
      <c r="Q300" s="2" t="s">
        <v>70</v>
      </c>
      <c r="R300" s="2">
        <v>9</v>
      </c>
      <c r="S300" s="2" t="s">
        <v>470</v>
      </c>
      <c r="T300" s="2" t="s">
        <v>59</v>
      </c>
      <c r="U300" s="39">
        <v>46235</v>
      </c>
      <c r="V300" s="39">
        <v>46265</v>
      </c>
      <c r="W300" s="2" t="s">
        <v>471</v>
      </c>
    </row>
    <row r="301" ht="19" customHeight="1" spans="1:23">
      <c r="A301" s="2" t="s">
        <v>597</v>
      </c>
      <c r="B301" s="2" t="s">
        <v>120</v>
      </c>
      <c r="C301" s="2" t="s">
        <v>564</v>
      </c>
      <c r="D301" s="2" t="s">
        <v>569</v>
      </c>
      <c r="E301" s="2" t="s">
        <v>570</v>
      </c>
      <c r="F301" s="2" t="s">
        <v>6</v>
      </c>
      <c r="G301" s="2">
        <v>3000</v>
      </c>
      <c r="H301" s="3">
        <v>150</v>
      </c>
      <c r="I301" s="2">
        <v>31</v>
      </c>
      <c r="J301" s="3">
        <v>3000</v>
      </c>
      <c r="K301" s="3">
        <v>1051.8</v>
      </c>
      <c r="L301" s="38">
        <v>0.3506</v>
      </c>
      <c r="M301" s="2" t="s">
        <v>24</v>
      </c>
      <c r="N301" s="3">
        <f t="shared" si="4"/>
        <v>0</v>
      </c>
      <c r="O301" s="3">
        <v>0</v>
      </c>
      <c r="P301" s="2">
        <v>0</v>
      </c>
      <c r="Q301" s="2" t="s">
        <v>70</v>
      </c>
      <c r="R301" s="2">
        <v>243</v>
      </c>
      <c r="S301" s="2" t="s">
        <v>598</v>
      </c>
      <c r="T301" s="2" t="s">
        <v>59</v>
      </c>
      <c r="U301" s="39">
        <v>46235</v>
      </c>
      <c r="V301" s="39">
        <v>46265</v>
      </c>
      <c r="W301" s="2" t="s">
        <v>599</v>
      </c>
    </row>
    <row r="302" ht="19" customHeight="1" spans="1:23">
      <c r="A302" s="2" t="s">
        <v>600</v>
      </c>
      <c r="B302" s="2" t="s">
        <v>120</v>
      </c>
      <c r="C302" s="2" t="s">
        <v>564</v>
      </c>
      <c r="D302" s="2" t="s">
        <v>569</v>
      </c>
      <c r="E302" s="2" t="s">
        <v>570</v>
      </c>
      <c r="F302" s="2" t="s">
        <v>6</v>
      </c>
      <c r="G302" s="2">
        <v>3000</v>
      </c>
      <c r="H302" s="3">
        <v>150</v>
      </c>
      <c r="I302" s="2">
        <v>31</v>
      </c>
      <c r="J302" s="3">
        <v>3000</v>
      </c>
      <c r="K302" s="3">
        <v>1403</v>
      </c>
      <c r="L302" s="38">
        <v>0.467666666666667</v>
      </c>
      <c r="M302" s="2" t="s">
        <v>24</v>
      </c>
      <c r="N302" s="3">
        <f t="shared" si="4"/>
        <v>0</v>
      </c>
      <c r="O302" s="3">
        <v>0</v>
      </c>
      <c r="P302" s="2">
        <v>0</v>
      </c>
      <c r="Q302" s="2" t="s">
        <v>70</v>
      </c>
      <c r="R302" s="2">
        <v>244</v>
      </c>
      <c r="S302" s="2" t="s">
        <v>71</v>
      </c>
      <c r="T302" s="2" t="s">
        <v>59</v>
      </c>
      <c r="U302" s="39">
        <v>46235</v>
      </c>
      <c r="V302" s="39">
        <v>46265</v>
      </c>
      <c r="W302" s="2" t="s">
        <v>60</v>
      </c>
    </row>
    <row r="303" ht="19" customHeight="1" spans="1:23">
      <c r="A303" s="2" t="s">
        <v>601</v>
      </c>
      <c r="B303" s="2" t="s">
        <v>120</v>
      </c>
      <c r="C303" s="2" t="s">
        <v>564</v>
      </c>
      <c r="D303" s="2" t="s">
        <v>569</v>
      </c>
      <c r="E303" s="2" t="s">
        <v>570</v>
      </c>
      <c r="F303" s="2" t="s">
        <v>6</v>
      </c>
      <c r="G303" s="2">
        <v>3000</v>
      </c>
      <c r="H303" s="3">
        <v>150</v>
      </c>
      <c r="I303" s="2">
        <v>31</v>
      </c>
      <c r="J303" s="3">
        <v>3000</v>
      </c>
      <c r="K303" s="3">
        <v>160.6</v>
      </c>
      <c r="L303" s="38">
        <v>0.0535333333333333</v>
      </c>
      <c r="M303" s="2" t="s">
        <v>24</v>
      </c>
      <c r="N303" s="3">
        <f t="shared" si="4"/>
        <v>0</v>
      </c>
      <c r="O303" s="3">
        <v>0</v>
      </c>
      <c r="P303" s="2">
        <v>0</v>
      </c>
      <c r="Q303" s="2" t="s">
        <v>70</v>
      </c>
      <c r="R303" s="2">
        <v>245</v>
      </c>
      <c r="S303" s="2" t="s">
        <v>602</v>
      </c>
      <c r="T303" s="2" t="s">
        <v>59</v>
      </c>
      <c r="U303" s="39">
        <v>46235</v>
      </c>
      <c r="V303" s="39">
        <v>46265</v>
      </c>
      <c r="W303" s="2" t="s">
        <v>60</v>
      </c>
    </row>
    <row r="304" ht="19" customHeight="1" spans="1:23">
      <c r="A304" s="2" t="s">
        <v>603</v>
      </c>
      <c r="B304" s="2" t="s">
        <v>120</v>
      </c>
      <c r="C304" s="2" t="s">
        <v>564</v>
      </c>
      <c r="D304" s="2" t="s">
        <v>569</v>
      </c>
      <c r="E304" s="2" t="s">
        <v>570</v>
      </c>
      <c r="F304" s="2" t="s">
        <v>6</v>
      </c>
      <c r="G304" s="2">
        <v>3000</v>
      </c>
      <c r="H304" s="3">
        <v>150</v>
      </c>
      <c r="I304" s="2">
        <v>31</v>
      </c>
      <c r="J304" s="3">
        <v>3000</v>
      </c>
      <c r="K304" s="3">
        <v>3000</v>
      </c>
      <c r="L304" s="38">
        <v>1</v>
      </c>
      <c r="M304" s="2" t="s">
        <v>69</v>
      </c>
      <c r="N304" s="3">
        <f t="shared" si="4"/>
        <v>150</v>
      </c>
      <c r="O304" s="3">
        <v>0</v>
      </c>
      <c r="P304" s="2">
        <v>0</v>
      </c>
      <c r="Q304" s="2" t="s">
        <v>70</v>
      </c>
      <c r="R304" s="2">
        <v>246</v>
      </c>
      <c r="S304" s="2" t="s">
        <v>71</v>
      </c>
      <c r="T304" s="2" t="s">
        <v>59</v>
      </c>
      <c r="U304" s="39">
        <v>46235</v>
      </c>
      <c r="V304" s="39">
        <v>46265</v>
      </c>
      <c r="W304" s="2" t="s">
        <v>60</v>
      </c>
    </row>
    <row r="305" ht="19" customHeight="1" spans="1:23">
      <c r="A305" s="2" t="s">
        <v>604</v>
      </c>
      <c r="B305" s="2" t="s">
        <v>53</v>
      </c>
      <c r="C305" s="2" t="s">
        <v>564</v>
      </c>
      <c r="D305" s="2" t="s">
        <v>574</v>
      </c>
      <c r="E305" s="2" t="s">
        <v>575</v>
      </c>
      <c r="F305" s="2" t="s">
        <v>6</v>
      </c>
      <c r="G305" s="2">
        <v>3000</v>
      </c>
      <c r="H305" s="3">
        <v>150</v>
      </c>
      <c r="I305" s="2">
        <v>31</v>
      </c>
      <c r="J305" s="3">
        <v>3000</v>
      </c>
      <c r="K305" s="3">
        <v>1329.2</v>
      </c>
      <c r="L305" s="38">
        <v>0.443066666666667</v>
      </c>
      <c r="M305" s="2" t="s">
        <v>24</v>
      </c>
      <c r="N305" s="3">
        <f t="shared" si="4"/>
        <v>0</v>
      </c>
      <c r="O305" s="3">
        <v>0</v>
      </c>
      <c r="P305" s="2">
        <v>0</v>
      </c>
      <c r="Q305" s="2" t="s">
        <v>57</v>
      </c>
      <c r="R305" s="2">
        <v>10</v>
      </c>
      <c r="S305" s="2" t="s">
        <v>605</v>
      </c>
      <c r="T305" s="2" t="s">
        <v>59</v>
      </c>
      <c r="U305" s="39">
        <v>46235</v>
      </c>
      <c r="V305" s="39">
        <v>46265</v>
      </c>
      <c r="W305" s="2" t="s">
        <v>606</v>
      </c>
    </row>
    <row r="306" ht="19" customHeight="1" spans="1:23">
      <c r="A306" s="2" t="s">
        <v>607</v>
      </c>
      <c r="B306" s="2" t="s">
        <v>120</v>
      </c>
      <c r="C306" s="2" t="s">
        <v>564</v>
      </c>
      <c r="D306" s="2" t="s">
        <v>569</v>
      </c>
      <c r="E306" s="2" t="s">
        <v>570</v>
      </c>
      <c r="F306" s="2" t="s">
        <v>6</v>
      </c>
      <c r="G306" s="2">
        <v>3000</v>
      </c>
      <c r="H306" s="3">
        <v>150</v>
      </c>
      <c r="I306" s="2">
        <v>31</v>
      </c>
      <c r="J306" s="3">
        <v>3000</v>
      </c>
      <c r="K306" s="3">
        <v>1010.3</v>
      </c>
      <c r="L306" s="38">
        <v>0.336766666666667</v>
      </c>
      <c r="M306" s="2" t="s">
        <v>24</v>
      </c>
      <c r="N306" s="3">
        <f t="shared" si="4"/>
        <v>0</v>
      </c>
      <c r="O306" s="3">
        <v>0</v>
      </c>
      <c r="P306" s="2">
        <v>0</v>
      </c>
      <c r="Q306" s="2" t="s">
        <v>70</v>
      </c>
      <c r="R306" s="2">
        <v>247</v>
      </c>
      <c r="S306" s="2" t="s">
        <v>71</v>
      </c>
      <c r="T306" s="2" t="s">
        <v>59</v>
      </c>
      <c r="U306" s="39">
        <v>46235</v>
      </c>
      <c r="V306" s="39">
        <v>46265</v>
      </c>
      <c r="W306" s="2" t="s">
        <v>60</v>
      </c>
    </row>
    <row r="307" ht="19" customHeight="1" spans="1:23">
      <c r="A307" s="2" t="s">
        <v>608</v>
      </c>
      <c r="B307" s="2" t="s">
        <v>53</v>
      </c>
      <c r="C307" s="2" t="s">
        <v>564</v>
      </c>
      <c r="D307" s="2" t="s">
        <v>589</v>
      </c>
      <c r="E307" s="2" t="s">
        <v>590</v>
      </c>
      <c r="F307" s="2" t="s">
        <v>6</v>
      </c>
      <c r="G307" s="2">
        <v>3000</v>
      </c>
      <c r="H307" s="3">
        <v>150</v>
      </c>
      <c r="I307" s="2">
        <v>31</v>
      </c>
      <c r="J307" s="3">
        <v>3000</v>
      </c>
      <c r="K307" s="3">
        <v>1431.2</v>
      </c>
      <c r="L307" s="38">
        <v>0.477066666666667</v>
      </c>
      <c r="M307" s="2" t="s">
        <v>24</v>
      </c>
      <c r="N307" s="3">
        <f t="shared" si="4"/>
        <v>0</v>
      </c>
      <c r="O307" s="3">
        <v>0</v>
      </c>
      <c r="P307" s="2">
        <v>0</v>
      </c>
      <c r="Q307" s="2" t="s">
        <v>70</v>
      </c>
      <c r="R307" s="2">
        <v>11</v>
      </c>
      <c r="S307" s="2" t="s">
        <v>577</v>
      </c>
      <c r="T307" s="2" t="s">
        <v>59</v>
      </c>
      <c r="U307" s="39">
        <v>46235</v>
      </c>
      <c r="V307" s="39">
        <v>46265</v>
      </c>
      <c r="W307" s="2" t="s">
        <v>578</v>
      </c>
    </row>
    <row r="308" ht="19" customHeight="1" spans="1:23">
      <c r="A308" s="2" t="s">
        <v>609</v>
      </c>
      <c r="B308" s="2" t="s">
        <v>53</v>
      </c>
      <c r="C308" s="2" t="s">
        <v>564</v>
      </c>
      <c r="D308" s="2" t="s">
        <v>610</v>
      </c>
      <c r="E308" s="2" t="s">
        <v>611</v>
      </c>
      <c r="F308" s="2" t="s">
        <v>12</v>
      </c>
      <c r="G308" s="2">
        <v>5000</v>
      </c>
      <c r="H308" s="3">
        <v>260</v>
      </c>
      <c r="I308" s="2">
        <v>5</v>
      </c>
      <c r="J308" s="3">
        <v>806.45</v>
      </c>
      <c r="K308" s="3">
        <v>194.1</v>
      </c>
      <c r="L308" s="38">
        <v>0.240684481368963</v>
      </c>
      <c r="M308" s="2" t="s">
        <v>24</v>
      </c>
      <c r="N308" s="3">
        <f t="shared" si="4"/>
        <v>0</v>
      </c>
      <c r="O308" s="3">
        <v>0</v>
      </c>
      <c r="P308" s="2">
        <v>0</v>
      </c>
      <c r="Q308" s="2" t="s">
        <v>70</v>
      </c>
      <c r="R308" s="2">
        <v>12</v>
      </c>
      <c r="S308" s="2" t="s">
        <v>543</v>
      </c>
      <c r="T308" s="2" t="s">
        <v>59</v>
      </c>
      <c r="U308" s="39">
        <v>46261</v>
      </c>
      <c r="V308" s="39">
        <v>46265</v>
      </c>
      <c r="W308" s="2" t="s">
        <v>60</v>
      </c>
    </row>
    <row r="309" ht="19" customHeight="1" spans="1:23">
      <c r="A309" s="2" t="s">
        <v>612</v>
      </c>
      <c r="B309" s="2" t="s">
        <v>53</v>
      </c>
      <c r="C309" s="2" t="s">
        <v>564</v>
      </c>
      <c r="D309" s="2" t="s">
        <v>613</v>
      </c>
      <c r="E309" s="2" t="s">
        <v>614</v>
      </c>
      <c r="F309" s="2" t="s">
        <v>12</v>
      </c>
      <c r="G309" s="2">
        <v>5000</v>
      </c>
      <c r="H309" s="3">
        <v>260</v>
      </c>
      <c r="I309" s="2">
        <v>31</v>
      </c>
      <c r="J309" s="3">
        <v>5000</v>
      </c>
      <c r="K309" s="3">
        <v>99.6</v>
      </c>
      <c r="L309" s="38">
        <v>0.01992</v>
      </c>
      <c r="M309" s="2" t="s">
        <v>24</v>
      </c>
      <c r="N309" s="3">
        <f t="shared" si="4"/>
        <v>0</v>
      </c>
      <c r="O309" s="3">
        <v>0</v>
      </c>
      <c r="P309" s="2">
        <v>0</v>
      </c>
      <c r="Q309" s="2" t="s">
        <v>70</v>
      </c>
      <c r="R309" s="2">
        <v>13</v>
      </c>
      <c r="S309" s="2" t="s">
        <v>76</v>
      </c>
      <c r="T309" s="2" t="s">
        <v>59</v>
      </c>
      <c r="U309" s="39">
        <v>46235</v>
      </c>
      <c r="V309" s="39">
        <v>46265</v>
      </c>
      <c r="W309" s="2" t="s">
        <v>60</v>
      </c>
    </row>
    <row r="310" ht="19" customHeight="1" spans="1:23">
      <c r="A310" s="2" t="s">
        <v>615</v>
      </c>
      <c r="B310" s="2" t="s">
        <v>53</v>
      </c>
      <c r="C310" s="2" t="s">
        <v>564</v>
      </c>
      <c r="D310" s="2" t="s">
        <v>616</v>
      </c>
      <c r="E310" s="2" t="s">
        <v>617</v>
      </c>
      <c r="F310" s="2" t="s">
        <v>12</v>
      </c>
      <c r="G310" s="2">
        <v>5000</v>
      </c>
      <c r="H310" s="3">
        <v>260</v>
      </c>
      <c r="I310" s="2">
        <v>31</v>
      </c>
      <c r="J310" s="3">
        <v>5000</v>
      </c>
      <c r="K310" s="3">
        <v>5555.9</v>
      </c>
      <c r="L310" s="38">
        <v>1.11118</v>
      </c>
      <c r="M310" s="2" t="s">
        <v>69</v>
      </c>
      <c r="N310" s="3">
        <f t="shared" si="4"/>
        <v>260</v>
      </c>
      <c r="O310" s="3">
        <v>555.9</v>
      </c>
      <c r="P310" s="2">
        <v>0</v>
      </c>
      <c r="Q310" s="2" t="s">
        <v>70</v>
      </c>
      <c r="R310" s="2">
        <v>14</v>
      </c>
      <c r="S310" s="2" t="s">
        <v>76</v>
      </c>
      <c r="T310" s="2" t="s">
        <v>59</v>
      </c>
      <c r="U310" s="39">
        <v>46235</v>
      </c>
      <c r="V310" s="39">
        <v>46265</v>
      </c>
      <c r="W310" s="2" t="s">
        <v>60</v>
      </c>
    </row>
    <row r="311" ht="19" customHeight="1" spans="1:23">
      <c r="A311" s="2" t="s">
        <v>618</v>
      </c>
      <c r="B311" s="2" t="s">
        <v>53</v>
      </c>
      <c r="C311" s="2" t="s">
        <v>564</v>
      </c>
      <c r="D311" s="2" t="s">
        <v>619</v>
      </c>
      <c r="E311" s="2" t="s">
        <v>620</v>
      </c>
      <c r="F311" s="2" t="s">
        <v>11</v>
      </c>
      <c r="G311" s="2">
        <v>3000</v>
      </c>
      <c r="H311" s="3">
        <v>150</v>
      </c>
      <c r="I311" s="2">
        <v>31</v>
      </c>
      <c r="J311" s="3">
        <v>3000</v>
      </c>
      <c r="K311" s="3">
        <v>2029.6</v>
      </c>
      <c r="L311" s="38">
        <v>0.676533333333333</v>
      </c>
      <c r="M311" s="2" t="s">
        <v>24</v>
      </c>
      <c r="N311" s="3">
        <f t="shared" si="4"/>
        <v>0</v>
      </c>
      <c r="O311" s="3">
        <v>0</v>
      </c>
      <c r="P311" s="2">
        <v>0</v>
      </c>
      <c r="Q311" s="2" t="s">
        <v>70</v>
      </c>
      <c r="R311" s="2">
        <v>15</v>
      </c>
      <c r="S311" s="2" t="s">
        <v>76</v>
      </c>
      <c r="T311" s="2" t="s">
        <v>59</v>
      </c>
      <c r="U311" s="39">
        <v>46235</v>
      </c>
      <c r="V311" s="39">
        <v>46265</v>
      </c>
      <c r="W311" s="2" t="s">
        <v>60</v>
      </c>
    </row>
    <row r="312" ht="19" customHeight="1" spans="1:23">
      <c r="A312" s="2" t="s">
        <v>621</v>
      </c>
      <c r="B312" s="2" t="s">
        <v>53</v>
      </c>
      <c r="C312" s="2" t="s">
        <v>564</v>
      </c>
      <c r="D312" s="2" t="s">
        <v>622</v>
      </c>
      <c r="E312" s="2" t="s">
        <v>623</v>
      </c>
      <c r="F312" s="2" t="s">
        <v>12</v>
      </c>
      <c r="G312" s="2">
        <v>5000</v>
      </c>
      <c r="H312" s="3">
        <v>300</v>
      </c>
      <c r="I312" s="2">
        <v>31</v>
      </c>
      <c r="J312" s="3">
        <v>5000</v>
      </c>
      <c r="K312" s="3">
        <v>3450.4</v>
      </c>
      <c r="L312" s="38">
        <v>0.69008</v>
      </c>
      <c r="M312" s="2" t="s">
        <v>24</v>
      </c>
      <c r="N312" s="3">
        <f t="shared" si="4"/>
        <v>0</v>
      </c>
      <c r="O312" s="3">
        <v>0</v>
      </c>
      <c r="P312" s="2">
        <v>0</v>
      </c>
      <c r="Q312" s="2" t="s">
        <v>70</v>
      </c>
      <c r="R312" s="2">
        <v>16</v>
      </c>
      <c r="S312" s="2" t="s">
        <v>147</v>
      </c>
      <c r="T312" s="2" t="s">
        <v>113</v>
      </c>
      <c r="U312" s="39">
        <v>46235</v>
      </c>
      <c r="V312" s="39">
        <v>46265</v>
      </c>
      <c r="W312" s="2" t="s">
        <v>60</v>
      </c>
    </row>
    <row r="313" ht="19" customHeight="1" spans="1:23">
      <c r="A313" s="2" t="s">
        <v>624</v>
      </c>
      <c r="B313" s="2" t="s">
        <v>53</v>
      </c>
      <c r="C313" s="2" t="s">
        <v>564</v>
      </c>
      <c r="D313" s="2" t="s">
        <v>625</v>
      </c>
      <c r="E313" s="2" t="s">
        <v>626</v>
      </c>
      <c r="F313" s="2" t="s">
        <v>11</v>
      </c>
      <c r="G313" s="2">
        <v>3000</v>
      </c>
      <c r="H313" s="3">
        <v>150</v>
      </c>
      <c r="I313" s="2">
        <v>7</v>
      </c>
      <c r="J313" s="3">
        <v>677.42</v>
      </c>
      <c r="K313" s="3">
        <v>57.9</v>
      </c>
      <c r="L313" s="38">
        <v>0.0854713471701456</v>
      </c>
      <c r="M313" s="2" t="s">
        <v>24</v>
      </c>
      <c r="N313" s="3">
        <f t="shared" si="4"/>
        <v>0</v>
      </c>
      <c r="O313" s="3">
        <v>0</v>
      </c>
      <c r="P313" s="2">
        <v>0</v>
      </c>
      <c r="Q313" s="2" t="s">
        <v>70</v>
      </c>
      <c r="R313" s="2">
        <v>17</v>
      </c>
      <c r="S313" s="2" t="s">
        <v>207</v>
      </c>
      <c r="T313" s="2" t="s">
        <v>113</v>
      </c>
      <c r="U313" s="39">
        <v>46259</v>
      </c>
      <c r="V313" s="39">
        <v>46265</v>
      </c>
      <c r="W313" s="2" t="s">
        <v>60</v>
      </c>
    </row>
    <row r="314" ht="19" customHeight="1" spans="1:23">
      <c r="A314" s="2" t="s">
        <v>627</v>
      </c>
      <c r="B314" s="2" t="s">
        <v>53</v>
      </c>
      <c r="C314" s="2" t="s">
        <v>564</v>
      </c>
      <c r="D314" s="2" t="s">
        <v>616</v>
      </c>
      <c r="E314" s="2" t="s">
        <v>617</v>
      </c>
      <c r="F314" s="2" t="s">
        <v>12</v>
      </c>
      <c r="G314" s="2">
        <v>5000</v>
      </c>
      <c r="H314" s="3">
        <v>260</v>
      </c>
      <c r="I314" s="2">
        <v>31</v>
      </c>
      <c r="J314" s="3">
        <v>5000</v>
      </c>
      <c r="K314" s="3">
        <v>3924.1</v>
      </c>
      <c r="L314" s="38">
        <v>0.78482</v>
      </c>
      <c r="M314" s="2" t="s">
        <v>24</v>
      </c>
      <c r="N314" s="3">
        <f t="shared" si="4"/>
        <v>0</v>
      </c>
      <c r="O314" s="3">
        <v>0</v>
      </c>
      <c r="P314" s="2">
        <v>0</v>
      </c>
      <c r="Q314" s="2" t="s">
        <v>70</v>
      </c>
      <c r="R314" s="2">
        <v>18</v>
      </c>
      <c r="S314" s="2" t="s">
        <v>76</v>
      </c>
      <c r="T314" s="2" t="s">
        <v>59</v>
      </c>
      <c r="U314" s="39">
        <v>46235</v>
      </c>
      <c r="V314" s="39">
        <v>46265</v>
      </c>
      <c r="W314" s="2" t="s">
        <v>60</v>
      </c>
    </row>
    <row r="315" ht="19" customHeight="1" spans="1:23">
      <c r="A315" s="2" t="s">
        <v>628</v>
      </c>
      <c r="B315" s="2" t="s">
        <v>53</v>
      </c>
      <c r="C315" s="2" t="s">
        <v>564</v>
      </c>
      <c r="D315" s="2" t="s">
        <v>610</v>
      </c>
      <c r="E315" s="2" t="s">
        <v>611</v>
      </c>
      <c r="F315" s="2" t="s">
        <v>12</v>
      </c>
      <c r="G315" s="2">
        <v>5000</v>
      </c>
      <c r="H315" s="3">
        <v>260</v>
      </c>
      <c r="I315" s="2">
        <v>5</v>
      </c>
      <c r="J315" s="3">
        <v>806.45</v>
      </c>
      <c r="K315" s="3">
        <v>123.7</v>
      </c>
      <c r="L315" s="38">
        <v>0.153388306776614</v>
      </c>
      <c r="M315" s="2" t="s">
        <v>24</v>
      </c>
      <c r="N315" s="3">
        <f t="shared" si="4"/>
        <v>0</v>
      </c>
      <c r="O315" s="3">
        <v>0</v>
      </c>
      <c r="P315" s="2">
        <v>0</v>
      </c>
      <c r="Q315" s="2" t="s">
        <v>70</v>
      </c>
      <c r="R315" s="2">
        <v>19</v>
      </c>
      <c r="S315" s="2" t="s">
        <v>543</v>
      </c>
      <c r="T315" s="2" t="s">
        <v>59</v>
      </c>
      <c r="U315" s="39">
        <v>46261</v>
      </c>
      <c r="V315" s="39">
        <v>46265</v>
      </c>
      <c r="W315" s="2" t="s">
        <v>60</v>
      </c>
    </row>
    <row r="316" ht="19" customHeight="1" spans="1:23">
      <c r="A316" s="2" t="s">
        <v>629</v>
      </c>
      <c r="B316" s="2" t="s">
        <v>53</v>
      </c>
      <c r="C316" s="2" t="s">
        <v>564</v>
      </c>
      <c r="D316" s="2" t="s">
        <v>622</v>
      </c>
      <c r="E316" s="2" t="s">
        <v>623</v>
      </c>
      <c r="F316" s="2" t="s">
        <v>12</v>
      </c>
      <c r="G316" s="2">
        <v>5000</v>
      </c>
      <c r="H316" s="3">
        <v>260</v>
      </c>
      <c r="I316" s="2">
        <v>31</v>
      </c>
      <c r="J316" s="3">
        <v>5000</v>
      </c>
      <c r="K316" s="3">
        <v>2168.2</v>
      </c>
      <c r="L316" s="38">
        <v>0.43364</v>
      </c>
      <c r="M316" s="2" t="s">
        <v>24</v>
      </c>
      <c r="N316" s="3">
        <f t="shared" si="4"/>
        <v>0</v>
      </c>
      <c r="O316" s="3">
        <v>0</v>
      </c>
      <c r="P316" s="2">
        <v>0</v>
      </c>
      <c r="Q316" s="2" t="s">
        <v>70</v>
      </c>
      <c r="R316" s="2">
        <v>20</v>
      </c>
      <c r="S316" s="2" t="s">
        <v>76</v>
      </c>
      <c r="T316" s="2" t="s">
        <v>59</v>
      </c>
      <c r="U316" s="39">
        <v>46235</v>
      </c>
      <c r="V316" s="39">
        <v>46265</v>
      </c>
      <c r="W316" s="2" t="s">
        <v>60</v>
      </c>
    </row>
    <row r="317" ht="19" customHeight="1" spans="1:23">
      <c r="A317" s="2" t="s">
        <v>630</v>
      </c>
      <c r="B317" s="2" t="s">
        <v>53</v>
      </c>
      <c r="C317" s="2" t="s">
        <v>564</v>
      </c>
      <c r="D317" s="2" t="s">
        <v>631</v>
      </c>
      <c r="E317" s="2" t="s">
        <v>632</v>
      </c>
      <c r="F317" s="2" t="s">
        <v>11</v>
      </c>
      <c r="G317" s="2">
        <v>3000</v>
      </c>
      <c r="H317" s="3">
        <v>150</v>
      </c>
      <c r="I317" s="2">
        <v>15</v>
      </c>
      <c r="J317" s="3">
        <v>1451.61</v>
      </c>
      <c r="K317" s="3">
        <v>718.5</v>
      </c>
      <c r="L317" s="38">
        <v>0.49496765660198</v>
      </c>
      <c r="M317" s="2" t="s">
        <v>24</v>
      </c>
      <c r="N317" s="3">
        <f t="shared" si="4"/>
        <v>0</v>
      </c>
      <c r="O317" s="3">
        <v>0</v>
      </c>
      <c r="P317" s="2">
        <v>0</v>
      </c>
      <c r="Q317" s="2" t="s">
        <v>70</v>
      </c>
      <c r="R317" s="2">
        <v>21</v>
      </c>
      <c r="S317" s="2" t="s">
        <v>385</v>
      </c>
      <c r="T317" s="2" t="s">
        <v>113</v>
      </c>
      <c r="U317" s="39">
        <v>46251</v>
      </c>
      <c r="V317" s="39">
        <v>46265</v>
      </c>
      <c r="W317" s="2" t="s">
        <v>60</v>
      </c>
    </row>
    <row r="318" ht="19" customHeight="1" spans="1:23">
      <c r="A318" s="2" t="s">
        <v>633</v>
      </c>
      <c r="B318" s="2" t="s">
        <v>53</v>
      </c>
      <c r="C318" s="2" t="s">
        <v>564</v>
      </c>
      <c r="D318" s="2" t="s">
        <v>634</v>
      </c>
      <c r="E318" s="2" t="s">
        <v>635</v>
      </c>
      <c r="F318" s="2" t="s">
        <v>11</v>
      </c>
      <c r="G318" s="2">
        <v>3000</v>
      </c>
      <c r="H318" s="3">
        <v>150</v>
      </c>
      <c r="I318" s="2">
        <v>31</v>
      </c>
      <c r="J318" s="3">
        <v>3000</v>
      </c>
      <c r="K318" s="3">
        <v>1615.3</v>
      </c>
      <c r="L318" s="38">
        <v>0.538433333333333</v>
      </c>
      <c r="M318" s="2" t="s">
        <v>24</v>
      </c>
      <c r="N318" s="3">
        <f t="shared" si="4"/>
        <v>0</v>
      </c>
      <c r="O318" s="3">
        <v>0</v>
      </c>
      <c r="P318" s="2">
        <v>0</v>
      </c>
      <c r="Q318" s="2" t="s">
        <v>70</v>
      </c>
      <c r="R318" s="2">
        <v>22</v>
      </c>
      <c r="S318" s="2" t="s">
        <v>76</v>
      </c>
      <c r="T318" s="2" t="s">
        <v>59</v>
      </c>
      <c r="U318" s="39">
        <v>46235</v>
      </c>
      <c r="V318" s="39">
        <v>46265</v>
      </c>
      <c r="W318" s="2" t="s">
        <v>60</v>
      </c>
    </row>
    <row r="319" ht="19" customHeight="1" spans="1:23">
      <c r="A319" s="2" t="s">
        <v>636</v>
      </c>
      <c r="B319" s="2" t="s">
        <v>53</v>
      </c>
      <c r="C319" s="2" t="s">
        <v>564</v>
      </c>
      <c r="D319" s="2" t="s">
        <v>610</v>
      </c>
      <c r="E319" s="2" t="s">
        <v>611</v>
      </c>
      <c r="F319" s="2" t="s">
        <v>12</v>
      </c>
      <c r="G319" s="2">
        <v>5000</v>
      </c>
      <c r="H319" s="3">
        <v>260</v>
      </c>
      <c r="I319" s="2">
        <v>31</v>
      </c>
      <c r="J319" s="3">
        <v>5000</v>
      </c>
      <c r="K319" s="3">
        <v>2606.6</v>
      </c>
      <c r="L319" s="38">
        <v>0.52132</v>
      </c>
      <c r="M319" s="2" t="s">
        <v>24</v>
      </c>
      <c r="N319" s="3">
        <f t="shared" si="4"/>
        <v>0</v>
      </c>
      <c r="O319" s="3">
        <v>0</v>
      </c>
      <c r="P319" s="2">
        <v>0</v>
      </c>
      <c r="Q319" s="2" t="s">
        <v>70</v>
      </c>
      <c r="R319" s="2">
        <v>23</v>
      </c>
      <c r="S319" s="2" t="s">
        <v>76</v>
      </c>
      <c r="T319" s="2" t="s">
        <v>59</v>
      </c>
      <c r="U319" s="39">
        <v>46235</v>
      </c>
      <c r="V319" s="39">
        <v>46265</v>
      </c>
      <c r="W319" s="2" t="s">
        <v>60</v>
      </c>
    </row>
    <row r="320" ht="19" customHeight="1" spans="1:23">
      <c r="A320" s="2" t="s">
        <v>637</v>
      </c>
      <c r="B320" s="2" t="s">
        <v>53</v>
      </c>
      <c r="C320" s="2" t="s">
        <v>564</v>
      </c>
      <c r="D320" s="2" t="s">
        <v>625</v>
      </c>
      <c r="E320" s="2" t="s">
        <v>626</v>
      </c>
      <c r="F320" s="2" t="s">
        <v>11</v>
      </c>
      <c r="G320" s="2">
        <v>3000</v>
      </c>
      <c r="H320" s="3">
        <v>150</v>
      </c>
      <c r="I320" s="2">
        <v>7</v>
      </c>
      <c r="J320" s="3">
        <v>677.42</v>
      </c>
      <c r="K320" s="3">
        <v>138.3</v>
      </c>
      <c r="L320" s="38">
        <v>0.204156948421954</v>
      </c>
      <c r="M320" s="2" t="s">
        <v>24</v>
      </c>
      <c r="N320" s="3">
        <f t="shared" si="4"/>
        <v>0</v>
      </c>
      <c r="O320" s="3">
        <v>0</v>
      </c>
      <c r="P320" s="2">
        <v>0</v>
      </c>
      <c r="Q320" s="2" t="s">
        <v>70</v>
      </c>
      <c r="R320" s="2">
        <v>24</v>
      </c>
      <c r="S320" s="2" t="s">
        <v>377</v>
      </c>
      <c r="T320" s="2" t="s">
        <v>113</v>
      </c>
      <c r="U320" s="39">
        <v>46259</v>
      </c>
      <c r="V320" s="39">
        <v>46265</v>
      </c>
      <c r="W320" s="2" t="s">
        <v>60</v>
      </c>
    </row>
    <row r="321" ht="19" customHeight="1" spans="1:23">
      <c r="A321" s="2" t="s">
        <v>638</v>
      </c>
      <c r="B321" s="2" t="s">
        <v>53</v>
      </c>
      <c r="C321" s="2" t="s">
        <v>564</v>
      </c>
      <c r="D321" s="2" t="s">
        <v>639</v>
      </c>
      <c r="E321" s="2" t="s">
        <v>640</v>
      </c>
      <c r="F321" s="2" t="s">
        <v>11</v>
      </c>
      <c r="G321" s="2">
        <v>3000</v>
      </c>
      <c r="H321" s="3">
        <v>150</v>
      </c>
      <c r="I321" s="2">
        <v>4</v>
      </c>
      <c r="J321" s="3">
        <v>387.1</v>
      </c>
      <c r="K321" s="3">
        <v>83.2</v>
      </c>
      <c r="L321" s="38">
        <v>0.214931542237148</v>
      </c>
      <c r="M321" s="2" t="s">
        <v>24</v>
      </c>
      <c r="N321" s="3">
        <f t="shared" si="4"/>
        <v>0</v>
      </c>
      <c r="O321" s="3">
        <v>0</v>
      </c>
      <c r="P321" s="2">
        <v>0</v>
      </c>
      <c r="Q321" s="2" t="s">
        <v>70</v>
      </c>
      <c r="R321" s="2">
        <v>25</v>
      </c>
      <c r="S321" s="2" t="s">
        <v>268</v>
      </c>
      <c r="T321" s="2" t="s">
        <v>59</v>
      </c>
      <c r="U321" s="39">
        <v>46262</v>
      </c>
      <c r="V321" s="39">
        <v>46265</v>
      </c>
      <c r="W321" s="2" t="s">
        <v>60</v>
      </c>
    </row>
    <row r="322" ht="19" customHeight="1" spans="1:23">
      <c r="A322" s="2" t="s">
        <v>641</v>
      </c>
      <c r="B322" s="2" t="s">
        <v>53</v>
      </c>
      <c r="C322" s="2" t="s">
        <v>564</v>
      </c>
      <c r="D322" s="2" t="s">
        <v>616</v>
      </c>
      <c r="E322" s="2" t="s">
        <v>617</v>
      </c>
      <c r="F322" s="2" t="s">
        <v>11</v>
      </c>
      <c r="G322" s="2">
        <v>3000</v>
      </c>
      <c r="H322" s="3">
        <v>150</v>
      </c>
      <c r="I322" s="2">
        <v>31</v>
      </c>
      <c r="J322" s="3">
        <v>3000</v>
      </c>
      <c r="K322" s="3">
        <v>4914.3</v>
      </c>
      <c r="L322" s="38">
        <v>1.6381</v>
      </c>
      <c r="M322" s="2" t="s">
        <v>69</v>
      </c>
      <c r="N322" s="3">
        <f t="shared" ref="N322:N346" si="5">IF(K322&gt;=J322,ROUND(H322*I322/31,2),0)</f>
        <v>150</v>
      </c>
      <c r="O322" s="3">
        <v>1914.3</v>
      </c>
      <c r="P322" s="2">
        <v>0</v>
      </c>
      <c r="Q322" s="2" t="s">
        <v>70</v>
      </c>
      <c r="R322" s="2">
        <v>26</v>
      </c>
      <c r="S322" s="2" t="s">
        <v>76</v>
      </c>
      <c r="T322" s="2" t="s">
        <v>59</v>
      </c>
      <c r="U322" s="39">
        <v>46235</v>
      </c>
      <c r="V322" s="39">
        <v>46265</v>
      </c>
      <c r="W322" s="2" t="s">
        <v>60</v>
      </c>
    </row>
    <row r="323" ht="19" customHeight="1" spans="1:23">
      <c r="A323" s="2" t="s">
        <v>642</v>
      </c>
      <c r="B323" s="2" t="s">
        <v>53</v>
      </c>
      <c r="C323" s="2" t="s">
        <v>564</v>
      </c>
      <c r="D323" s="2" t="s">
        <v>625</v>
      </c>
      <c r="E323" s="2" t="s">
        <v>626</v>
      </c>
      <c r="F323" s="2" t="s">
        <v>11</v>
      </c>
      <c r="G323" s="2">
        <v>3000</v>
      </c>
      <c r="H323" s="3">
        <v>150</v>
      </c>
      <c r="I323" s="2">
        <v>7</v>
      </c>
      <c r="J323" s="3">
        <v>677.42</v>
      </c>
      <c r="K323" s="3">
        <v>345.5</v>
      </c>
      <c r="L323" s="38">
        <v>0.510023323787311</v>
      </c>
      <c r="M323" s="2" t="s">
        <v>24</v>
      </c>
      <c r="N323" s="3">
        <f t="shared" si="5"/>
        <v>0</v>
      </c>
      <c r="O323" s="3">
        <v>0</v>
      </c>
      <c r="P323" s="2">
        <v>0</v>
      </c>
      <c r="Q323" s="2" t="s">
        <v>70</v>
      </c>
      <c r="R323" s="2">
        <v>27</v>
      </c>
      <c r="S323" s="2" t="s">
        <v>377</v>
      </c>
      <c r="T323" s="2" t="s">
        <v>113</v>
      </c>
      <c r="U323" s="39">
        <v>46259</v>
      </c>
      <c r="V323" s="39">
        <v>46265</v>
      </c>
      <c r="W323" s="2" t="s">
        <v>60</v>
      </c>
    </row>
    <row r="324" ht="19" customHeight="1" spans="1:23">
      <c r="A324" s="2" t="s">
        <v>643</v>
      </c>
      <c r="B324" s="2" t="s">
        <v>53</v>
      </c>
      <c r="C324" s="2" t="s">
        <v>564</v>
      </c>
      <c r="D324" s="2" t="s">
        <v>644</v>
      </c>
      <c r="E324" s="2" t="s">
        <v>645</v>
      </c>
      <c r="F324" s="2" t="s">
        <v>11</v>
      </c>
      <c r="G324" s="2">
        <v>3000</v>
      </c>
      <c r="H324" s="3">
        <v>150</v>
      </c>
      <c r="I324" s="2">
        <v>31</v>
      </c>
      <c r="J324" s="3">
        <v>3000</v>
      </c>
      <c r="K324" s="3">
        <v>684</v>
      </c>
      <c r="L324" s="38">
        <v>0.228</v>
      </c>
      <c r="M324" s="2" t="s">
        <v>24</v>
      </c>
      <c r="N324" s="3">
        <f t="shared" si="5"/>
        <v>0</v>
      </c>
      <c r="O324" s="3">
        <v>0</v>
      </c>
      <c r="P324" s="2">
        <v>0</v>
      </c>
      <c r="Q324" s="2" t="s">
        <v>57</v>
      </c>
      <c r="R324" s="2">
        <v>28</v>
      </c>
      <c r="S324" s="2" t="s">
        <v>76</v>
      </c>
      <c r="T324" s="2" t="s">
        <v>113</v>
      </c>
      <c r="U324" s="39">
        <v>46235</v>
      </c>
      <c r="V324" s="39">
        <v>46265</v>
      </c>
      <c r="W324" s="2" t="s">
        <v>60</v>
      </c>
    </row>
    <row r="325" ht="19" customHeight="1" spans="1:23">
      <c r="A325" s="2" t="s">
        <v>646</v>
      </c>
      <c r="B325" s="2" t="s">
        <v>53</v>
      </c>
      <c r="C325" s="2" t="s">
        <v>564</v>
      </c>
      <c r="D325" s="2" t="s">
        <v>622</v>
      </c>
      <c r="E325" s="2" t="s">
        <v>623</v>
      </c>
      <c r="F325" s="2" t="s">
        <v>12</v>
      </c>
      <c r="G325" s="2">
        <v>5000</v>
      </c>
      <c r="H325" s="3">
        <v>260</v>
      </c>
      <c r="I325" s="2">
        <v>31</v>
      </c>
      <c r="J325" s="3">
        <v>5000</v>
      </c>
      <c r="K325" s="3">
        <v>1925.04</v>
      </c>
      <c r="L325" s="38">
        <v>0.385008</v>
      </c>
      <c r="M325" s="2" t="s">
        <v>24</v>
      </c>
      <c r="N325" s="3">
        <f t="shared" si="5"/>
        <v>0</v>
      </c>
      <c r="O325" s="3">
        <v>0</v>
      </c>
      <c r="P325" s="2">
        <v>0</v>
      </c>
      <c r="Q325" s="2" t="s">
        <v>70</v>
      </c>
      <c r="R325" s="2">
        <v>29</v>
      </c>
      <c r="S325" s="2" t="s">
        <v>647</v>
      </c>
      <c r="T325" s="2" t="s">
        <v>59</v>
      </c>
      <c r="U325" s="39">
        <v>46235</v>
      </c>
      <c r="V325" s="39">
        <v>46265</v>
      </c>
      <c r="W325" s="2" t="s">
        <v>60</v>
      </c>
    </row>
    <row r="326" ht="19" customHeight="1" spans="1:23">
      <c r="A326" s="2" t="s">
        <v>648</v>
      </c>
      <c r="B326" s="2" t="s">
        <v>53</v>
      </c>
      <c r="C326" s="2" t="s">
        <v>564</v>
      </c>
      <c r="D326" s="2" t="s">
        <v>649</v>
      </c>
      <c r="E326" s="2" t="s">
        <v>650</v>
      </c>
      <c r="F326" s="2" t="s">
        <v>12</v>
      </c>
      <c r="G326" s="2">
        <v>5000</v>
      </c>
      <c r="H326" s="3">
        <v>260</v>
      </c>
      <c r="I326" s="2">
        <v>31</v>
      </c>
      <c r="J326" s="3">
        <v>5000</v>
      </c>
      <c r="K326" s="3">
        <v>1454.3</v>
      </c>
      <c r="L326" s="38">
        <v>0.29086</v>
      </c>
      <c r="M326" s="2" t="s">
        <v>24</v>
      </c>
      <c r="N326" s="3">
        <f t="shared" si="5"/>
        <v>0</v>
      </c>
      <c r="O326" s="3">
        <v>0</v>
      </c>
      <c r="P326" s="2">
        <v>0</v>
      </c>
      <c r="Q326" s="2" t="s">
        <v>70</v>
      </c>
      <c r="R326" s="2">
        <v>30</v>
      </c>
      <c r="S326" s="2" t="s">
        <v>76</v>
      </c>
      <c r="T326" s="2" t="s">
        <v>59</v>
      </c>
      <c r="U326" s="39">
        <v>46235</v>
      </c>
      <c r="V326" s="39">
        <v>46265</v>
      </c>
      <c r="W326" s="2" t="s">
        <v>60</v>
      </c>
    </row>
    <row r="327" ht="19" customHeight="1" spans="1:23">
      <c r="A327" s="2" t="s">
        <v>651</v>
      </c>
      <c r="B327" s="2" t="s">
        <v>53</v>
      </c>
      <c r="C327" s="2" t="s">
        <v>564</v>
      </c>
      <c r="D327" s="2" t="s">
        <v>639</v>
      </c>
      <c r="E327" s="2" t="s">
        <v>640</v>
      </c>
      <c r="F327" s="2" t="s">
        <v>12</v>
      </c>
      <c r="G327" s="2">
        <v>5000</v>
      </c>
      <c r="H327" s="3">
        <v>260</v>
      </c>
      <c r="I327" s="2">
        <v>31</v>
      </c>
      <c r="J327" s="3">
        <v>5000</v>
      </c>
      <c r="K327" s="3">
        <v>516.3</v>
      </c>
      <c r="L327" s="38">
        <v>0.10326</v>
      </c>
      <c r="M327" s="2" t="s">
        <v>24</v>
      </c>
      <c r="N327" s="3">
        <f t="shared" si="5"/>
        <v>0</v>
      </c>
      <c r="O327" s="3">
        <v>0</v>
      </c>
      <c r="P327" s="2">
        <v>0</v>
      </c>
      <c r="Q327" s="2" t="s">
        <v>70</v>
      </c>
      <c r="R327" s="2">
        <v>31</v>
      </c>
      <c r="S327" s="2" t="s">
        <v>652</v>
      </c>
      <c r="T327" s="2" t="s">
        <v>59</v>
      </c>
      <c r="U327" s="39">
        <v>46235</v>
      </c>
      <c r="V327" s="39">
        <v>46265</v>
      </c>
      <c r="W327" s="2" t="s">
        <v>60</v>
      </c>
    </row>
    <row r="328" ht="19" customHeight="1" spans="1:23">
      <c r="A328" s="2" t="s">
        <v>653</v>
      </c>
      <c r="B328" s="2" t="s">
        <v>53</v>
      </c>
      <c r="C328" s="2" t="s">
        <v>564</v>
      </c>
      <c r="D328" s="2" t="s">
        <v>639</v>
      </c>
      <c r="E328" s="2" t="s">
        <v>640</v>
      </c>
      <c r="F328" s="2" t="s">
        <v>11</v>
      </c>
      <c r="G328" s="2">
        <v>3000</v>
      </c>
      <c r="H328" s="3">
        <v>150</v>
      </c>
      <c r="I328" s="2">
        <v>4</v>
      </c>
      <c r="J328" s="3">
        <v>387.1</v>
      </c>
      <c r="K328" s="3">
        <v>234.6</v>
      </c>
      <c r="L328" s="38">
        <v>0.60604494962542</v>
      </c>
      <c r="M328" s="2" t="s">
        <v>24</v>
      </c>
      <c r="N328" s="3">
        <f t="shared" si="5"/>
        <v>0</v>
      </c>
      <c r="O328" s="3">
        <v>0</v>
      </c>
      <c r="P328" s="2">
        <v>0</v>
      </c>
      <c r="Q328" s="2" t="s">
        <v>70</v>
      </c>
      <c r="R328" s="2">
        <v>32</v>
      </c>
      <c r="S328" s="2" t="s">
        <v>268</v>
      </c>
      <c r="T328" s="2" t="s">
        <v>59</v>
      </c>
      <c r="U328" s="39">
        <v>46262</v>
      </c>
      <c r="V328" s="39">
        <v>46265</v>
      </c>
      <c r="W328" s="2" t="s">
        <v>60</v>
      </c>
    </row>
    <row r="329" ht="19" customHeight="1" spans="1:23">
      <c r="A329" s="2" t="s">
        <v>654</v>
      </c>
      <c r="B329" s="2" t="s">
        <v>53</v>
      </c>
      <c r="C329" s="2" t="s">
        <v>564</v>
      </c>
      <c r="D329" s="2" t="s">
        <v>616</v>
      </c>
      <c r="E329" s="2" t="s">
        <v>617</v>
      </c>
      <c r="F329" s="2" t="s">
        <v>11</v>
      </c>
      <c r="G329" s="2">
        <v>3000</v>
      </c>
      <c r="H329" s="3">
        <v>150</v>
      </c>
      <c r="I329" s="2">
        <v>31</v>
      </c>
      <c r="J329" s="3">
        <v>3000</v>
      </c>
      <c r="K329" s="3">
        <v>1635.8</v>
      </c>
      <c r="L329" s="38">
        <v>0.545266666666667</v>
      </c>
      <c r="M329" s="2" t="s">
        <v>24</v>
      </c>
      <c r="N329" s="3">
        <f t="shared" si="5"/>
        <v>0</v>
      </c>
      <c r="O329" s="3">
        <v>0</v>
      </c>
      <c r="P329" s="2">
        <v>0</v>
      </c>
      <c r="Q329" s="2" t="s">
        <v>57</v>
      </c>
      <c r="R329" s="2">
        <v>33</v>
      </c>
      <c r="S329" s="2" t="s">
        <v>76</v>
      </c>
      <c r="T329" s="2" t="s">
        <v>59</v>
      </c>
      <c r="U329" s="39">
        <v>46235</v>
      </c>
      <c r="V329" s="39">
        <v>46265</v>
      </c>
      <c r="W329" s="2" t="s">
        <v>60</v>
      </c>
    </row>
    <row r="330" ht="19" customHeight="1" spans="1:23">
      <c r="A330" s="2" t="s">
        <v>655</v>
      </c>
      <c r="B330" s="2" t="s">
        <v>53</v>
      </c>
      <c r="C330" s="2" t="s">
        <v>564</v>
      </c>
      <c r="D330" s="2" t="s">
        <v>644</v>
      </c>
      <c r="E330" s="2" t="s">
        <v>645</v>
      </c>
      <c r="F330" s="2" t="s">
        <v>11</v>
      </c>
      <c r="G330" s="2">
        <v>3000</v>
      </c>
      <c r="H330" s="3">
        <v>150</v>
      </c>
      <c r="I330" s="2">
        <v>31</v>
      </c>
      <c r="J330" s="3">
        <v>3000</v>
      </c>
      <c r="K330" s="3">
        <v>2317.3</v>
      </c>
      <c r="L330" s="38">
        <v>0.772433333333333</v>
      </c>
      <c r="M330" s="2" t="s">
        <v>24</v>
      </c>
      <c r="N330" s="3">
        <f t="shared" si="5"/>
        <v>0</v>
      </c>
      <c r="O330" s="3">
        <v>0</v>
      </c>
      <c r="P330" s="2">
        <v>0</v>
      </c>
      <c r="Q330" s="2" t="s">
        <v>70</v>
      </c>
      <c r="R330" s="2">
        <v>34</v>
      </c>
      <c r="S330" s="2" t="s">
        <v>76</v>
      </c>
      <c r="T330" s="2" t="s">
        <v>113</v>
      </c>
      <c r="U330" s="39">
        <v>46235</v>
      </c>
      <c r="V330" s="39">
        <v>46265</v>
      </c>
      <c r="W330" s="2" t="s">
        <v>60</v>
      </c>
    </row>
    <row r="331" ht="19" customHeight="1" spans="1:23">
      <c r="A331" s="2" t="s">
        <v>656</v>
      </c>
      <c r="B331" s="2" t="s">
        <v>53</v>
      </c>
      <c r="C331" s="2" t="s">
        <v>564</v>
      </c>
      <c r="D331" s="2" t="s">
        <v>619</v>
      </c>
      <c r="E331" s="2" t="s">
        <v>620</v>
      </c>
      <c r="F331" s="2" t="s">
        <v>11</v>
      </c>
      <c r="G331" s="2">
        <v>3000</v>
      </c>
      <c r="H331" s="3">
        <v>150</v>
      </c>
      <c r="I331" s="2">
        <v>31</v>
      </c>
      <c r="J331" s="3">
        <v>3000</v>
      </c>
      <c r="K331" s="3">
        <v>2235.6</v>
      </c>
      <c r="L331" s="38">
        <v>0.7452</v>
      </c>
      <c r="M331" s="2" t="s">
        <v>24</v>
      </c>
      <c r="N331" s="3">
        <f t="shared" si="5"/>
        <v>0</v>
      </c>
      <c r="O331" s="3">
        <v>0</v>
      </c>
      <c r="P331" s="2">
        <v>0</v>
      </c>
      <c r="Q331" s="2" t="s">
        <v>70</v>
      </c>
      <c r="R331" s="2">
        <v>35</v>
      </c>
      <c r="S331" s="2" t="s">
        <v>76</v>
      </c>
      <c r="T331" s="2" t="s">
        <v>59</v>
      </c>
      <c r="U331" s="39">
        <v>46235</v>
      </c>
      <c r="V331" s="39">
        <v>46265</v>
      </c>
      <c r="W331" s="2" t="s">
        <v>60</v>
      </c>
    </row>
    <row r="332" ht="19" customHeight="1" spans="1:23">
      <c r="A332" s="2" t="s">
        <v>657</v>
      </c>
      <c r="B332" s="2" t="s">
        <v>53</v>
      </c>
      <c r="C332" s="2" t="s">
        <v>564</v>
      </c>
      <c r="D332" s="2" t="s">
        <v>639</v>
      </c>
      <c r="E332" s="2" t="s">
        <v>640</v>
      </c>
      <c r="F332" s="2" t="s">
        <v>11</v>
      </c>
      <c r="G332" s="2">
        <v>3000</v>
      </c>
      <c r="H332" s="3">
        <v>150</v>
      </c>
      <c r="I332" s="2">
        <v>31</v>
      </c>
      <c r="J332" s="3">
        <v>3000</v>
      </c>
      <c r="K332" s="3">
        <v>990.2</v>
      </c>
      <c r="L332" s="38">
        <v>0.330066666666667</v>
      </c>
      <c r="M332" s="2" t="s">
        <v>24</v>
      </c>
      <c r="N332" s="3">
        <f t="shared" si="5"/>
        <v>0</v>
      </c>
      <c r="O332" s="3">
        <v>0</v>
      </c>
      <c r="P332" s="2">
        <v>0</v>
      </c>
      <c r="Q332" s="2" t="s">
        <v>70</v>
      </c>
      <c r="R332" s="2">
        <v>36</v>
      </c>
      <c r="S332" s="2" t="s">
        <v>76</v>
      </c>
      <c r="T332" s="2" t="s">
        <v>59</v>
      </c>
      <c r="U332" s="39">
        <v>46235</v>
      </c>
      <c r="V332" s="39">
        <v>46265</v>
      </c>
      <c r="W332" s="2" t="s">
        <v>60</v>
      </c>
    </row>
    <row r="333" ht="19" customHeight="1" spans="1:23">
      <c r="A333" s="2" t="s">
        <v>658</v>
      </c>
      <c r="B333" s="2" t="s">
        <v>53</v>
      </c>
      <c r="C333" s="2" t="s">
        <v>564</v>
      </c>
      <c r="D333" s="2" t="s">
        <v>616</v>
      </c>
      <c r="E333" s="2" t="s">
        <v>617</v>
      </c>
      <c r="F333" s="2" t="s">
        <v>11</v>
      </c>
      <c r="G333" s="2">
        <v>3000</v>
      </c>
      <c r="H333" s="3">
        <v>150</v>
      </c>
      <c r="I333" s="2">
        <v>31</v>
      </c>
      <c r="J333" s="3">
        <v>3000</v>
      </c>
      <c r="K333" s="3">
        <v>4092.6</v>
      </c>
      <c r="L333" s="38">
        <v>1.3642</v>
      </c>
      <c r="M333" s="2" t="s">
        <v>69</v>
      </c>
      <c r="N333" s="3">
        <f t="shared" si="5"/>
        <v>150</v>
      </c>
      <c r="O333" s="3">
        <v>1092.6</v>
      </c>
      <c r="P333" s="2">
        <v>0</v>
      </c>
      <c r="Q333" s="2" t="s">
        <v>70</v>
      </c>
      <c r="R333" s="2">
        <v>37</v>
      </c>
      <c r="S333" s="2" t="s">
        <v>76</v>
      </c>
      <c r="T333" s="2" t="s">
        <v>59</v>
      </c>
      <c r="U333" s="39">
        <v>46235</v>
      </c>
      <c r="V333" s="39">
        <v>46265</v>
      </c>
      <c r="W333" s="2" t="s">
        <v>60</v>
      </c>
    </row>
    <row r="334" ht="19" customHeight="1" spans="1:23">
      <c r="A334" s="2" t="s">
        <v>659</v>
      </c>
      <c r="B334" s="2" t="s">
        <v>53</v>
      </c>
      <c r="C334" s="2" t="s">
        <v>564</v>
      </c>
      <c r="D334" s="2" t="s">
        <v>639</v>
      </c>
      <c r="E334" s="2" t="s">
        <v>640</v>
      </c>
      <c r="F334" s="2" t="s">
        <v>11</v>
      </c>
      <c r="G334" s="2">
        <v>3000</v>
      </c>
      <c r="H334" s="3">
        <v>150</v>
      </c>
      <c r="I334" s="2">
        <v>31</v>
      </c>
      <c r="J334" s="3">
        <v>3000</v>
      </c>
      <c r="K334" s="3">
        <v>701.18</v>
      </c>
      <c r="L334" s="38">
        <v>0.233726666666667</v>
      </c>
      <c r="M334" s="2" t="s">
        <v>24</v>
      </c>
      <c r="N334" s="3">
        <f t="shared" si="5"/>
        <v>0</v>
      </c>
      <c r="O334" s="3">
        <v>0</v>
      </c>
      <c r="P334" s="2">
        <v>0</v>
      </c>
      <c r="Q334" s="2" t="s">
        <v>70</v>
      </c>
      <c r="R334" s="2">
        <v>38</v>
      </c>
      <c r="S334" s="2" t="s">
        <v>660</v>
      </c>
      <c r="T334" s="2" t="s">
        <v>59</v>
      </c>
      <c r="U334" s="39">
        <v>46235</v>
      </c>
      <c r="V334" s="39">
        <v>46265</v>
      </c>
      <c r="W334" s="2" t="s">
        <v>60</v>
      </c>
    </row>
    <row r="335" ht="19" customHeight="1" spans="1:23">
      <c r="A335" s="2" t="s">
        <v>661</v>
      </c>
      <c r="B335" s="2" t="s">
        <v>53</v>
      </c>
      <c r="C335" s="2" t="s">
        <v>564</v>
      </c>
      <c r="D335" s="2" t="s">
        <v>639</v>
      </c>
      <c r="E335" s="2" t="s">
        <v>640</v>
      </c>
      <c r="F335" s="2" t="s">
        <v>11</v>
      </c>
      <c r="G335" s="2">
        <v>3000</v>
      </c>
      <c r="H335" s="3">
        <v>150</v>
      </c>
      <c r="I335" s="2">
        <v>31</v>
      </c>
      <c r="J335" s="3">
        <v>3000</v>
      </c>
      <c r="K335" s="3">
        <v>964.6</v>
      </c>
      <c r="L335" s="38">
        <v>0.321533333333333</v>
      </c>
      <c r="M335" s="2" t="s">
        <v>24</v>
      </c>
      <c r="N335" s="3">
        <f t="shared" si="5"/>
        <v>0</v>
      </c>
      <c r="O335" s="3">
        <v>0</v>
      </c>
      <c r="P335" s="2">
        <v>0</v>
      </c>
      <c r="Q335" s="2" t="s">
        <v>70</v>
      </c>
      <c r="R335" s="2">
        <v>39</v>
      </c>
      <c r="S335" s="2" t="s">
        <v>76</v>
      </c>
      <c r="T335" s="2" t="s">
        <v>59</v>
      </c>
      <c r="U335" s="39">
        <v>46235</v>
      </c>
      <c r="V335" s="39">
        <v>46265</v>
      </c>
      <c r="W335" s="2" t="s">
        <v>60</v>
      </c>
    </row>
    <row r="336" ht="19" customHeight="1" spans="1:23">
      <c r="A336" s="2" t="s">
        <v>662</v>
      </c>
      <c r="B336" s="2" t="s">
        <v>53</v>
      </c>
      <c r="C336" s="2" t="s">
        <v>564</v>
      </c>
      <c r="D336" s="2" t="s">
        <v>639</v>
      </c>
      <c r="E336" s="2" t="s">
        <v>640</v>
      </c>
      <c r="F336" s="2" t="s">
        <v>11</v>
      </c>
      <c r="G336" s="2">
        <v>3000</v>
      </c>
      <c r="H336" s="3">
        <v>150</v>
      </c>
      <c r="I336" s="2">
        <v>31</v>
      </c>
      <c r="J336" s="3">
        <v>3000</v>
      </c>
      <c r="K336" s="3">
        <v>828.17</v>
      </c>
      <c r="L336" s="38">
        <v>0.276056666666667</v>
      </c>
      <c r="M336" s="2" t="s">
        <v>24</v>
      </c>
      <c r="N336" s="3">
        <f t="shared" si="5"/>
        <v>0</v>
      </c>
      <c r="O336" s="3">
        <v>0</v>
      </c>
      <c r="P336" s="2">
        <v>0</v>
      </c>
      <c r="Q336" s="2" t="s">
        <v>70</v>
      </c>
      <c r="R336" s="2">
        <v>40</v>
      </c>
      <c r="S336" s="2" t="s">
        <v>495</v>
      </c>
      <c r="T336" s="2" t="s">
        <v>59</v>
      </c>
      <c r="U336" s="39">
        <v>46235</v>
      </c>
      <c r="V336" s="39">
        <v>46265</v>
      </c>
      <c r="W336" s="2" t="s">
        <v>60</v>
      </c>
    </row>
    <row r="337" ht="19" customHeight="1" spans="1:23">
      <c r="A337" s="2" t="s">
        <v>663</v>
      </c>
      <c r="B337" s="2" t="s">
        <v>53</v>
      </c>
      <c r="C337" s="2" t="s">
        <v>564</v>
      </c>
      <c r="D337" s="2" t="s">
        <v>622</v>
      </c>
      <c r="E337" s="2" t="s">
        <v>623</v>
      </c>
      <c r="F337" s="2" t="s">
        <v>11</v>
      </c>
      <c r="G337" s="2">
        <v>3000</v>
      </c>
      <c r="H337" s="3">
        <v>150</v>
      </c>
      <c r="I337" s="2">
        <v>1</v>
      </c>
      <c r="J337" s="3">
        <v>96.77</v>
      </c>
      <c r="K337" s="3">
        <v>92.9</v>
      </c>
      <c r="L337" s="38">
        <v>0.960008267024904</v>
      </c>
      <c r="M337" s="2" t="s">
        <v>24</v>
      </c>
      <c r="N337" s="3">
        <f t="shared" si="5"/>
        <v>0</v>
      </c>
      <c r="O337" s="3">
        <v>0</v>
      </c>
      <c r="P337" s="2">
        <v>0</v>
      </c>
      <c r="Q337" s="2" t="s">
        <v>57</v>
      </c>
      <c r="R337" s="2">
        <v>41</v>
      </c>
      <c r="S337" s="2" t="s">
        <v>81</v>
      </c>
      <c r="T337" s="2" t="s">
        <v>59</v>
      </c>
      <c r="U337" s="39">
        <v>46265</v>
      </c>
      <c r="V337" s="39">
        <v>46265</v>
      </c>
      <c r="W337" s="2" t="s">
        <v>60</v>
      </c>
    </row>
    <row r="338" ht="19" customHeight="1" spans="1:23">
      <c r="A338" s="2" t="s">
        <v>664</v>
      </c>
      <c r="B338" s="2" t="s">
        <v>53</v>
      </c>
      <c r="C338" s="2" t="s">
        <v>564</v>
      </c>
      <c r="D338" s="2" t="s">
        <v>665</v>
      </c>
      <c r="E338" s="2" t="s">
        <v>666</v>
      </c>
      <c r="F338" s="2" t="s">
        <v>11</v>
      </c>
      <c r="G338" s="2">
        <v>3000</v>
      </c>
      <c r="H338" s="3">
        <v>150</v>
      </c>
      <c r="I338" s="2">
        <v>31</v>
      </c>
      <c r="J338" s="3">
        <v>3000</v>
      </c>
      <c r="K338" s="3">
        <v>5590.3</v>
      </c>
      <c r="L338" s="38">
        <v>1.86343333333333</v>
      </c>
      <c r="M338" s="2" t="s">
        <v>69</v>
      </c>
      <c r="N338" s="3">
        <f t="shared" si="5"/>
        <v>150</v>
      </c>
      <c r="O338" s="3">
        <v>2590.3</v>
      </c>
      <c r="P338" s="2">
        <v>0</v>
      </c>
      <c r="Q338" s="2" t="s">
        <v>70</v>
      </c>
      <c r="R338" s="2">
        <v>42</v>
      </c>
      <c r="S338" s="2" t="s">
        <v>76</v>
      </c>
      <c r="T338" s="2" t="s">
        <v>59</v>
      </c>
      <c r="U338" s="39">
        <v>46235</v>
      </c>
      <c r="V338" s="39">
        <v>46265</v>
      </c>
      <c r="W338" s="2" t="s">
        <v>60</v>
      </c>
    </row>
    <row r="339" ht="19" customHeight="1" spans="1:23">
      <c r="A339" s="2" t="s">
        <v>667</v>
      </c>
      <c r="B339" s="2" t="s">
        <v>53</v>
      </c>
      <c r="C339" s="2" t="s">
        <v>564</v>
      </c>
      <c r="D339" s="2" t="s">
        <v>622</v>
      </c>
      <c r="E339" s="2" t="s">
        <v>623</v>
      </c>
      <c r="F339" s="2" t="s">
        <v>11</v>
      </c>
      <c r="G339" s="2">
        <v>3000</v>
      </c>
      <c r="H339" s="3">
        <v>150</v>
      </c>
      <c r="I339" s="2">
        <v>31</v>
      </c>
      <c r="J339" s="3">
        <v>3000</v>
      </c>
      <c r="K339" s="3">
        <v>4947.7</v>
      </c>
      <c r="L339" s="38">
        <v>1.64923333333333</v>
      </c>
      <c r="M339" s="2" t="s">
        <v>69</v>
      </c>
      <c r="N339" s="3">
        <f t="shared" si="5"/>
        <v>150</v>
      </c>
      <c r="O339" s="3">
        <v>1947.7</v>
      </c>
      <c r="P339" s="2">
        <v>0</v>
      </c>
      <c r="Q339" s="2" t="s">
        <v>70</v>
      </c>
      <c r="R339" s="2">
        <v>43</v>
      </c>
      <c r="S339" s="2" t="s">
        <v>76</v>
      </c>
      <c r="T339" s="2" t="s">
        <v>59</v>
      </c>
      <c r="U339" s="39">
        <v>46235</v>
      </c>
      <c r="V339" s="39">
        <v>46265</v>
      </c>
      <c r="W339" s="2" t="s">
        <v>60</v>
      </c>
    </row>
    <row r="340" ht="19" customHeight="1" spans="1:23">
      <c r="A340" s="2" t="s">
        <v>668</v>
      </c>
      <c r="B340" s="2" t="s">
        <v>53</v>
      </c>
      <c r="C340" s="2" t="s">
        <v>564</v>
      </c>
      <c r="D340" s="2" t="s">
        <v>625</v>
      </c>
      <c r="E340" s="2" t="s">
        <v>626</v>
      </c>
      <c r="F340" s="2" t="s">
        <v>11</v>
      </c>
      <c r="G340" s="2">
        <v>3000</v>
      </c>
      <c r="H340" s="3">
        <v>150</v>
      </c>
      <c r="I340" s="2">
        <v>7</v>
      </c>
      <c r="J340" s="3">
        <v>677.42</v>
      </c>
      <c r="K340" s="3">
        <v>175.6</v>
      </c>
      <c r="L340" s="38">
        <v>0.259218800743999</v>
      </c>
      <c r="M340" s="2" t="s">
        <v>24</v>
      </c>
      <c r="N340" s="3">
        <f t="shared" si="5"/>
        <v>0</v>
      </c>
      <c r="O340" s="3">
        <v>0</v>
      </c>
      <c r="P340" s="2">
        <v>0</v>
      </c>
      <c r="Q340" s="2" t="s">
        <v>70</v>
      </c>
      <c r="R340" s="2">
        <v>44</v>
      </c>
      <c r="S340" s="2" t="s">
        <v>207</v>
      </c>
      <c r="T340" s="2" t="s">
        <v>113</v>
      </c>
      <c r="U340" s="39">
        <v>46259</v>
      </c>
      <c r="V340" s="39">
        <v>46265</v>
      </c>
      <c r="W340" s="2" t="s">
        <v>60</v>
      </c>
    </row>
    <row r="341" ht="19" customHeight="1" spans="1:23">
      <c r="A341" s="2" t="s">
        <v>669</v>
      </c>
      <c r="B341" s="2" t="s">
        <v>53</v>
      </c>
      <c r="C341" s="2" t="s">
        <v>564</v>
      </c>
      <c r="D341" s="2" t="s">
        <v>622</v>
      </c>
      <c r="E341" s="2" t="s">
        <v>623</v>
      </c>
      <c r="F341" s="2" t="s">
        <v>11</v>
      </c>
      <c r="G341" s="2">
        <v>3000</v>
      </c>
      <c r="H341" s="3">
        <v>150</v>
      </c>
      <c r="I341" s="2">
        <v>14</v>
      </c>
      <c r="J341" s="3">
        <v>1354.84</v>
      </c>
      <c r="K341" s="3">
        <v>1812.4</v>
      </c>
      <c r="L341" s="38">
        <v>1.33772253550235</v>
      </c>
      <c r="M341" s="2" t="s">
        <v>69</v>
      </c>
      <c r="N341" s="3">
        <f t="shared" si="5"/>
        <v>67.74</v>
      </c>
      <c r="O341" s="3">
        <v>457.56</v>
      </c>
      <c r="P341" s="2">
        <v>0</v>
      </c>
      <c r="Q341" s="2" t="s">
        <v>70</v>
      </c>
      <c r="R341" s="2">
        <v>45</v>
      </c>
      <c r="S341" s="2" t="s">
        <v>58</v>
      </c>
      <c r="T341" s="2" t="s">
        <v>59</v>
      </c>
      <c r="U341" s="39">
        <v>46252</v>
      </c>
      <c r="V341" s="39">
        <v>46265</v>
      </c>
      <c r="W341" s="2" t="s">
        <v>60</v>
      </c>
    </row>
    <row r="342" ht="19" customHeight="1" spans="1:23">
      <c r="A342" s="2" t="s">
        <v>670</v>
      </c>
      <c r="B342" s="2" t="s">
        <v>53</v>
      </c>
      <c r="C342" s="2" t="s">
        <v>564</v>
      </c>
      <c r="D342" s="2" t="s">
        <v>622</v>
      </c>
      <c r="E342" s="2" t="s">
        <v>623</v>
      </c>
      <c r="F342" s="2" t="s">
        <v>11</v>
      </c>
      <c r="G342" s="2">
        <v>3000</v>
      </c>
      <c r="H342" s="3">
        <v>150</v>
      </c>
      <c r="I342" s="2">
        <v>8</v>
      </c>
      <c r="J342" s="3">
        <v>774.19</v>
      </c>
      <c r="K342" s="3">
        <v>629.5</v>
      </c>
      <c r="L342" s="38">
        <v>0.813107893411178</v>
      </c>
      <c r="M342" s="2" t="s">
        <v>24</v>
      </c>
      <c r="N342" s="3">
        <f t="shared" si="5"/>
        <v>0</v>
      </c>
      <c r="O342" s="3">
        <v>0</v>
      </c>
      <c r="P342" s="2">
        <v>0</v>
      </c>
      <c r="Q342" s="2" t="s">
        <v>70</v>
      </c>
      <c r="R342" s="2">
        <v>46</v>
      </c>
      <c r="S342" s="2" t="s">
        <v>374</v>
      </c>
      <c r="T342" s="2" t="s">
        <v>59</v>
      </c>
      <c r="U342" s="39">
        <v>46258</v>
      </c>
      <c r="V342" s="39">
        <v>46265</v>
      </c>
      <c r="W342" s="2" t="s">
        <v>60</v>
      </c>
    </row>
    <row r="343" ht="19" customHeight="1" spans="1:23">
      <c r="A343" s="2" t="s">
        <v>671</v>
      </c>
      <c r="B343" s="2" t="s">
        <v>53</v>
      </c>
      <c r="C343" s="2" t="s">
        <v>564</v>
      </c>
      <c r="D343" s="2" t="s">
        <v>639</v>
      </c>
      <c r="E343" s="2" t="s">
        <v>640</v>
      </c>
      <c r="F343" s="2" t="s">
        <v>11</v>
      </c>
      <c r="G343" s="2">
        <v>3000</v>
      </c>
      <c r="H343" s="3">
        <v>150</v>
      </c>
      <c r="I343" s="2">
        <v>31</v>
      </c>
      <c r="J343" s="3">
        <v>3000</v>
      </c>
      <c r="K343" s="3">
        <v>701</v>
      </c>
      <c r="L343" s="38">
        <v>0.233666666666667</v>
      </c>
      <c r="M343" s="2" t="s">
        <v>24</v>
      </c>
      <c r="N343" s="3">
        <f t="shared" si="5"/>
        <v>0</v>
      </c>
      <c r="O343" s="3">
        <v>0</v>
      </c>
      <c r="P343" s="2">
        <v>0</v>
      </c>
      <c r="Q343" s="2" t="s">
        <v>70</v>
      </c>
      <c r="R343" s="2">
        <v>47</v>
      </c>
      <c r="S343" s="2" t="s">
        <v>76</v>
      </c>
      <c r="T343" s="2" t="s">
        <v>59</v>
      </c>
      <c r="U343" s="39">
        <v>46235</v>
      </c>
      <c r="V343" s="39">
        <v>46265</v>
      </c>
      <c r="W343" s="2" t="s">
        <v>60</v>
      </c>
    </row>
    <row r="344" ht="19" customHeight="1" spans="1:23">
      <c r="A344" s="2" t="s">
        <v>672</v>
      </c>
      <c r="B344" s="2" t="s">
        <v>53</v>
      </c>
      <c r="C344" s="2" t="s">
        <v>564</v>
      </c>
      <c r="D344" s="2" t="s">
        <v>673</v>
      </c>
      <c r="E344" s="2" t="s">
        <v>674</v>
      </c>
      <c r="F344" s="2" t="s">
        <v>11</v>
      </c>
      <c r="G344" s="2">
        <v>3000</v>
      </c>
      <c r="H344" s="3">
        <v>150</v>
      </c>
      <c r="I344" s="2">
        <v>5</v>
      </c>
      <c r="J344" s="3">
        <v>483.87</v>
      </c>
      <c r="K344" s="3">
        <v>807.2</v>
      </c>
      <c r="L344" s="38">
        <v>1.66821666976667</v>
      </c>
      <c r="M344" s="2" t="s">
        <v>69</v>
      </c>
      <c r="N344" s="3">
        <f t="shared" si="5"/>
        <v>24.19</v>
      </c>
      <c r="O344" s="3">
        <v>323.33</v>
      </c>
      <c r="P344" s="2">
        <v>0</v>
      </c>
      <c r="Q344" s="2" t="s">
        <v>57</v>
      </c>
      <c r="R344" s="2">
        <v>48</v>
      </c>
      <c r="S344" s="2" t="s">
        <v>543</v>
      </c>
      <c r="T344" s="2" t="s">
        <v>113</v>
      </c>
      <c r="U344" s="39">
        <v>46261</v>
      </c>
      <c r="V344" s="39">
        <v>46265</v>
      </c>
      <c r="W344" s="2" t="s">
        <v>60</v>
      </c>
    </row>
    <row r="345" ht="19" customHeight="1" spans="1:23">
      <c r="A345" s="2" t="s">
        <v>675</v>
      </c>
      <c r="B345" s="2" t="s">
        <v>53</v>
      </c>
      <c r="C345" s="2" t="s">
        <v>564</v>
      </c>
      <c r="D345" s="2" t="s">
        <v>619</v>
      </c>
      <c r="E345" s="2" t="s">
        <v>620</v>
      </c>
      <c r="F345" s="2" t="s">
        <v>11</v>
      </c>
      <c r="G345" s="2">
        <v>3000</v>
      </c>
      <c r="H345" s="3">
        <v>150</v>
      </c>
      <c r="I345" s="2">
        <v>31</v>
      </c>
      <c r="J345" s="3">
        <v>3000</v>
      </c>
      <c r="K345" s="3">
        <v>4644.3</v>
      </c>
      <c r="L345" s="38">
        <v>1.5481</v>
      </c>
      <c r="M345" s="2" t="s">
        <v>69</v>
      </c>
      <c r="N345" s="3">
        <f t="shared" si="5"/>
        <v>150</v>
      </c>
      <c r="O345" s="3">
        <v>1644.3</v>
      </c>
      <c r="P345" s="2">
        <v>0</v>
      </c>
      <c r="Q345" s="2" t="s">
        <v>70</v>
      </c>
      <c r="R345" s="2">
        <v>49</v>
      </c>
      <c r="S345" s="2" t="s">
        <v>76</v>
      </c>
      <c r="T345" s="2" t="s">
        <v>59</v>
      </c>
      <c r="U345" s="39">
        <v>46235</v>
      </c>
      <c r="V345" s="39">
        <v>46265</v>
      </c>
      <c r="W345" s="2" t="s">
        <v>60</v>
      </c>
    </row>
    <row r="346" ht="19" customHeight="1" spans="1:23">
      <c r="A346" s="2" t="s">
        <v>676</v>
      </c>
      <c r="B346" s="2" t="s">
        <v>53</v>
      </c>
      <c r="C346" s="2" t="s">
        <v>564</v>
      </c>
      <c r="D346" s="2" t="s">
        <v>677</v>
      </c>
      <c r="E346" s="2" t="s">
        <v>678</v>
      </c>
      <c r="F346" s="2" t="s">
        <v>11</v>
      </c>
      <c r="G346" s="2">
        <v>3000</v>
      </c>
      <c r="H346" s="3">
        <v>150</v>
      </c>
      <c r="I346" s="2">
        <v>31</v>
      </c>
      <c r="J346" s="3">
        <v>3000</v>
      </c>
      <c r="K346" s="3">
        <v>3262.8</v>
      </c>
      <c r="L346" s="38">
        <v>1.0876</v>
      </c>
      <c r="M346" s="2" t="s">
        <v>69</v>
      </c>
      <c r="N346" s="3">
        <f t="shared" si="5"/>
        <v>150</v>
      </c>
      <c r="O346" s="3">
        <v>262.8</v>
      </c>
      <c r="P346" s="2">
        <v>0</v>
      </c>
      <c r="Q346" s="2" t="s">
        <v>70</v>
      </c>
      <c r="R346" s="2">
        <v>50</v>
      </c>
      <c r="S346" s="2" t="s">
        <v>76</v>
      </c>
      <c r="T346" s="2" t="s">
        <v>59</v>
      </c>
      <c r="U346" s="39">
        <v>46235</v>
      </c>
      <c r="V346" s="39">
        <v>46265</v>
      </c>
      <c r="W346" s="2" t="s">
        <v>60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61"/>
  <sheetViews>
    <sheetView workbookViewId="0">
      <selection activeCell="A1" sqref="A1"/>
    </sheetView>
  </sheetViews>
  <sheetFormatPr defaultColWidth="9" defaultRowHeight="16.8"/>
  <cols>
    <col min="1" max="1" width="16" customWidth="1"/>
    <col min="2" max="2" width="12" customWidth="1"/>
    <col min="3" max="3" width="16" customWidth="1"/>
    <col min="4" max="5" width="14" customWidth="1"/>
    <col min="6" max="7" width="18" customWidth="1"/>
    <col min="8" max="8" width="14" customWidth="1"/>
    <col min="9" max="9" width="16" customWidth="1"/>
    <col min="10" max="11" width="18" customWidth="1"/>
    <col min="12" max="12" width="14" customWidth="1"/>
    <col min="13" max="13" width="12" customWidth="1"/>
    <col min="14" max="23" width="14" customWidth="1"/>
    <col min="24" max="24" width="18" customWidth="1"/>
    <col min="25" max="25" width="22" customWidth="1"/>
  </cols>
  <sheetData>
    <row r="1" ht="34" customHeight="1" spans="1:25">
      <c r="A1" s="1" t="s">
        <v>30</v>
      </c>
      <c r="B1" s="1" t="s">
        <v>32</v>
      </c>
      <c r="C1" s="1" t="s">
        <v>679</v>
      </c>
      <c r="D1" s="1" t="s">
        <v>680</v>
      </c>
      <c r="E1" s="1" t="s">
        <v>681</v>
      </c>
      <c r="F1" s="1" t="s">
        <v>682</v>
      </c>
      <c r="G1" s="1" t="s">
        <v>683</v>
      </c>
      <c r="H1" s="1" t="s">
        <v>684</v>
      </c>
      <c r="I1" s="1" t="s">
        <v>685</v>
      </c>
      <c r="J1" s="1" t="s">
        <v>686</v>
      </c>
      <c r="K1" s="1" t="s">
        <v>687</v>
      </c>
      <c r="L1" s="1" t="s">
        <v>688</v>
      </c>
      <c r="M1" s="1" t="s">
        <v>689</v>
      </c>
      <c r="N1" s="1" t="s">
        <v>690</v>
      </c>
      <c r="O1" s="1" t="s">
        <v>691</v>
      </c>
      <c r="P1" s="1" t="s">
        <v>692</v>
      </c>
      <c r="Q1" s="1" t="s">
        <v>693</v>
      </c>
      <c r="R1" s="1" t="s">
        <v>694</v>
      </c>
      <c r="S1" s="1" t="s">
        <v>695</v>
      </c>
      <c r="T1" s="1" t="s">
        <v>696</v>
      </c>
      <c r="U1" s="1" t="s">
        <v>697</v>
      </c>
      <c r="V1" s="1" t="s">
        <v>698</v>
      </c>
      <c r="W1" s="1" t="s">
        <v>699</v>
      </c>
      <c r="X1" s="1" t="s">
        <v>700</v>
      </c>
      <c r="Y1" s="1" t="s">
        <v>701</v>
      </c>
    </row>
    <row r="2" ht="19" customHeight="1" spans="1:25">
      <c r="A2" s="2" t="s">
        <v>109</v>
      </c>
      <c r="B2" s="2" t="s">
        <v>110</v>
      </c>
      <c r="C2" s="2" t="s">
        <v>53</v>
      </c>
      <c r="D2" s="2">
        <v>1</v>
      </c>
      <c r="E2" s="2">
        <v>1</v>
      </c>
      <c r="F2" s="3">
        <v>161.29</v>
      </c>
      <c r="G2" s="3">
        <v>213.3</v>
      </c>
      <c r="H2" s="2" t="s">
        <v>113</v>
      </c>
      <c r="I2" s="3">
        <v>9.67741935483871</v>
      </c>
      <c r="J2" s="3">
        <v>2903.23</v>
      </c>
      <c r="K2" s="3">
        <v>3747.9</v>
      </c>
      <c r="L2" s="2" t="s">
        <v>69</v>
      </c>
      <c r="M2" s="2">
        <v>0</v>
      </c>
      <c r="N2" s="3">
        <f>SUMIFS('8月奖金发放记录'!$J$2:$J$171,'8月奖金发放记录'!$B$2:$B$171,B2,'8月奖金发放记录'!$E$2:$E$171,"结转",'8月奖金发放记录'!$A$2:$A$171,A2)</f>
        <v>0</v>
      </c>
      <c r="O2" s="3">
        <f>SUMIFS('8月奖金发放记录'!$J$2:$J$171,'8月奖金发放记录'!$B$2:$B$171,B2,'8月奖金发放记录'!$E$2:$E$171,"补发1月",'8月奖金发放记录'!$A$2:$A$171,A2)</f>
        <v>0</v>
      </c>
      <c r="P2" s="3">
        <f>SUMIFS('8月奖金发放记录'!$J$2:$J$171,'8月奖金发放记录'!$B$2:$B$171,B2,'8月奖金发放记录'!$E$2:$E$171,"补发2月",'8月奖金发放记录'!$A$2:$A$171,A2)</f>
        <v>0</v>
      </c>
      <c r="Q2" s="3">
        <f>SUMIFS('8月奖金发放记录'!$J$2:$J$171,'8月奖金发放记录'!$B$2:$B$171,B2,'8月奖金发放记录'!$E$2:$E$171,"补发3月",'8月奖金发放记录'!$A$2:$A$171,A2)</f>
        <v>0</v>
      </c>
      <c r="R2" s="3">
        <f>SUMIFS('8月奖金发放记录'!$J$2:$J$171,'8月奖金发放记录'!$B$2:$B$171,B2,'8月奖金发放记录'!$E$2:$E$171,"补发4月",'8月奖金发放记录'!$A$2:$A$171,A2)</f>
        <v>0</v>
      </c>
      <c r="S2" s="3">
        <f>SUMIFS('8月奖金发放记录'!$J$2:$J$171,'8月奖金发放记录'!$B$2:$B$171,B2,'8月奖金发放记录'!$E$2:$E$171,"补发5月",'8月奖金发放记录'!$A$2:$A$171,A2)</f>
        <v>0</v>
      </c>
      <c r="T2" s="3">
        <f>SUMIFS('8月奖金发放记录'!$J$2:$J$171,'8月奖金发放记录'!$B$2:$B$171,B2,'8月奖金发放记录'!$E$2:$E$171,"补发6月",'8月奖金发放记录'!$A$2:$A$171,A2)</f>
        <v>0</v>
      </c>
      <c r="U2" s="3">
        <f>SUMIFS('8月奖金发放记录'!$J$2:$J$171,'8月奖金发放记录'!$B$2:$B$171,B2,'8月奖金发放记录'!$E$2:$E$171,"补发7月",'8月奖金发放记录'!$A$2:$A$171,A2)</f>
        <v>0</v>
      </c>
      <c r="V2" s="3">
        <f>SUMIFS('8月奖金发放记录'!$J$2:$J$171,'8月奖金发放记录'!$B$2:$B$171,B2,'8月奖金发放记录'!$E$2:$E$171,"当月",'8月奖金发放记录'!$A$2:$A$171,A2)</f>
        <v>0</v>
      </c>
      <c r="W2" s="3">
        <f>SUMIFS('8月奖金发放记录'!$J$2:$J$171,'8月奖金发放记录'!$B$2:$B$171,B2,'8月奖金发放记录'!$E$2:$E$171,"累计补发8月",'8月奖金发放记录'!$A$2:$A$171,A2)</f>
        <v>0</v>
      </c>
      <c r="X2" s="3">
        <f t="shared" ref="X2:X65" si="0">SUM(N2:W2)</f>
        <v>0</v>
      </c>
      <c r="Y2" s="2" t="s">
        <v>59</v>
      </c>
    </row>
    <row r="3" ht="19" customHeight="1" spans="1:25">
      <c r="A3" s="2" t="s">
        <v>114</v>
      </c>
      <c r="B3" s="2" t="s">
        <v>110</v>
      </c>
      <c r="C3" s="2" t="s">
        <v>53</v>
      </c>
      <c r="D3" s="2">
        <v>1</v>
      </c>
      <c r="E3" s="2">
        <v>1</v>
      </c>
      <c r="F3" s="3">
        <v>161.29</v>
      </c>
      <c r="G3" s="3">
        <v>123</v>
      </c>
      <c r="H3" s="2" t="s">
        <v>59</v>
      </c>
      <c r="I3" s="3">
        <v>0</v>
      </c>
      <c r="J3" s="3">
        <v>2903.23</v>
      </c>
      <c r="K3" s="3">
        <v>2554</v>
      </c>
      <c r="L3" s="2" t="s">
        <v>24</v>
      </c>
      <c r="M3" s="2">
        <v>0</v>
      </c>
      <c r="N3" s="3">
        <f>SUMIFS('8月奖金发放记录'!$J$2:$J$171,'8月奖金发放记录'!$B$2:$B$171,B3,'8月奖金发放记录'!$E$2:$E$171,"结转",'8月奖金发放记录'!$A$2:$A$171,A3)</f>
        <v>0</v>
      </c>
      <c r="O3" s="3">
        <f>SUMIFS('8月奖金发放记录'!$J$2:$J$171,'8月奖金发放记录'!$B$2:$B$171,B3,'8月奖金发放记录'!$E$2:$E$171,"补发1月",'8月奖金发放记录'!$A$2:$A$171,A3)</f>
        <v>0</v>
      </c>
      <c r="P3" s="3">
        <f>SUMIFS('8月奖金发放记录'!$J$2:$J$171,'8月奖金发放记录'!$B$2:$B$171,B3,'8月奖金发放记录'!$E$2:$E$171,"补发2月",'8月奖金发放记录'!$A$2:$A$171,A3)</f>
        <v>0</v>
      </c>
      <c r="Q3" s="3">
        <f>SUMIFS('8月奖金发放记录'!$J$2:$J$171,'8月奖金发放记录'!$B$2:$B$171,B3,'8月奖金发放记录'!$E$2:$E$171,"补发3月",'8月奖金发放记录'!$A$2:$A$171,A3)</f>
        <v>0</v>
      </c>
      <c r="R3" s="3">
        <f>SUMIFS('8月奖金发放记录'!$J$2:$J$171,'8月奖金发放记录'!$B$2:$B$171,B3,'8月奖金发放记录'!$E$2:$E$171,"补发4月",'8月奖金发放记录'!$A$2:$A$171,A3)</f>
        <v>0</v>
      </c>
      <c r="S3" s="3">
        <f>SUMIFS('8月奖金发放记录'!$J$2:$J$171,'8月奖金发放记录'!$B$2:$B$171,B3,'8月奖金发放记录'!$E$2:$E$171,"补发5月",'8月奖金发放记录'!$A$2:$A$171,A3)</f>
        <v>0</v>
      </c>
      <c r="T3" s="3">
        <f>SUMIFS('8月奖金发放记录'!$J$2:$J$171,'8月奖金发放记录'!$B$2:$B$171,B3,'8月奖金发放记录'!$E$2:$E$171,"补发6月",'8月奖金发放记录'!$A$2:$A$171,A3)</f>
        <v>0</v>
      </c>
      <c r="U3" s="3">
        <f>SUMIFS('8月奖金发放记录'!$J$2:$J$171,'8月奖金发放记录'!$B$2:$B$171,B3,'8月奖金发放记录'!$E$2:$E$171,"补发7月",'8月奖金发放记录'!$A$2:$A$171,A3)</f>
        <v>0</v>
      </c>
      <c r="V3" s="3">
        <f>SUMIFS('8月奖金发放记录'!$J$2:$J$171,'8月奖金发放记录'!$B$2:$B$171,B3,'8月奖金发放记录'!$E$2:$E$171,"当月",'8月奖金发放记录'!$A$2:$A$171,A3)</f>
        <v>0</v>
      </c>
      <c r="W3" s="3">
        <f>SUMIFS('8月奖金发放记录'!$J$2:$J$171,'8月奖金发放记录'!$B$2:$B$171,B3,'8月奖金发放记录'!$E$2:$E$171,"累计补发8月",'8月奖金发放记录'!$A$2:$A$171,A3)</f>
        <v>0</v>
      </c>
      <c r="X3" s="3">
        <f t="shared" si="0"/>
        <v>0</v>
      </c>
      <c r="Y3" s="2" t="s">
        <v>59</v>
      </c>
    </row>
    <row r="4" ht="19" customHeight="1" spans="1:25">
      <c r="A4" s="2" t="s">
        <v>115</v>
      </c>
      <c r="B4" s="2" t="s">
        <v>110</v>
      </c>
      <c r="C4" s="2" t="s">
        <v>53</v>
      </c>
      <c r="D4" s="2">
        <v>1</v>
      </c>
      <c r="E4" s="2">
        <v>16</v>
      </c>
      <c r="F4" s="3">
        <v>1548.39</v>
      </c>
      <c r="G4" s="3">
        <v>594.8</v>
      </c>
      <c r="H4" s="2" t="s">
        <v>59</v>
      </c>
      <c r="I4" s="3">
        <v>0</v>
      </c>
      <c r="J4" s="3">
        <v>1548.39</v>
      </c>
      <c r="K4" s="3">
        <v>594.8</v>
      </c>
      <c r="L4" s="2" t="s">
        <v>24</v>
      </c>
      <c r="M4" s="2">
        <v>0</v>
      </c>
      <c r="N4" s="3">
        <f>SUMIFS('8月奖金发放记录'!$J$2:$J$171,'8月奖金发放记录'!$B$2:$B$171,B4,'8月奖金发放记录'!$E$2:$E$171,"结转",'8月奖金发放记录'!$A$2:$A$171,A4)</f>
        <v>0</v>
      </c>
      <c r="O4" s="3">
        <f>SUMIFS('8月奖金发放记录'!$J$2:$J$171,'8月奖金发放记录'!$B$2:$B$171,B4,'8月奖金发放记录'!$E$2:$E$171,"补发1月",'8月奖金发放记录'!$A$2:$A$171,A4)</f>
        <v>0</v>
      </c>
      <c r="P4" s="3">
        <f>SUMIFS('8月奖金发放记录'!$J$2:$J$171,'8月奖金发放记录'!$B$2:$B$171,B4,'8月奖金发放记录'!$E$2:$E$171,"补发2月",'8月奖金发放记录'!$A$2:$A$171,A4)</f>
        <v>0</v>
      </c>
      <c r="Q4" s="3">
        <f>SUMIFS('8月奖金发放记录'!$J$2:$J$171,'8月奖金发放记录'!$B$2:$B$171,B4,'8月奖金发放记录'!$E$2:$E$171,"补发3月",'8月奖金发放记录'!$A$2:$A$171,A4)</f>
        <v>0</v>
      </c>
      <c r="R4" s="3">
        <f>SUMIFS('8月奖金发放记录'!$J$2:$J$171,'8月奖金发放记录'!$B$2:$B$171,B4,'8月奖金发放记录'!$E$2:$E$171,"补发4月",'8月奖金发放记录'!$A$2:$A$171,A4)</f>
        <v>0</v>
      </c>
      <c r="S4" s="3">
        <f>SUMIFS('8月奖金发放记录'!$J$2:$J$171,'8月奖金发放记录'!$B$2:$B$171,B4,'8月奖金发放记录'!$E$2:$E$171,"补发5月",'8月奖金发放记录'!$A$2:$A$171,A4)</f>
        <v>0</v>
      </c>
      <c r="T4" s="3">
        <f>SUMIFS('8月奖金发放记录'!$J$2:$J$171,'8月奖金发放记录'!$B$2:$B$171,B4,'8月奖金发放记录'!$E$2:$E$171,"补发6月",'8月奖金发放记录'!$A$2:$A$171,A4)</f>
        <v>0</v>
      </c>
      <c r="U4" s="3">
        <f>SUMIFS('8月奖金发放记录'!$J$2:$J$171,'8月奖金发放记录'!$B$2:$B$171,B4,'8月奖金发放记录'!$E$2:$E$171,"补发7月",'8月奖金发放记录'!$A$2:$A$171,A4)</f>
        <v>0</v>
      </c>
      <c r="V4" s="3">
        <f>SUMIFS('8月奖金发放记录'!$J$2:$J$171,'8月奖金发放记录'!$B$2:$B$171,B4,'8月奖金发放记录'!$E$2:$E$171,"当月",'8月奖金发放记录'!$A$2:$A$171,A4)</f>
        <v>0</v>
      </c>
      <c r="W4" s="3">
        <f>SUMIFS('8月奖金发放记录'!$J$2:$J$171,'8月奖金发放记录'!$B$2:$B$171,B4,'8月奖金发放记录'!$E$2:$E$171,"累计补发8月",'8月奖金发放记录'!$A$2:$A$171,A4)</f>
        <v>0</v>
      </c>
      <c r="X4" s="3">
        <f t="shared" si="0"/>
        <v>0</v>
      </c>
      <c r="Y4" s="2" t="s">
        <v>59</v>
      </c>
    </row>
    <row r="5" ht="19" customHeight="1" spans="1:25">
      <c r="A5" s="2" t="s">
        <v>178</v>
      </c>
      <c r="B5" s="2" t="s">
        <v>179</v>
      </c>
      <c r="C5" s="2" t="s">
        <v>65</v>
      </c>
      <c r="D5" s="2">
        <v>1</v>
      </c>
      <c r="E5" s="2">
        <v>31</v>
      </c>
      <c r="F5" s="3">
        <v>6000</v>
      </c>
      <c r="G5" s="3">
        <v>161.2</v>
      </c>
      <c r="H5" s="2" t="s">
        <v>59</v>
      </c>
      <c r="I5" s="3">
        <v>0</v>
      </c>
      <c r="J5" s="3">
        <v>47225.81</v>
      </c>
      <c r="K5" s="3">
        <v>22556.7</v>
      </c>
      <c r="L5" s="2" t="s">
        <v>24</v>
      </c>
      <c r="M5" s="2">
        <v>0</v>
      </c>
      <c r="N5" s="3">
        <f>SUMIFS('8月奖金发放记录'!$J$2:$J$171,'8月奖金发放记录'!$B$2:$B$171,B5,'8月奖金发放记录'!$E$2:$E$171,"结转",'8月奖金发放记录'!$A$2:$A$171,A5)</f>
        <v>0</v>
      </c>
      <c r="O5" s="3">
        <f>SUMIFS('8月奖金发放记录'!$J$2:$J$171,'8月奖金发放记录'!$B$2:$B$171,B5,'8月奖金发放记录'!$E$2:$E$171,"补发1月",'8月奖金发放记录'!$A$2:$A$171,A5)</f>
        <v>0</v>
      </c>
      <c r="P5" s="3">
        <f>SUMIFS('8月奖金发放记录'!$J$2:$J$171,'8月奖金发放记录'!$B$2:$B$171,B5,'8月奖金发放记录'!$E$2:$E$171,"补发2月",'8月奖金发放记录'!$A$2:$A$171,A5)</f>
        <v>0</v>
      </c>
      <c r="Q5" s="3">
        <f>SUMIFS('8月奖金发放记录'!$J$2:$J$171,'8月奖金发放记录'!$B$2:$B$171,B5,'8月奖金发放记录'!$E$2:$E$171,"补发3月",'8月奖金发放记录'!$A$2:$A$171,A5)</f>
        <v>0</v>
      </c>
      <c r="R5" s="3">
        <f>SUMIFS('8月奖金发放记录'!$J$2:$J$171,'8月奖金发放记录'!$B$2:$B$171,B5,'8月奖金发放记录'!$E$2:$E$171,"补发4月",'8月奖金发放记录'!$A$2:$A$171,A5)</f>
        <v>0</v>
      </c>
      <c r="S5" s="3">
        <f>SUMIFS('8月奖金发放记录'!$J$2:$J$171,'8月奖金发放记录'!$B$2:$B$171,B5,'8月奖金发放记录'!$E$2:$E$171,"补发5月",'8月奖金发放记录'!$A$2:$A$171,A5)</f>
        <v>0</v>
      </c>
      <c r="T5" s="3">
        <f>SUMIFS('8月奖金发放记录'!$J$2:$J$171,'8月奖金发放记录'!$B$2:$B$171,B5,'8月奖金发放记录'!$E$2:$E$171,"补发6月",'8月奖金发放记录'!$A$2:$A$171,A5)</f>
        <v>0</v>
      </c>
      <c r="U5" s="3">
        <f>SUMIFS('8月奖金发放记录'!$J$2:$J$171,'8月奖金发放记录'!$B$2:$B$171,B5,'8月奖金发放记录'!$E$2:$E$171,"补发7月",'8月奖金发放记录'!$A$2:$A$171,A5)</f>
        <v>0</v>
      </c>
      <c r="V5" s="3">
        <f>SUMIFS('8月奖金发放记录'!$J$2:$J$171,'8月奖金发放记录'!$B$2:$B$171,B5,'8月奖金发放记录'!$E$2:$E$171,"当月",'8月奖金发放记录'!$A$2:$A$171,A5)</f>
        <v>0</v>
      </c>
      <c r="W5" s="3">
        <f>SUMIFS('8月奖金发放记录'!$J$2:$J$171,'8月奖金发放记录'!$B$2:$B$171,B5,'8月奖金发放记录'!$E$2:$E$171,"累计补发8月",'8月奖金发放记录'!$A$2:$A$171,A5)</f>
        <v>0</v>
      </c>
      <c r="X5" s="3">
        <f t="shared" si="0"/>
        <v>0</v>
      </c>
      <c r="Y5" s="2" t="s">
        <v>59</v>
      </c>
    </row>
    <row r="6" ht="19" customHeight="1" spans="1:25">
      <c r="A6" s="2" t="s">
        <v>182</v>
      </c>
      <c r="B6" s="2" t="s">
        <v>179</v>
      </c>
      <c r="C6" s="2" t="s">
        <v>65</v>
      </c>
      <c r="D6" s="2">
        <v>1</v>
      </c>
      <c r="E6" s="2">
        <v>31</v>
      </c>
      <c r="F6" s="3">
        <v>6000</v>
      </c>
      <c r="G6" s="3">
        <v>1474.5</v>
      </c>
      <c r="H6" s="2" t="s">
        <v>59</v>
      </c>
      <c r="I6" s="3">
        <v>0</v>
      </c>
      <c r="J6" s="3">
        <v>31161.29</v>
      </c>
      <c r="K6" s="3">
        <v>39434.7</v>
      </c>
      <c r="L6" s="2" t="s">
        <v>69</v>
      </c>
      <c r="M6" s="2">
        <v>0</v>
      </c>
      <c r="N6" s="3">
        <f>SUMIFS('8月奖金发放记录'!$J$2:$J$171,'8月奖金发放记录'!$B$2:$B$171,B6,'8月奖金发放记录'!$E$2:$E$171,"结转",'8月奖金发放记录'!$A$2:$A$171,A6)</f>
        <v>0</v>
      </c>
      <c r="O6" s="3">
        <f>SUMIFS('8月奖金发放记录'!$J$2:$J$171,'8月奖金发放记录'!$B$2:$B$171,B6,'8月奖金发放记录'!$E$2:$E$171,"补发1月",'8月奖金发放记录'!$A$2:$A$171,A6)</f>
        <v>0</v>
      </c>
      <c r="P6" s="3">
        <f>SUMIFS('8月奖金发放记录'!$J$2:$J$171,'8月奖金发放记录'!$B$2:$B$171,B6,'8月奖金发放记录'!$E$2:$E$171,"补发2月",'8月奖金发放记录'!$A$2:$A$171,A6)</f>
        <v>0</v>
      </c>
      <c r="Q6" s="3">
        <f>SUMIFS('8月奖金发放记录'!$J$2:$J$171,'8月奖金发放记录'!$B$2:$B$171,B6,'8月奖金发放记录'!$E$2:$E$171,"补发3月",'8月奖金发放记录'!$A$2:$A$171,A6)</f>
        <v>0</v>
      </c>
      <c r="R6" s="3">
        <f>SUMIFS('8月奖金发放记录'!$J$2:$J$171,'8月奖金发放记录'!$B$2:$B$171,B6,'8月奖金发放记录'!$E$2:$E$171,"补发4月",'8月奖金发放记录'!$A$2:$A$171,A6)</f>
        <v>0</v>
      </c>
      <c r="S6" s="3">
        <f>SUMIFS('8月奖金发放记录'!$J$2:$J$171,'8月奖金发放记录'!$B$2:$B$171,B6,'8月奖金发放记录'!$E$2:$E$171,"补发5月",'8月奖金发放记录'!$A$2:$A$171,A6)</f>
        <v>0</v>
      </c>
      <c r="T6" s="3">
        <f>SUMIFS('8月奖金发放记录'!$J$2:$J$171,'8月奖金发放记录'!$B$2:$B$171,B6,'8月奖金发放记录'!$E$2:$E$171,"补发6月",'8月奖金发放记录'!$A$2:$A$171,A6)</f>
        <v>0</v>
      </c>
      <c r="U6" s="3">
        <f>SUMIFS('8月奖金发放记录'!$J$2:$J$171,'8月奖金发放记录'!$B$2:$B$171,B6,'8月奖金发放记录'!$E$2:$E$171,"补发7月",'8月奖金发放记录'!$A$2:$A$171,A6)</f>
        <v>0</v>
      </c>
      <c r="V6" s="3">
        <f>SUMIFS('8月奖金发放记录'!$J$2:$J$171,'8月奖金发放记录'!$B$2:$B$171,B6,'8月奖金发放记录'!$E$2:$E$171,"当月",'8月奖金发放记录'!$A$2:$A$171,A6)</f>
        <v>0</v>
      </c>
      <c r="W6" s="3">
        <f>SUMIFS('8月奖金发放记录'!$J$2:$J$171,'8月奖金发放记录'!$B$2:$B$171,B6,'8月奖金发放记录'!$E$2:$E$171,"累计补发8月",'8月奖金发放记录'!$A$2:$A$171,A6)</f>
        <v>1000</v>
      </c>
      <c r="X6" s="3">
        <f t="shared" si="0"/>
        <v>1000</v>
      </c>
      <c r="Y6" s="2" t="s">
        <v>59</v>
      </c>
    </row>
    <row r="7" ht="19" customHeight="1" spans="1:25">
      <c r="A7" s="2" t="s">
        <v>185</v>
      </c>
      <c r="B7" s="2" t="s">
        <v>179</v>
      </c>
      <c r="C7" s="2" t="s">
        <v>65</v>
      </c>
      <c r="D7" s="2">
        <v>1</v>
      </c>
      <c r="E7" s="2">
        <v>31</v>
      </c>
      <c r="F7" s="3">
        <v>6000</v>
      </c>
      <c r="G7" s="3">
        <v>553.2</v>
      </c>
      <c r="H7" s="2" t="s">
        <v>59</v>
      </c>
      <c r="I7" s="3">
        <v>0</v>
      </c>
      <c r="J7" s="3">
        <v>45290.31</v>
      </c>
      <c r="K7" s="3">
        <v>44202.4</v>
      </c>
      <c r="L7" s="2" t="s">
        <v>24</v>
      </c>
      <c r="M7" s="2">
        <v>0</v>
      </c>
      <c r="N7" s="3">
        <f>SUMIFS('8月奖金发放记录'!$J$2:$J$171,'8月奖金发放记录'!$B$2:$B$171,B7,'8月奖金发放记录'!$E$2:$E$171,"结转",'8月奖金发放记录'!$A$2:$A$171,A7)</f>
        <v>0</v>
      </c>
      <c r="O7" s="3">
        <f>SUMIFS('8月奖金发放记录'!$J$2:$J$171,'8月奖金发放记录'!$B$2:$B$171,B7,'8月奖金发放记录'!$E$2:$E$171,"补发1月",'8月奖金发放记录'!$A$2:$A$171,A7)</f>
        <v>0</v>
      </c>
      <c r="P7" s="3">
        <f>SUMIFS('8月奖金发放记录'!$J$2:$J$171,'8月奖金发放记录'!$B$2:$B$171,B7,'8月奖金发放记录'!$E$2:$E$171,"补发2月",'8月奖金发放记录'!$A$2:$A$171,A7)</f>
        <v>0</v>
      </c>
      <c r="Q7" s="3">
        <f>SUMIFS('8月奖金发放记录'!$J$2:$J$171,'8月奖金发放记录'!$B$2:$B$171,B7,'8月奖金发放记录'!$E$2:$E$171,"补发3月",'8月奖金发放记录'!$A$2:$A$171,A7)</f>
        <v>0</v>
      </c>
      <c r="R7" s="3">
        <f>SUMIFS('8月奖金发放记录'!$J$2:$J$171,'8月奖金发放记录'!$B$2:$B$171,B7,'8月奖金发放记录'!$E$2:$E$171,"补发4月",'8月奖金发放记录'!$A$2:$A$171,A7)</f>
        <v>0</v>
      </c>
      <c r="S7" s="3">
        <f>SUMIFS('8月奖金发放记录'!$J$2:$J$171,'8月奖金发放记录'!$B$2:$B$171,B7,'8月奖金发放记录'!$E$2:$E$171,"补发5月",'8月奖金发放记录'!$A$2:$A$171,A7)</f>
        <v>0</v>
      </c>
      <c r="T7" s="3">
        <f>SUMIFS('8月奖金发放记录'!$J$2:$J$171,'8月奖金发放记录'!$B$2:$B$171,B7,'8月奖金发放记录'!$E$2:$E$171,"补发6月",'8月奖金发放记录'!$A$2:$A$171,A7)</f>
        <v>0</v>
      </c>
      <c r="U7" s="3">
        <f>SUMIFS('8月奖金发放记录'!$J$2:$J$171,'8月奖金发放记录'!$B$2:$B$171,B7,'8月奖金发放记录'!$E$2:$E$171,"补发7月",'8月奖金发放记录'!$A$2:$A$171,A7)</f>
        <v>0</v>
      </c>
      <c r="V7" s="3">
        <f>SUMIFS('8月奖金发放记录'!$J$2:$J$171,'8月奖金发放记录'!$B$2:$B$171,B7,'8月奖金发放记录'!$E$2:$E$171,"当月",'8月奖金发放记录'!$A$2:$A$171,A7)</f>
        <v>0</v>
      </c>
      <c r="W7" s="3">
        <f>SUMIFS('8月奖金发放记录'!$J$2:$J$171,'8月奖金发放记录'!$B$2:$B$171,B7,'8月奖金发放记录'!$E$2:$E$171,"累计补发8月",'8月奖金发放记录'!$A$2:$A$171,A7)</f>
        <v>0</v>
      </c>
      <c r="X7" s="3">
        <f t="shared" si="0"/>
        <v>0</v>
      </c>
      <c r="Y7" s="2" t="s">
        <v>59</v>
      </c>
    </row>
    <row r="8" ht="19" customHeight="1" spans="1:25">
      <c r="A8" s="2" t="s">
        <v>187</v>
      </c>
      <c r="B8" s="2" t="s">
        <v>179</v>
      </c>
      <c r="C8" s="2" t="s">
        <v>65</v>
      </c>
      <c r="D8" s="2">
        <v>1</v>
      </c>
      <c r="E8" s="2">
        <v>31</v>
      </c>
      <c r="F8" s="3">
        <v>6000</v>
      </c>
      <c r="G8" s="3">
        <v>5960.1</v>
      </c>
      <c r="H8" s="2" t="s">
        <v>59</v>
      </c>
      <c r="I8" s="3">
        <v>0</v>
      </c>
      <c r="J8" s="3">
        <v>24600</v>
      </c>
      <c r="K8" s="3">
        <v>19920.1</v>
      </c>
      <c r="L8" s="2" t="s">
        <v>24</v>
      </c>
      <c r="M8" s="2">
        <v>0</v>
      </c>
      <c r="N8" s="3">
        <f>SUMIFS('8月奖金发放记录'!$J$2:$J$171,'8月奖金发放记录'!$B$2:$B$171,B8,'8月奖金发放记录'!$E$2:$E$171,"结转",'8月奖金发放记录'!$A$2:$A$171,A8)</f>
        <v>0</v>
      </c>
      <c r="O8" s="3">
        <f>SUMIFS('8月奖金发放记录'!$J$2:$J$171,'8月奖金发放记录'!$B$2:$B$171,B8,'8月奖金发放记录'!$E$2:$E$171,"补发1月",'8月奖金发放记录'!$A$2:$A$171,A8)</f>
        <v>0</v>
      </c>
      <c r="P8" s="3">
        <f>SUMIFS('8月奖金发放记录'!$J$2:$J$171,'8月奖金发放记录'!$B$2:$B$171,B8,'8月奖金发放记录'!$E$2:$E$171,"补发2月",'8月奖金发放记录'!$A$2:$A$171,A8)</f>
        <v>0</v>
      </c>
      <c r="Q8" s="3">
        <f>SUMIFS('8月奖金发放记录'!$J$2:$J$171,'8月奖金发放记录'!$B$2:$B$171,B8,'8月奖金发放记录'!$E$2:$E$171,"补发3月",'8月奖金发放记录'!$A$2:$A$171,A8)</f>
        <v>0</v>
      </c>
      <c r="R8" s="3">
        <f>SUMIFS('8月奖金发放记录'!$J$2:$J$171,'8月奖金发放记录'!$B$2:$B$171,B8,'8月奖金发放记录'!$E$2:$E$171,"补发4月",'8月奖金发放记录'!$A$2:$A$171,A8)</f>
        <v>0</v>
      </c>
      <c r="S8" s="3">
        <f>SUMIFS('8月奖金发放记录'!$J$2:$J$171,'8月奖金发放记录'!$B$2:$B$171,B8,'8月奖金发放记录'!$E$2:$E$171,"补发5月",'8月奖金发放记录'!$A$2:$A$171,A8)</f>
        <v>0</v>
      </c>
      <c r="T8" s="3">
        <f>SUMIFS('8月奖金发放记录'!$J$2:$J$171,'8月奖金发放记录'!$B$2:$B$171,B8,'8月奖金发放记录'!$E$2:$E$171,"补发6月",'8月奖金发放记录'!$A$2:$A$171,A8)</f>
        <v>0</v>
      </c>
      <c r="U8" s="3">
        <f>SUMIFS('8月奖金发放记录'!$J$2:$J$171,'8月奖金发放记录'!$B$2:$B$171,B8,'8月奖金发放记录'!$E$2:$E$171,"补发7月",'8月奖金发放记录'!$A$2:$A$171,A8)</f>
        <v>0</v>
      </c>
      <c r="V8" s="3">
        <f>SUMIFS('8月奖金发放记录'!$J$2:$J$171,'8月奖金发放记录'!$B$2:$B$171,B8,'8月奖金发放记录'!$E$2:$E$171,"当月",'8月奖金发放记录'!$A$2:$A$171,A8)</f>
        <v>0</v>
      </c>
      <c r="W8" s="3">
        <f>SUMIFS('8月奖金发放记录'!$J$2:$J$171,'8月奖金发放记录'!$B$2:$B$171,B8,'8月奖金发放记录'!$E$2:$E$171,"累计补发8月",'8月奖金发放记录'!$A$2:$A$171,A8)</f>
        <v>0</v>
      </c>
      <c r="X8" s="3">
        <f t="shared" si="0"/>
        <v>0</v>
      </c>
      <c r="Y8" s="2" t="s">
        <v>59</v>
      </c>
    </row>
    <row r="9" ht="19" customHeight="1" spans="1:25">
      <c r="A9" s="2" t="s">
        <v>190</v>
      </c>
      <c r="B9" s="2" t="s">
        <v>179</v>
      </c>
      <c r="C9" s="2" t="s">
        <v>65</v>
      </c>
      <c r="D9" s="2">
        <v>1</v>
      </c>
      <c r="E9" s="2">
        <v>31</v>
      </c>
      <c r="F9" s="3">
        <v>6000</v>
      </c>
      <c r="G9" s="3">
        <v>6000.5</v>
      </c>
      <c r="H9" s="2" t="s">
        <v>113</v>
      </c>
      <c r="I9" s="3">
        <v>1000</v>
      </c>
      <c r="J9" s="3">
        <v>41357.14</v>
      </c>
      <c r="K9" s="3">
        <v>34833.4</v>
      </c>
      <c r="L9" s="2" t="s">
        <v>24</v>
      </c>
      <c r="M9" s="2">
        <v>0</v>
      </c>
      <c r="N9" s="3">
        <f>SUMIFS('8月奖金发放记录'!$J$2:$J$171,'8月奖金发放记录'!$B$2:$B$171,B9,'8月奖金发放记录'!$E$2:$E$171,"结转",'8月奖金发放记录'!$A$2:$A$171,A9)</f>
        <v>0</v>
      </c>
      <c r="O9" s="3">
        <f>SUMIFS('8月奖金发放记录'!$J$2:$J$171,'8月奖金发放记录'!$B$2:$B$171,B9,'8月奖金发放记录'!$E$2:$E$171,"补发1月",'8月奖金发放记录'!$A$2:$A$171,A9)</f>
        <v>0</v>
      </c>
      <c r="P9" s="3">
        <f>SUMIFS('8月奖金发放记录'!$J$2:$J$171,'8月奖金发放记录'!$B$2:$B$171,B9,'8月奖金发放记录'!$E$2:$E$171,"补发2月",'8月奖金发放记录'!$A$2:$A$171,A9)</f>
        <v>0</v>
      </c>
      <c r="Q9" s="3">
        <f>SUMIFS('8月奖金发放记录'!$J$2:$J$171,'8月奖金发放记录'!$B$2:$B$171,B9,'8月奖金发放记录'!$E$2:$E$171,"补发3月",'8月奖金发放记录'!$A$2:$A$171,A9)</f>
        <v>0</v>
      </c>
      <c r="R9" s="3">
        <f>SUMIFS('8月奖金发放记录'!$J$2:$J$171,'8月奖金发放记录'!$B$2:$B$171,B9,'8月奖金发放记录'!$E$2:$E$171,"补发4月",'8月奖金发放记录'!$A$2:$A$171,A9)</f>
        <v>0</v>
      </c>
      <c r="S9" s="3">
        <f>SUMIFS('8月奖金发放记录'!$J$2:$J$171,'8月奖金发放记录'!$B$2:$B$171,B9,'8月奖金发放记录'!$E$2:$E$171,"补发5月",'8月奖金发放记录'!$A$2:$A$171,A9)</f>
        <v>0</v>
      </c>
      <c r="T9" s="3">
        <f>SUMIFS('8月奖金发放记录'!$J$2:$J$171,'8月奖金发放记录'!$B$2:$B$171,B9,'8月奖金发放记录'!$E$2:$E$171,"补发6月",'8月奖金发放记录'!$A$2:$A$171,A9)</f>
        <v>0</v>
      </c>
      <c r="U9" s="3">
        <f>SUMIFS('8月奖金发放记录'!$J$2:$J$171,'8月奖金发放记录'!$B$2:$B$171,B9,'8月奖金发放记录'!$E$2:$E$171,"补发7月",'8月奖金发放记录'!$A$2:$A$171,A9)</f>
        <v>0</v>
      </c>
      <c r="V9" s="3">
        <f>SUMIFS('8月奖金发放记录'!$J$2:$J$171,'8月奖金发放记录'!$B$2:$B$171,B9,'8月奖金发放记录'!$E$2:$E$171,"当月",'8月奖金发放记录'!$A$2:$A$171,A9)</f>
        <v>1000</v>
      </c>
      <c r="W9" s="3">
        <f>SUMIFS('8月奖金发放记录'!$J$2:$J$171,'8月奖金发放记录'!$B$2:$B$171,B9,'8月奖金发放记录'!$E$2:$E$171,"累计补发8月",'8月奖金发放记录'!$A$2:$A$171,A9)</f>
        <v>0</v>
      </c>
      <c r="X9" s="3">
        <f t="shared" si="0"/>
        <v>1000</v>
      </c>
      <c r="Y9" s="2" t="s">
        <v>59</v>
      </c>
    </row>
    <row r="10" ht="19" customHeight="1" spans="1:25">
      <c r="A10" s="2" t="s">
        <v>192</v>
      </c>
      <c r="B10" s="2" t="s">
        <v>179</v>
      </c>
      <c r="C10" s="2" t="s">
        <v>65</v>
      </c>
      <c r="D10" s="2">
        <v>1</v>
      </c>
      <c r="E10" s="2">
        <v>31</v>
      </c>
      <c r="F10" s="3">
        <v>6000</v>
      </c>
      <c r="G10" s="3">
        <v>311.6</v>
      </c>
      <c r="H10" s="2" t="s">
        <v>59</v>
      </c>
      <c r="I10" s="3">
        <v>0</v>
      </c>
      <c r="J10" s="3">
        <v>47419.35</v>
      </c>
      <c r="K10" s="3">
        <v>34436.9</v>
      </c>
      <c r="L10" s="2" t="s">
        <v>24</v>
      </c>
      <c r="M10" s="2">
        <v>0</v>
      </c>
      <c r="N10" s="3">
        <f>SUMIFS('8月奖金发放记录'!$J$2:$J$171,'8月奖金发放记录'!$B$2:$B$171,B10,'8月奖金发放记录'!$E$2:$E$171,"结转",'8月奖金发放记录'!$A$2:$A$171,A10)</f>
        <v>0</v>
      </c>
      <c r="O10" s="3">
        <f>SUMIFS('8月奖金发放记录'!$J$2:$J$171,'8月奖金发放记录'!$B$2:$B$171,B10,'8月奖金发放记录'!$E$2:$E$171,"补发1月",'8月奖金发放记录'!$A$2:$A$171,A10)</f>
        <v>0</v>
      </c>
      <c r="P10" s="3">
        <f>SUMIFS('8月奖金发放记录'!$J$2:$J$171,'8月奖金发放记录'!$B$2:$B$171,B10,'8月奖金发放记录'!$E$2:$E$171,"补发2月",'8月奖金发放记录'!$A$2:$A$171,A10)</f>
        <v>0</v>
      </c>
      <c r="Q10" s="3">
        <f>SUMIFS('8月奖金发放记录'!$J$2:$J$171,'8月奖金发放记录'!$B$2:$B$171,B10,'8月奖金发放记录'!$E$2:$E$171,"补发3月",'8月奖金发放记录'!$A$2:$A$171,A10)</f>
        <v>0</v>
      </c>
      <c r="R10" s="3">
        <f>SUMIFS('8月奖金发放记录'!$J$2:$J$171,'8月奖金发放记录'!$B$2:$B$171,B10,'8月奖金发放记录'!$E$2:$E$171,"补发4月",'8月奖金发放记录'!$A$2:$A$171,A10)</f>
        <v>0</v>
      </c>
      <c r="S10" s="3">
        <f>SUMIFS('8月奖金发放记录'!$J$2:$J$171,'8月奖金发放记录'!$B$2:$B$171,B10,'8月奖金发放记录'!$E$2:$E$171,"补发5月",'8月奖金发放记录'!$A$2:$A$171,A10)</f>
        <v>0</v>
      </c>
      <c r="T10" s="3">
        <f>SUMIFS('8月奖金发放记录'!$J$2:$J$171,'8月奖金发放记录'!$B$2:$B$171,B10,'8月奖金发放记录'!$E$2:$E$171,"补发6月",'8月奖金发放记录'!$A$2:$A$171,A10)</f>
        <v>0</v>
      </c>
      <c r="U10" s="3">
        <f>SUMIFS('8月奖金发放记录'!$J$2:$J$171,'8月奖金发放记录'!$B$2:$B$171,B10,'8月奖金发放记录'!$E$2:$E$171,"补发7月",'8月奖金发放记录'!$A$2:$A$171,A10)</f>
        <v>0</v>
      </c>
      <c r="V10" s="3">
        <f>SUMIFS('8月奖金发放记录'!$J$2:$J$171,'8月奖金发放记录'!$B$2:$B$171,B10,'8月奖金发放记录'!$E$2:$E$171,"当月",'8月奖金发放记录'!$A$2:$A$171,A10)</f>
        <v>0</v>
      </c>
      <c r="W10" s="3">
        <f>SUMIFS('8月奖金发放记录'!$J$2:$J$171,'8月奖金发放记录'!$B$2:$B$171,B10,'8月奖金发放记录'!$E$2:$E$171,"累计补发8月",'8月奖金发放记录'!$A$2:$A$171,A10)</f>
        <v>0</v>
      </c>
      <c r="X10" s="3">
        <f t="shared" si="0"/>
        <v>0</v>
      </c>
      <c r="Y10" s="2" t="s">
        <v>59</v>
      </c>
    </row>
    <row r="11" ht="19" customHeight="1" spans="1:25">
      <c r="A11" s="2" t="s">
        <v>193</v>
      </c>
      <c r="B11" s="2" t="s">
        <v>179</v>
      </c>
      <c r="C11" s="2" t="s">
        <v>65</v>
      </c>
      <c r="D11" s="2">
        <v>1</v>
      </c>
      <c r="E11" s="2">
        <v>31</v>
      </c>
      <c r="F11" s="3">
        <v>6000</v>
      </c>
      <c r="G11" s="3">
        <v>658</v>
      </c>
      <c r="H11" s="2" t="s">
        <v>59</v>
      </c>
      <c r="I11" s="3">
        <v>0</v>
      </c>
      <c r="J11" s="3">
        <v>20516.13</v>
      </c>
      <c r="K11" s="3">
        <v>5595.6</v>
      </c>
      <c r="L11" s="2" t="s">
        <v>24</v>
      </c>
      <c r="M11" s="2">
        <v>0</v>
      </c>
      <c r="N11" s="3">
        <f>SUMIFS('8月奖金发放记录'!$J$2:$J$171,'8月奖金发放记录'!$B$2:$B$171,B11,'8月奖金发放记录'!$E$2:$E$171,"结转",'8月奖金发放记录'!$A$2:$A$171,A11)</f>
        <v>0</v>
      </c>
      <c r="O11" s="3">
        <f>SUMIFS('8月奖金发放记录'!$J$2:$J$171,'8月奖金发放记录'!$B$2:$B$171,B11,'8月奖金发放记录'!$E$2:$E$171,"补发1月",'8月奖金发放记录'!$A$2:$A$171,A11)</f>
        <v>0</v>
      </c>
      <c r="P11" s="3">
        <f>SUMIFS('8月奖金发放记录'!$J$2:$J$171,'8月奖金发放记录'!$B$2:$B$171,B11,'8月奖金发放记录'!$E$2:$E$171,"补发2月",'8月奖金发放记录'!$A$2:$A$171,A11)</f>
        <v>0</v>
      </c>
      <c r="Q11" s="3">
        <f>SUMIFS('8月奖金发放记录'!$J$2:$J$171,'8月奖金发放记录'!$B$2:$B$171,B11,'8月奖金发放记录'!$E$2:$E$171,"补发3月",'8月奖金发放记录'!$A$2:$A$171,A11)</f>
        <v>0</v>
      </c>
      <c r="R11" s="3">
        <f>SUMIFS('8月奖金发放记录'!$J$2:$J$171,'8月奖金发放记录'!$B$2:$B$171,B11,'8月奖金发放记录'!$E$2:$E$171,"补发4月",'8月奖金发放记录'!$A$2:$A$171,A11)</f>
        <v>0</v>
      </c>
      <c r="S11" s="3">
        <f>SUMIFS('8月奖金发放记录'!$J$2:$J$171,'8月奖金发放记录'!$B$2:$B$171,B11,'8月奖金发放记录'!$E$2:$E$171,"补发5月",'8月奖金发放记录'!$A$2:$A$171,A11)</f>
        <v>0</v>
      </c>
      <c r="T11" s="3">
        <f>SUMIFS('8月奖金发放记录'!$J$2:$J$171,'8月奖金发放记录'!$B$2:$B$171,B11,'8月奖金发放记录'!$E$2:$E$171,"补发6月",'8月奖金发放记录'!$A$2:$A$171,A11)</f>
        <v>0</v>
      </c>
      <c r="U11" s="3">
        <f>SUMIFS('8月奖金发放记录'!$J$2:$J$171,'8月奖金发放记录'!$B$2:$B$171,B11,'8月奖金发放记录'!$E$2:$E$171,"补发7月",'8月奖金发放记录'!$A$2:$A$171,A11)</f>
        <v>0</v>
      </c>
      <c r="V11" s="3">
        <f>SUMIFS('8月奖金发放记录'!$J$2:$J$171,'8月奖金发放记录'!$B$2:$B$171,B11,'8月奖金发放记录'!$E$2:$E$171,"当月",'8月奖金发放记录'!$A$2:$A$171,A11)</f>
        <v>0</v>
      </c>
      <c r="W11" s="3">
        <f>SUMIFS('8月奖金发放记录'!$J$2:$J$171,'8月奖金发放记录'!$B$2:$B$171,B11,'8月奖金发放记录'!$E$2:$E$171,"累计补发8月",'8月奖金发放记录'!$A$2:$A$171,A11)</f>
        <v>0</v>
      </c>
      <c r="X11" s="3">
        <f t="shared" si="0"/>
        <v>0</v>
      </c>
      <c r="Y11" s="2" t="s">
        <v>59</v>
      </c>
    </row>
    <row r="12" ht="19" customHeight="1" spans="1:25">
      <c r="A12" s="2" t="s">
        <v>195</v>
      </c>
      <c r="B12" s="2" t="s">
        <v>179</v>
      </c>
      <c r="C12" s="2" t="s">
        <v>65</v>
      </c>
      <c r="D12" s="2">
        <v>1</v>
      </c>
      <c r="E12" s="2">
        <v>31</v>
      </c>
      <c r="F12" s="3">
        <v>6000</v>
      </c>
      <c r="G12" s="3">
        <v>1072.7</v>
      </c>
      <c r="H12" s="2" t="s">
        <v>59</v>
      </c>
      <c r="I12" s="3">
        <v>0</v>
      </c>
      <c r="J12" s="3">
        <v>46838.71</v>
      </c>
      <c r="K12" s="3">
        <v>41450.7</v>
      </c>
      <c r="L12" s="2" t="s">
        <v>24</v>
      </c>
      <c r="M12" s="2">
        <v>0</v>
      </c>
      <c r="N12" s="3">
        <f>SUMIFS('8月奖金发放记录'!$J$2:$J$171,'8月奖金发放记录'!$B$2:$B$171,B12,'8月奖金发放记录'!$E$2:$E$171,"结转",'8月奖金发放记录'!$A$2:$A$171,A12)</f>
        <v>0</v>
      </c>
      <c r="O12" s="3">
        <f>SUMIFS('8月奖金发放记录'!$J$2:$J$171,'8月奖金发放记录'!$B$2:$B$171,B12,'8月奖金发放记录'!$E$2:$E$171,"补发1月",'8月奖金发放记录'!$A$2:$A$171,A12)</f>
        <v>0</v>
      </c>
      <c r="P12" s="3">
        <f>SUMIFS('8月奖金发放记录'!$J$2:$J$171,'8月奖金发放记录'!$B$2:$B$171,B12,'8月奖金发放记录'!$E$2:$E$171,"补发2月",'8月奖金发放记录'!$A$2:$A$171,A12)</f>
        <v>0</v>
      </c>
      <c r="Q12" s="3">
        <f>SUMIFS('8月奖金发放记录'!$J$2:$J$171,'8月奖金发放记录'!$B$2:$B$171,B12,'8月奖金发放记录'!$E$2:$E$171,"补发3月",'8月奖金发放记录'!$A$2:$A$171,A12)</f>
        <v>0</v>
      </c>
      <c r="R12" s="3">
        <f>SUMIFS('8月奖金发放记录'!$J$2:$J$171,'8月奖金发放记录'!$B$2:$B$171,B12,'8月奖金发放记录'!$E$2:$E$171,"补发4月",'8月奖金发放记录'!$A$2:$A$171,A12)</f>
        <v>0</v>
      </c>
      <c r="S12" s="3">
        <f>SUMIFS('8月奖金发放记录'!$J$2:$J$171,'8月奖金发放记录'!$B$2:$B$171,B12,'8月奖金发放记录'!$E$2:$E$171,"补发5月",'8月奖金发放记录'!$A$2:$A$171,A12)</f>
        <v>0</v>
      </c>
      <c r="T12" s="3">
        <f>SUMIFS('8月奖金发放记录'!$J$2:$J$171,'8月奖金发放记录'!$B$2:$B$171,B12,'8月奖金发放记录'!$E$2:$E$171,"补发6月",'8月奖金发放记录'!$A$2:$A$171,A12)</f>
        <v>0</v>
      </c>
      <c r="U12" s="3">
        <f>SUMIFS('8月奖金发放记录'!$J$2:$J$171,'8月奖金发放记录'!$B$2:$B$171,B12,'8月奖金发放记录'!$E$2:$E$171,"补发7月",'8月奖金发放记录'!$A$2:$A$171,A12)</f>
        <v>0</v>
      </c>
      <c r="V12" s="3">
        <f>SUMIFS('8月奖金发放记录'!$J$2:$J$171,'8月奖金发放记录'!$B$2:$B$171,B12,'8月奖金发放记录'!$E$2:$E$171,"当月",'8月奖金发放记录'!$A$2:$A$171,A12)</f>
        <v>0</v>
      </c>
      <c r="W12" s="3">
        <f>SUMIFS('8月奖金发放记录'!$J$2:$J$171,'8月奖金发放记录'!$B$2:$B$171,B12,'8月奖金发放记录'!$E$2:$E$171,"累计补发8月",'8月奖金发放记录'!$A$2:$A$171,A12)</f>
        <v>0</v>
      </c>
      <c r="X12" s="3">
        <f t="shared" si="0"/>
        <v>0</v>
      </c>
      <c r="Y12" s="2" t="s">
        <v>59</v>
      </c>
    </row>
    <row r="13" ht="19" customHeight="1" spans="1:25">
      <c r="A13" s="2" t="s">
        <v>196</v>
      </c>
      <c r="B13" s="2" t="s">
        <v>179</v>
      </c>
      <c r="C13" s="2" t="s">
        <v>65</v>
      </c>
      <c r="D13" s="2">
        <v>1</v>
      </c>
      <c r="E13" s="2">
        <v>31</v>
      </c>
      <c r="F13" s="3">
        <v>6000</v>
      </c>
      <c r="G13" s="3">
        <v>756.9</v>
      </c>
      <c r="H13" s="2" t="s">
        <v>59</v>
      </c>
      <c r="I13" s="3">
        <v>0</v>
      </c>
      <c r="J13" s="3">
        <v>44709.68</v>
      </c>
      <c r="K13" s="3">
        <v>32139.5</v>
      </c>
      <c r="L13" s="2" t="s">
        <v>24</v>
      </c>
      <c r="M13" s="2">
        <v>0</v>
      </c>
      <c r="N13" s="3">
        <f>SUMIFS('8月奖金发放记录'!$J$2:$J$171,'8月奖金发放记录'!$B$2:$B$171,B13,'8月奖金发放记录'!$E$2:$E$171,"结转",'8月奖金发放记录'!$A$2:$A$171,A13)</f>
        <v>0</v>
      </c>
      <c r="O13" s="3">
        <f>SUMIFS('8月奖金发放记录'!$J$2:$J$171,'8月奖金发放记录'!$B$2:$B$171,B13,'8月奖金发放记录'!$E$2:$E$171,"补发1月",'8月奖金发放记录'!$A$2:$A$171,A13)</f>
        <v>0</v>
      </c>
      <c r="P13" s="3">
        <f>SUMIFS('8月奖金发放记录'!$J$2:$J$171,'8月奖金发放记录'!$B$2:$B$171,B13,'8月奖金发放记录'!$E$2:$E$171,"补发2月",'8月奖金发放记录'!$A$2:$A$171,A13)</f>
        <v>0</v>
      </c>
      <c r="Q13" s="3">
        <f>SUMIFS('8月奖金发放记录'!$J$2:$J$171,'8月奖金发放记录'!$B$2:$B$171,B13,'8月奖金发放记录'!$E$2:$E$171,"补发3月",'8月奖金发放记录'!$A$2:$A$171,A13)</f>
        <v>0</v>
      </c>
      <c r="R13" s="3">
        <f>SUMIFS('8月奖金发放记录'!$J$2:$J$171,'8月奖金发放记录'!$B$2:$B$171,B13,'8月奖金发放记录'!$E$2:$E$171,"补发4月",'8月奖金发放记录'!$A$2:$A$171,A13)</f>
        <v>0</v>
      </c>
      <c r="S13" s="3">
        <f>SUMIFS('8月奖金发放记录'!$J$2:$J$171,'8月奖金发放记录'!$B$2:$B$171,B13,'8月奖金发放记录'!$E$2:$E$171,"补发5月",'8月奖金发放记录'!$A$2:$A$171,A13)</f>
        <v>0</v>
      </c>
      <c r="T13" s="3">
        <f>SUMIFS('8月奖金发放记录'!$J$2:$J$171,'8月奖金发放记录'!$B$2:$B$171,B13,'8月奖金发放记录'!$E$2:$E$171,"补发6月",'8月奖金发放记录'!$A$2:$A$171,A13)</f>
        <v>0</v>
      </c>
      <c r="U13" s="3">
        <f>SUMIFS('8月奖金发放记录'!$J$2:$J$171,'8月奖金发放记录'!$B$2:$B$171,B13,'8月奖金发放记录'!$E$2:$E$171,"补发7月",'8月奖金发放记录'!$A$2:$A$171,A13)</f>
        <v>0</v>
      </c>
      <c r="V13" s="3">
        <f>SUMIFS('8月奖金发放记录'!$J$2:$J$171,'8月奖金发放记录'!$B$2:$B$171,B13,'8月奖金发放记录'!$E$2:$E$171,"当月",'8月奖金发放记录'!$A$2:$A$171,A13)</f>
        <v>0</v>
      </c>
      <c r="W13" s="3">
        <f>SUMIFS('8月奖金发放记录'!$J$2:$J$171,'8月奖金发放记录'!$B$2:$B$171,B13,'8月奖金发放记录'!$E$2:$E$171,"累计补发8月",'8月奖金发放记录'!$A$2:$A$171,A13)</f>
        <v>0</v>
      </c>
      <c r="X13" s="3">
        <f t="shared" si="0"/>
        <v>0</v>
      </c>
      <c r="Y13" s="2" t="s">
        <v>59</v>
      </c>
    </row>
    <row r="14" ht="19" customHeight="1" spans="1:25">
      <c r="A14" s="2" t="s">
        <v>197</v>
      </c>
      <c r="B14" s="2" t="s">
        <v>179</v>
      </c>
      <c r="C14" s="2" t="s">
        <v>65</v>
      </c>
      <c r="D14" s="2">
        <v>1</v>
      </c>
      <c r="E14" s="2">
        <v>31</v>
      </c>
      <c r="F14" s="3">
        <v>6000</v>
      </c>
      <c r="G14" s="3">
        <v>1688.6</v>
      </c>
      <c r="H14" s="2" t="s">
        <v>59</v>
      </c>
      <c r="I14" s="3">
        <v>0</v>
      </c>
      <c r="J14" s="3">
        <v>32516.13</v>
      </c>
      <c r="K14" s="3">
        <v>29558.3</v>
      </c>
      <c r="L14" s="2" t="s">
        <v>24</v>
      </c>
      <c r="M14" s="2">
        <v>0</v>
      </c>
      <c r="N14" s="3">
        <f>SUMIFS('8月奖金发放记录'!$J$2:$J$171,'8月奖金发放记录'!$B$2:$B$171,B14,'8月奖金发放记录'!$E$2:$E$171,"结转",'8月奖金发放记录'!$A$2:$A$171,A14)</f>
        <v>0</v>
      </c>
      <c r="O14" s="3">
        <f>SUMIFS('8月奖金发放记录'!$J$2:$J$171,'8月奖金发放记录'!$B$2:$B$171,B14,'8月奖金发放记录'!$E$2:$E$171,"补发1月",'8月奖金发放记录'!$A$2:$A$171,A14)</f>
        <v>0</v>
      </c>
      <c r="P14" s="3">
        <f>SUMIFS('8月奖金发放记录'!$J$2:$J$171,'8月奖金发放记录'!$B$2:$B$171,B14,'8月奖金发放记录'!$E$2:$E$171,"补发2月",'8月奖金发放记录'!$A$2:$A$171,A14)</f>
        <v>0</v>
      </c>
      <c r="Q14" s="3">
        <f>SUMIFS('8月奖金发放记录'!$J$2:$J$171,'8月奖金发放记录'!$B$2:$B$171,B14,'8月奖金发放记录'!$E$2:$E$171,"补发3月",'8月奖金发放记录'!$A$2:$A$171,A14)</f>
        <v>0</v>
      </c>
      <c r="R14" s="3">
        <f>SUMIFS('8月奖金发放记录'!$J$2:$J$171,'8月奖金发放记录'!$B$2:$B$171,B14,'8月奖金发放记录'!$E$2:$E$171,"补发4月",'8月奖金发放记录'!$A$2:$A$171,A14)</f>
        <v>0</v>
      </c>
      <c r="S14" s="3">
        <f>SUMIFS('8月奖金发放记录'!$J$2:$J$171,'8月奖金发放记录'!$B$2:$B$171,B14,'8月奖金发放记录'!$E$2:$E$171,"补发5月",'8月奖金发放记录'!$A$2:$A$171,A14)</f>
        <v>0</v>
      </c>
      <c r="T14" s="3">
        <f>SUMIFS('8月奖金发放记录'!$J$2:$J$171,'8月奖金发放记录'!$B$2:$B$171,B14,'8月奖金发放记录'!$E$2:$E$171,"补发6月",'8月奖金发放记录'!$A$2:$A$171,A14)</f>
        <v>0</v>
      </c>
      <c r="U14" s="3">
        <f>SUMIFS('8月奖金发放记录'!$J$2:$J$171,'8月奖金发放记录'!$B$2:$B$171,B14,'8月奖金发放记录'!$E$2:$E$171,"补发7月",'8月奖金发放记录'!$A$2:$A$171,A14)</f>
        <v>0</v>
      </c>
      <c r="V14" s="3">
        <f>SUMIFS('8月奖金发放记录'!$J$2:$J$171,'8月奖金发放记录'!$B$2:$B$171,B14,'8月奖金发放记录'!$E$2:$E$171,"当月",'8月奖金发放记录'!$A$2:$A$171,A14)</f>
        <v>0</v>
      </c>
      <c r="W14" s="3">
        <f>SUMIFS('8月奖金发放记录'!$J$2:$J$171,'8月奖金发放记录'!$B$2:$B$171,B14,'8月奖金发放记录'!$E$2:$E$171,"累计补发8月",'8月奖金发放记录'!$A$2:$A$171,A14)</f>
        <v>0</v>
      </c>
      <c r="X14" s="3">
        <f t="shared" si="0"/>
        <v>0</v>
      </c>
      <c r="Y14" s="2" t="s">
        <v>59</v>
      </c>
    </row>
    <row r="15" ht="19" customHeight="1" spans="1:25">
      <c r="A15" s="2" t="s">
        <v>200</v>
      </c>
      <c r="B15" s="2" t="s">
        <v>179</v>
      </c>
      <c r="C15" s="2" t="s">
        <v>65</v>
      </c>
      <c r="D15" s="2">
        <v>1</v>
      </c>
      <c r="E15" s="2">
        <v>31</v>
      </c>
      <c r="F15" s="3">
        <v>6000</v>
      </c>
      <c r="G15" s="3">
        <v>1478.5</v>
      </c>
      <c r="H15" s="2" t="s">
        <v>59</v>
      </c>
      <c r="I15" s="3">
        <v>0</v>
      </c>
      <c r="J15" s="3">
        <v>30780.65</v>
      </c>
      <c r="K15" s="3">
        <v>27404.7</v>
      </c>
      <c r="L15" s="2" t="s">
        <v>24</v>
      </c>
      <c r="M15" s="2">
        <v>0</v>
      </c>
      <c r="N15" s="3">
        <f>SUMIFS('8月奖金发放记录'!$J$2:$J$171,'8月奖金发放记录'!$B$2:$B$171,B15,'8月奖金发放记录'!$E$2:$E$171,"结转",'8月奖金发放记录'!$A$2:$A$171,A15)</f>
        <v>0</v>
      </c>
      <c r="O15" s="3">
        <f>SUMIFS('8月奖金发放记录'!$J$2:$J$171,'8月奖金发放记录'!$B$2:$B$171,B15,'8月奖金发放记录'!$E$2:$E$171,"补发1月",'8月奖金发放记录'!$A$2:$A$171,A15)</f>
        <v>0</v>
      </c>
      <c r="P15" s="3">
        <f>SUMIFS('8月奖金发放记录'!$J$2:$J$171,'8月奖金发放记录'!$B$2:$B$171,B15,'8月奖金发放记录'!$E$2:$E$171,"补发2月",'8月奖金发放记录'!$A$2:$A$171,A15)</f>
        <v>0</v>
      </c>
      <c r="Q15" s="3">
        <f>SUMIFS('8月奖金发放记录'!$J$2:$J$171,'8月奖金发放记录'!$B$2:$B$171,B15,'8月奖金发放记录'!$E$2:$E$171,"补发3月",'8月奖金发放记录'!$A$2:$A$171,A15)</f>
        <v>0</v>
      </c>
      <c r="R15" s="3">
        <f>SUMIFS('8月奖金发放记录'!$J$2:$J$171,'8月奖金发放记录'!$B$2:$B$171,B15,'8月奖金发放记录'!$E$2:$E$171,"补发4月",'8月奖金发放记录'!$A$2:$A$171,A15)</f>
        <v>0</v>
      </c>
      <c r="S15" s="3">
        <f>SUMIFS('8月奖金发放记录'!$J$2:$J$171,'8月奖金发放记录'!$B$2:$B$171,B15,'8月奖金发放记录'!$E$2:$E$171,"补发5月",'8月奖金发放记录'!$A$2:$A$171,A15)</f>
        <v>0</v>
      </c>
      <c r="T15" s="3">
        <f>SUMIFS('8月奖金发放记录'!$J$2:$J$171,'8月奖金发放记录'!$B$2:$B$171,B15,'8月奖金发放记录'!$E$2:$E$171,"补发6月",'8月奖金发放记录'!$A$2:$A$171,A15)</f>
        <v>0</v>
      </c>
      <c r="U15" s="3">
        <f>SUMIFS('8月奖金发放记录'!$J$2:$J$171,'8月奖金发放记录'!$B$2:$B$171,B15,'8月奖金发放记录'!$E$2:$E$171,"补发7月",'8月奖金发放记录'!$A$2:$A$171,A15)</f>
        <v>0</v>
      </c>
      <c r="V15" s="3">
        <f>SUMIFS('8月奖金发放记录'!$J$2:$J$171,'8月奖金发放记录'!$B$2:$B$171,B15,'8月奖金发放记录'!$E$2:$E$171,"当月",'8月奖金发放记录'!$A$2:$A$171,A15)</f>
        <v>0</v>
      </c>
      <c r="W15" s="3">
        <f>SUMIFS('8月奖金发放记录'!$J$2:$J$171,'8月奖金发放记录'!$B$2:$B$171,B15,'8月奖金发放记录'!$E$2:$E$171,"累计补发8月",'8月奖金发放记录'!$A$2:$A$171,A15)</f>
        <v>0</v>
      </c>
      <c r="X15" s="3">
        <f t="shared" si="0"/>
        <v>0</v>
      </c>
      <c r="Y15" s="2" t="s">
        <v>59</v>
      </c>
    </row>
    <row r="16" ht="19" customHeight="1" spans="1:25">
      <c r="A16" s="2" t="s">
        <v>203</v>
      </c>
      <c r="B16" s="2" t="s">
        <v>179</v>
      </c>
      <c r="C16" s="2" t="s">
        <v>65</v>
      </c>
      <c r="D16" s="2">
        <v>1</v>
      </c>
      <c r="E16" s="2">
        <v>31</v>
      </c>
      <c r="F16" s="3">
        <v>6000</v>
      </c>
      <c r="G16" s="3">
        <v>458.1</v>
      </c>
      <c r="H16" s="2" t="s">
        <v>59</v>
      </c>
      <c r="I16" s="3">
        <v>0</v>
      </c>
      <c r="J16" s="3">
        <v>45096.77</v>
      </c>
      <c r="K16" s="3">
        <v>30893.7</v>
      </c>
      <c r="L16" s="2" t="s">
        <v>24</v>
      </c>
      <c r="M16" s="2">
        <v>0</v>
      </c>
      <c r="N16" s="3">
        <f>SUMIFS('8月奖金发放记录'!$J$2:$J$171,'8月奖金发放记录'!$B$2:$B$171,B16,'8月奖金发放记录'!$E$2:$E$171,"结转",'8月奖金发放记录'!$A$2:$A$171,A16)</f>
        <v>0</v>
      </c>
      <c r="O16" s="3">
        <f>SUMIFS('8月奖金发放记录'!$J$2:$J$171,'8月奖金发放记录'!$B$2:$B$171,B16,'8月奖金发放记录'!$E$2:$E$171,"补发1月",'8月奖金发放记录'!$A$2:$A$171,A16)</f>
        <v>0</v>
      </c>
      <c r="P16" s="3">
        <f>SUMIFS('8月奖金发放记录'!$J$2:$J$171,'8月奖金发放记录'!$B$2:$B$171,B16,'8月奖金发放记录'!$E$2:$E$171,"补发2月",'8月奖金发放记录'!$A$2:$A$171,A16)</f>
        <v>0</v>
      </c>
      <c r="Q16" s="3">
        <f>SUMIFS('8月奖金发放记录'!$J$2:$J$171,'8月奖金发放记录'!$B$2:$B$171,B16,'8月奖金发放记录'!$E$2:$E$171,"补发3月",'8月奖金发放记录'!$A$2:$A$171,A16)</f>
        <v>0</v>
      </c>
      <c r="R16" s="3">
        <f>SUMIFS('8月奖金发放记录'!$J$2:$J$171,'8月奖金发放记录'!$B$2:$B$171,B16,'8月奖金发放记录'!$E$2:$E$171,"补发4月",'8月奖金发放记录'!$A$2:$A$171,A16)</f>
        <v>0</v>
      </c>
      <c r="S16" s="3">
        <f>SUMIFS('8月奖金发放记录'!$J$2:$J$171,'8月奖金发放记录'!$B$2:$B$171,B16,'8月奖金发放记录'!$E$2:$E$171,"补发5月",'8月奖金发放记录'!$A$2:$A$171,A16)</f>
        <v>0</v>
      </c>
      <c r="T16" s="3">
        <f>SUMIFS('8月奖金发放记录'!$J$2:$J$171,'8月奖金发放记录'!$B$2:$B$171,B16,'8月奖金发放记录'!$E$2:$E$171,"补发6月",'8月奖金发放记录'!$A$2:$A$171,A16)</f>
        <v>0</v>
      </c>
      <c r="U16" s="3">
        <f>SUMIFS('8月奖金发放记录'!$J$2:$J$171,'8月奖金发放记录'!$B$2:$B$171,B16,'8月奖金发放记录'!$E$2:$E$171,"补发7月",'8月奖金发放记录'!$A$2:$A$171,A16)</f>
        <v>0</v>
      </c>
      <c r="V16" s="3">
        <f>SUMIFS('8月奖金发放记录'!$J$2:$J$171,'8月奖金发放记录'!$B$2:$B$171,B16,'8月奖金发放记录'!$E$2:$E$171,"当月",'8月奖金发放记录'!$A$2:$A$171,A16)</f>
        <v>0</v>
      </c>
      <c r="W16" s="3">
        <f>SUMIFS('8月奖金发放记录'!$J$2:$J$171,'8月奖金发放记录'!$B$2:$B$171,B16,'8月奖金发放记录'!$E$2:$E$171,"累计补发8月",'8月奖金发放记录'!$A$2:$A$171,A16)</f>
        <v>0</v>
      </c>
      <c r="X16" s="3">
        <f t="shared" si="0"/>
        <v>0</v>
      </c>
      <c r="Y16" s="2" t="s">
        <v>59</v>
      </c>
    </row>
    <row r="17" ht="19" customHeight="1" spans="1:25">
      <c r="A17" s="2" t="s">
        <v>204</v>
      </c>
      <c r="B17" s="2" t="s">
        <v>179</v>
      </c>
      <c r="C17" s="2" t="s">
        <v>65</v>
      </c>
      <c r="D17" s="2">
        <v>2</v>
      </c>
      <c r="E17" s="2">
        <v>17</v>
      </c>
      <c r="F17" s="3">
        <v>3290.32</v>
      </c>
      <c r="G17" s="3">
        <v>1728.7</v>
      </c>
      <c r="H17" s="2" t="s">
        <v>59</v>
      </c>
      <c r="I17" s="3">
        <v>0</v>
      </c>
      <c r="J17" s="3">
        <v>24503.22</v>
      </c>
      <c r="K17" s="3">
        <v>12165</v>
      </c>
      <c r="L17" s="2" t="s">
        <v>24</v>
      </c>
      <c r="M17" s="2">
        <v>0</v>
      </c>
      <c r="N17" s="3">
        <f>SUMIFS('8月奖金发放记录'!$J$2:$J$171,'8月奖金发放记录'!$B$2:$B$171,B17,'8月奖金发放记录'!$E$2:$E$171,"结转",'8月奖金发放记录'!$A$2:$A$171,A17)</f>
        <v>0</v>
      </c>
      <c r="O17" s="3">
        <f>SUMIFS('8月奖金发放记录'!$J$2:$J$171,'8月奖金发放记录'!$B$2:$B$171,B17,'8月奖金发放记录'!$E$2:$E$171,"补发1月",'8月奖金发放记录'!$A$2:$A$171,A17)</f>
        <v>0</v>
      </c>
      <c r="P17" s="3">
        <f>SUMIFS('8月奖金发放记录'!$J$2:$J$171,'8月奖金发放记录'!$B$2:$B$171,B17,'8月奖金发放记录'!$E$2:$E$171,"补发2月",'8月奖金发放记录'!$A$2:$A$171,A17)</f>
        <v>0</v>
      </c>
      <c r="Q17" s="3">
        <f>SUMIFS('8月奖金发放记录'!$J$2:$J$171,'8月奖金发放记录'!$B$2:$B$171,B17,'8月奖金发放记录'!$E$2:$E$171,"补发3月",'8月奖金发放记录'!$A$2:$A$171,A17)</f>
        <v>0</v>
      </c>
      <c r="R17" s="3">
        <f>SUMIFS('8月奖金发放记录'!$J$2:$J$171,'8月奖金发放记录'!$B$2:$B$171,B17,'8月奖金发放记录'!$E$2:$E$171,"补发4月",'8月奖金发放记录'!$A$2:$A$171,A17)</f>
        <v>0</v>
      </c>
      <c r="S17" s="3">
        <f>SUMIFS('8月奖金发放记录'!$J$2:$J$171,'8月奖金发放记录'!$B$2:$B$171,B17,'8月奖金发放记录'!$E$2:$E$171,"补发5月",'8月奖金发放记录'!$A$2:$A$171,A17)</f>
        <v>0</v>
      </c>
      <c r="T17" s="3">
        <f>SUMIFS('8月奖金发放记录'!$J$2:$J$171,'8月奖金发放记录'!$B$2:$B$171,B17,'8月奖金发放记录'!$E$2:$E$171,"补发6月",'8月奖金发放记录'!$A$2:$A$171,A17)</f>
        <v>0</v>
      </c>
      <c r="U17" s="3">
        <f>SUMIFS('8月奖金发放记录'!$J$2:$J$171,'8月奖金发放记录'!$B$2:$B$171,B17,'8月奖金发放记录'!$E$2:$E$171,"补发7月",'8月奖金发放记录'!$A$2:$A$171,A17)</f>
        <v>0</v>
      </c>
      <c r="V17" s="3">
        <f>SUMIFS('8月奖金发放记录'!$J$2:$J$171,'8月奖金发放记录'!$B$2:$B$171,B17,'8月奖金发放记录'!$E$2:$E$171,"当月",'8月奖金发放记录'!$A$2:$A$171,A17)</f>
        <v>0</v>
      </c>
      <c r="W17" s="3">
        <f>SUMIFS('8月奖金发放记录'!$J$2:$J$171,'8月奖金发放记录'!$B$2:$B$171,B17,'8月奖金发放记录'!$E$2:$E$171,"累计补发8月",'8月奖金发放记录'!$A$2:$A$171,A17)</f>
        <v>0</v>
      </c>
      <c r="X17" s="3">
        <f t="shared" si="0"/>
        <v>0</v>
      </c>
      <c r="Y17" s="2" t="s">
        <v>59</v>
      </c>
    </row>
    <row r="18" ht="19" customHeight="1" spans="1:25">
      <c r="A18" s="2" t="s">
        <v>208</v>
      </c>
      <c r="B18" s="2" t="s">
        <v>179</v>
      </c>
      <c r="C18" s="2" t="s">
        <v>65</v>
      </c>
      <c r="D18" s="2">
        <v>1</v>
      </c>
      <c r="E18" s="2">
        <v>31</v>
      </c>
      <c r="F18" s="3">
        <v>6000</v>
      </c>
      <c r="G18" s="3">
        <v>471.1</v>
      </c>
      <c r="H18" s="2" t="s">
        <v>59</v>
      </c>
      <c r="I18" s="3">
        <v>0</v>
      </c>
      <c r="J18" s="3">
        <v>47232.26</v>
      </c>
      <c r="K18" s="3">
        <v>38420.9</v>
      </c>
      <c r="L18" s="2" t="s">
        <v>24</v>
      </c>
      <c r="M18" s="2">
        <v>0</v>
      </c>
      <c r="N18" s="3">
        <f>SUMIFS('8月奖金发放记录'!$J$2:$J$171,'8月奖金发放记录'!$B$2:$B$171,B18,'8月奖金发放记录'!$E$2:$E$171,"结转",'8月奖金发放记录'!$A$2:$A$171,A18)</f>
        <v>0</v>
      </c>
      <c r="O18" s="3">
        <f>SUMIFS('8月奖金发放记录'!$J$2:$J$171,'8月奖金发放记录'!$B$2:$B$171,B18,'8月奖金发放记录'!$E$2:$E$171,"补发1月",'8月奖金发放记录'!$A$2:$A$171,A18)</f>
        <v>0</v>
      </c>
      <c r="P18" s="3">
        <f>SUMIFS('8月奖金发放记录'!$J$2:$J$171,'8月奖金发放记录'!$B$2:$B$171,B18,'8月奖金发放记录'!$E$2:$E$171,"补发2月",'8月奖金发放记录'!$A$2:$A$171,A18)</f>
        <v>0</v>
      </c>
      <c r="Q18" s="3">
        <f>SUMIFS('8月奖金发放记录'!$J$2:$J$171,'8月奖金发放记录'!$B$2:$B$171,B18,'8月奖金发放记录'!$E$2:$E$171,"补发3月",'8月奖金发放记录'!$A$2:$A$171,A18)</f>
        <v>0</v>
      </c>
      <c r="R18" s="3">
        <f>SUMIFS('8月奖金发放记录'!$J$2:$J$171,'8月奖金发放记录'!$B$2:$B$171,B18,'8月奖金发放记录'!$E$2:$E$171,"补发4月",'8月奖金发放记录'!$A$2:$A$171,A18)</f>
        <v>0</v>
      </c>
      <c r="S18" s="3">
        <f>SUMIFS('8月奖金发放记录'!$J$2:$J$171,'8月奖金发放记录'!$B$2:$B$171,B18,'8月奖金发放记录'!$E$2:$E$171,"补发5月",'8月奖金发放记录'!$A$2:$A$171,A18)</f>
        <v>0</v>
      </c>
      <c r="T18" s="3">
        <f>SUMIFS('8月奖金发放记录'!$J$2:$J$171,'8月奖金发放记录'!$B$2:$B$171,B18,'8月奖金发放记录'!$E$2:$E$171,"补发6月",'8月奖金发放记录'!$A$2:$A$171,A18)</f>
        <v>0</v>
      </c>
      <c r="U18" s="3">
        <f>SUMIFS('8月奖金发放记录'!$J$2:$J$171,'8月奖金发放记录'!$B$2:$B$171,B18,'8月奖金发放记录'!$E$2:$E$171,"补发7月",'8月奖金发放记录'!$A$2:$A$171,A18)</f>
        <v>0</v>
      </c>
      <c r="V18" s="3">
        <f>SUMIFS('8月奖金发放记录'!$J$2:$J$171,'8月奖金发放记录'!$B$2:$B$171,B18,'8月奖金发放记录'!$E$2:$E$171,"当月",'8月奖金发放记录'!$A$2:$A$171,A18)</f>
        <v>0</v>
      </c>
      <c r="W18" s="3">
        <f>SUMIFS('8月奖金发放记录'!$J$2:$J$171,'8月奖金发放记录'!$B$2:$B$171,B18,'8月奖金发放记录'!$E$2:$E$171,"累计补发8月",'8月奖金发放记录'!$A$2:$A$171,A18)</f>
        <v>0</v>
      </c>
      <c r="X18" s="3">
        <f t="shared" si="0"/>
        <v>0</v>
      </c>
      <c r="Y18" s="2" t="s">
        <v>59</v>
      </c>
    </row>
    <row r="19" ht="19" customHeight="1" spans="1:25">
      <c r="A19" s="2" t="s">
        <v>209</v>
      </c>
      <c r="B19" s="2" t="s">
        <v>179</v>
      </c>
      <c r="C19" s="2" t="s">
        <v>65</v>
      </c>
      <c r="D19" s="2">
        <v>1</v>
      </c>
      <c r="E19" s="2">
        <v>31</v>
      </c>
      <c r="F19" s="3">
        <v>6000</v>
      </c>
      <c r="G19" s="3">
        <v>2894.2</v>
      </c>
      <c r="H19" s="2" t="s">
        <v>59</v>
      </c>
      <c r="I19" s="3">
        <v>0</v>
      </c>
      <c r="J19" s="3">
        <v>31941.94</v>
      </c>
      <c r="K19" s="3">
        <v>28413.8</v>
      </c>
      <c r="L19" s="2" t="s">
        <v>24</v>
      </c>
      <c r="M19" s="2">
        <v>0</v>
      </c>
      <c r="N19" s="3">
        <f>SUMIFS('8月奖金发放记录'!$J$2:$J$171,'8月奖金发放记录'!$B$2:$B$171,B19,'8月奖金发放记录'!$E$2:$E$171,"结转",'8月奖金发放记录'!$A$2:$A$171,A19)</f>
        <v>0</v>
      </c>
      <c r="O19" s="3">
        <f>SUMIFS('8月奖金发放记录'!$J$2:$J$171,'8月奖金发放记录'!$B$2:$B$171,B19,'8月奖金发放记录'!$E$2:$E$171,"补发1月",'8月奖金发放记录'!$A$2:$A$171,A19)</f>
        <v>0</v>
      </c>
      <c r="P19" s="3">
        <f>SUMIFS('8月奖金发放记录'!$J$2:$J$171,'8月奖金发放记录'!$B$2:$B$171,B19,'8月奖金发放记录'!$E$2:$E$171,"补发2月",'8月奖金发放记录'!$A$2:$A$171,A19)</f>
        <v>0</v>
      </c>
      <c r="Q19" s="3">
        <f>SUMIFS('8月奖金发放记录'!$J$2:$J$171,'8月奖金发放记录'!$B$2:$B$171,B19,'8月奖金发放记录'!$E$2:$E$171,"补发3月",'8月奖金发放记录'!$A$2:$A$171,A19)</f>
        <v>0</v>
      </c>
      <c r="R19" s="3">
        <f>SUMIFS('8月奖金发放记录'!$J$2:$J$171,'8月奖金发放记录'!$B$2:$B$171,B19,'8月奖金发放记录'!$E$2:$E$171,"补发4月",'8月奖金发放记录'!$A$2:$A$171,A19)</f>
        <v>0</v>
      </c>
      <c r="S19" s="3">
        <f>SUMIFS('8月奖金发放记录'!$J$2:$J$171,'8月奖金发放记录'!$B$2:$B$171,B19,'8月奖金发放记录'!$E$2:$E$171,"补发5月",'8月奖金发放记录'!$A$2:$A$171,A19)</f>
        <v>0</v>
      </c>
      <c r="T19" s="3">
        <f>SUMIFS('8月奖金发放记录'!$J$2:$J$171,'8月奖金发放记录'!$B$2:$B$171,B19,'8月奖金发放记录'!$E$2:$E$171,"补发6月",'8月奖金发放记录'!$A$2:$A$171,A19)</f>
        <v>0</v>
      </c>
      <c r="U19" s="3">
        <f>SUMIFS('8月奖金发放记录'!$J$2:$J$171,'8月奖金发放记录'!$B$2:$B$171,B19,'8月奖金发放记录'!$E$2:$E$171,"补发7月",'8月奖金发放记录'!$A$2:$A$171,A19)</f>
        <v>0</v>
      </c>
      <c r="V19" s="3">
        <f>SUMIFS('8月奖金发放记录'!$J$2:$J$171,'8月奖金发放记录'!$B$2:$B$171,B19,'8月奖金发放记录'!$E$2:$E$171,"当月",'8月奖金发放记录'!$A$2:$A$171,A19)</f>
        <v>0</v>
      </c>
      <c r="W19" s="3">
        <f>SUMIFS('8月奖金发放记录'!$J$2:$J$171,'8月奖金发放记录'!$B$2:$B$171,B19,'8月奖金发放记录'!$E$2:$E$171,"累计补发8月",'8月奖金发放记录'!$A$2:$A$171,A19)</f>
        <v>0</v>
      </c>
      <c r="X19" s="3">
        <f t="shared" si="0"/>
        <v>0</v>
      </c>
      <c r="Y19" s="2" t="s">
        <v>59</v>
      </c>
    </row>
    <row r="20" ht="19" customHeight="1" spans="1:25">
      <c r="A20" s="2" t="s">
        <v>212</v>
      </c>
      <c r="B20" s="2" t="s">
        <v>179</v>
      </c>
      <c r="C20" s="2" t="s">
        <v>65</v>
      </c>
      <c r="D20" s="2">
        <v>1</v>
      </c>
      <c r="E20" s="2">
        <v>31</v>
      </c>
      <c r="F20" s="3">
        <v>6000</v>
      </c>
      <c r="G20" s="3">
        <v>551.9</v>
      </c>
      <c r="H20" s="2" t="s">
        <v>59</v>
      </c>
      <c r="I20" s="3">
        <v>0</v>
      </c>
      <c r="J20" s="3">
        <v>47032.26</v>
      </c>
      <c r="K20" s="3">
        <v>22652.8</v>
      </c>
      <c r="L20" s="2" t="s">
        <v>24</v>
      </c>
      <c r="M20" s="2">
        <v>0</v>
      </c>
      <c r="N20" s="3">
        <f>SUMIFS('8月奖金发放记录'!$J$2:$J$171,'8月奖金发放记录'!$B$2:$B$171,B20,'8月奖金发放记录'!$E$2:$E$171,"结转",'8月奖金发放记录'!$A$2:$A$171,A20)</f>
        <v>0</v>
      </c>
      <c r="O20" s="3">
        <f>SUMIFS('8月奖金发放记录'!$J$2:$J$171,'8月奖金发放记录'!$B$2:$B$171,B20,'8月奖金发放记录'!$E$2:$E$171,"补发1月",'8月奖金发放记录'!$A$2:$A$171,A20)</f>
        <v>0</v>
      </c>
      <c r="P20" s="3">
        <f>SUMIFS('8月奖金发放记录'!$J$2:$J$171,'8月奖金发放记录'!$B$2:$B$171,B20,'8月奖金发放记录'!$E$2:$E$171,"补发2月",'8月奖金发放记录'!$A$2:$A$171,A20)</f>
        <v>0</v>
      </c>
      <c r="Q20" s="3">
        <f>SUMIFS('8月奖金发放记录'!$J$2:$J$171,'8月奖金发放记录'!$B$2:$B$171,B20,'8月奖金发放记录'!$E$2:$E$171,"补发3月",'8月奖金发放记录'!$A$2:$A$171,A20)</f>
        <v>0</v>
      </c>
      <c r="R20" s="3">
        <f>SUMIFS('8月奖金发放记录'!$J$2:$J$171,'8月奖金发放记录'!$B$2:$B$171,B20,'8月奖金发放记录'!$E$2:$E$171,"补发4月",'8月奖金发放记录'!$A$2:$A$171,A20)</f>
        <v>0</v>
      </c>
      <c r="S20" s="3">
        <f>SUMIFS('8月奖金发放记录'!$J$2:$J$171,'8月奖金发放记录'!$B$2:$B$171,B20,'8月奖金发放记录'!$E$2:$E$171,"补发5月",'8月奖金发放记录'!$A$2:$A$171,A20)</f>
        <v>0</v>
      </c>
      <c r="T20" s="3">
        <f>SUMIFS('8月奖金发放记录'!$J$2:$J$171,'8月奖金发放记录'!$B$2:$B$171,B20,'8月奖金发放记录'!$E$2:$E$171,"补发6月",'8月奖金发放记录'!$A$2:$A$171,A20)</f>
        <v>0</v>
      </c>
      <c r="U20" s="3">
        <f>SUMIFS('8月奖金发放记录'!$J$2:$J$171,'8月奖金发放记录'!$B$2:$B$171,B20,'8月奖金发放记录'!$E$2:$E$171,"补发7月",'8月奖金发放记录'!$A$2:$A$171,A20)</f>
        <v>0</v>
      </c>
      <c r="V20" s="3">
        <f>SUMIFS('8月奖金发放记录'!$J$2:$J$171,'8月奖金发放记录'!$B$2:$B$171,B20,'8月奖金发放记录'!$E$2:$E$171,"当月",'8月奖金发放记录'!$A$2:$A$171,A20)</f>
        <v>0</v>
      </c>
      <c r="W20" s="3">
        <f>SUMIFS('8月奖金发放记录'!$J$2:$J$171,'8月奖金发放记录'!$B$2:$B$171,B20,'8月奖金发放记录'!$E$2:$E$171,"累计补发8月",'8月奖金发放记录'!$A$2:$A$171,A20)</f>
        <v>0</v>
      </c>
      <c r="X20" s="3">
        <f t="shared" si="0"/>
        <v>0</v>
      </c>
      <c r="Y20" s="2" t="s">
        <v>59</v>
      </c>
    </row>
    <row r="21" ht="19" customHeight="1" spans="1:25">
      <c r="A21" s="2" t="s">
        <v>213</v>
      </c>
      <c r="B21" s="2" t="s">
        <v>179</v>
      </c>
      <c r="C21" s="2" t="s">
        <v>65</v>
      </c>
      <c r="D21" s="2">
        <v>1</v>
      </c>
      <c r="E21" s="2">
        <v>31</v>
      </c>
      <c r="F21" s="3">
        <v>6000</v>
      </c>
      <c r="G21" s="3">
        <v>618.4</v>
      </c>
      <c r="H21" s="2" t="s">
        <v>59</v>
      </c>
      <c r="I21" s="3">
        <v>0</v>
      </c>
      <c r="J21" s="3">
        <v>20516.13</v>
      </c>
      <c r="K21" s="3">
        <v>9775.6</v>
      </c>
      <c r="L21" s="2" t="s">
        <v>24</v>
      </c>
      <c r="M21" s="2">
        <v>0</v>
      </c>
      <c r="N21" s="3">
        <f>SUMIFS('8月奖金发放记录'!$J$2:$J$171,'8月奖金发放记录'!$B$2:$B$171,B21,'8月奖金发放记录'!$E$2:$E$171,"结转",'8月奖金发放记录'!$A$2:$A$171,A21)</f>
        <v>0</v>
      </c>
      <c r="O21" s="3">
        <f>SUMIFS('8月奖金发放记录'!$J$2:$J$171,'8月奖金发放记录'!$B$2:$B$171,B21,'8月奖金发放记录'!$E$2:$E$171,"补发1月",'8月奖金发放记录'!$A$2:$A$171,A21)</f>
        <v>0</v>
      </c>
      <c r="P21" s="3">
        <f>SUMIFS('8月奖金发放记录'!$J$2:$J$171,'8月奖金发放记录'!$B$2:$B$171,B21,'8月奖金发放记录'!$E$2:$E$171,"补发2月",'8月奖金发放记录'!$A$2:$A$171,A21)</f>
        <v>0</v>
      </c>
      <c r="Q21" s="3">
        <f>SUMIFS('8月奖金发放记录'!$J$2:$J$171,'8月奖金发放记录'!$B$2:$B$171,B21,'8月奖金发放记录'!$E$2:$E$171,"补发3月",'8月奖金发放记录'!$A$2:$A$171,A21)</f>
        <v>0</v>
      </c>
      <c r="R21" s="3">
        <f>SUMIFS('8月奖金发放记录'!$J$2:$J$171,'8月奖金发放记录'!$B$2:$B$171,B21,'8月奖金发放记录'!$E$2:$E$171,"补发4月",'8月奖金发放记录'!$A$2:$A$171,A21)</f>
        <v>0</v>
      </c>
      <c r="S21" s="3">
        <f>SUMIFS('8月奖金发放记录'!$J$2:$J$171,'8月奖金发放记录'!$B$2:$B$171,B21,'8月奖金发放记录'!$E$2:$E$171,"补发5月",'8月奖金发放记录'!$A$2:$A$171,A21)</f>
        <v>0</v>
      </c>
      <c r="T21" s="3">
        <f>SUMIFS('8月奖金发放记录'!$J$2:$J$171,'8月奖金发放记录'!$B$2:$B$171,B21,'8月奖金发放记录'!$E$2:$E$171,"补发6月",'8月奖金发放记录'!$A$2:$A$171,A21)</f>
        <v>0</v>
      </c>
      <c r="U21" s="3">
        <f>SUMIFS('8月奖金发放记录'!$J$2:$J$171,'8月奖金发放记录'!$B$2:$B$171,B21,'8月奖金发放记录'!$E$2:$E$171,"补发7月",'8月奖金发放记录'!$A$2:$A$171,A21)</f>
        <v>0</v>
      </c>
      <c r="V21" s="3">
        <f>SUMIFS('8月奖金发放记录'!$J$2:$J$171,'8月奖金发放记录'!$B$2:$B$171,B21,'8月奖金发放记录'!$E$2:$E$171,"当月",'8月奖金发放记录'!$A$2:$A$171,A21)</f>
        <v>0</v>
      </c>
      <c r="W21" s="3">
        <f>SUMIFS('8月奖金发放记录'!$J$2:$J$171,'8月奖金发放记录'!$B$2:$B$171,B21,'8月奖金发放记录'!$E$2:$E$171,"累计补发8月",'8月奖金发放记录'!$A$2:$A$171,A21)</f>
        <v>0</v>
      </c>
      <c r="X21" s="3">
        <f t="shared" si="0"/>
        <v>0</v>
      </c>
      <c r="Y21" s="2" t="s">
        <v>59</v>
      </c>
    </row>
    <row r="22" ht="19" customHeight="1" spans="1:25">
      <c r="A22" s="2" t="s">
        <v>214</v>
      </c>
      <c r="B22" s="2" t="s">
        <v>179</v>
      </c>
      <c r="C22" s="2" t="s">
        <v>65</v>
      </c>
      <c r="D22" s="2">
        <v>1</v>
      </c>
      <c r="E22" s="2">
        <v>31</v>
      </c>
      <c r="F22" s="3">
        <v>6000</v>
      </c>
      <c r="G22" s="3">
        <v>267.5</v>
      </c>
      <c r="H22" s="2" t="s">
        <v>59</v>
      </c>
      <c r="I22" s="3">
        <v>0</v>
      </c>
      <c r="J22" s="3">
        <v>20516.13</v>
      </c>
      <c r="K22" s="3">
        <v>2154.9</v>
      </c>
      <c r="L22" s="2" t="s">
        <v>24</v>
      </c>
      <c r="M22" s="2">
        <v>0</v>
      </c>
      <c r="N22" s="3">
        <f>SUMIFS('8月奖金发放记录'!$J$2:$J$171,'8月奖金发放记录'!$B$2:$B$171,B22,'8月奖金发放记录'!$E$2:$E$171,"结转",'8月奖金发放记录'!$A$2:$A$171,A22)</f>
        <v>0</v>
      </c>
      <c r="O22" s="3">
        <f>SUMIFS('8月奖金发放记录'!$J$2:$J$171,'8月奖金发放记录'!$B$2:$B$171,B22,'8月奖金发放记录'!$E$2:$E$171,"补发1月",'8月奖金发放记录'!$A$2:$A$171,A22)</f>
        <v>0</v>
      </c>
      <c r="P22" s="3">
        <f>SUMIFS('8月奖金发放记录'!$J$2:$J$171,'8月奖金发放记录'!$B$2:$B$171,B22,'8月奖金发放记录'!$E$2:$E$171,"补发2月",'8月奖金发放记录'!$A$2:$A$171,A22)</f>
        <v>0</v>
      </c>
      <c r="Q22" s="3">
        <f>SUMIFS('8月奖金发放记录'!$J$2:$J$171,'8月奖金发放记录'!$B$2:$B$171,B22,'8月奖金发放记录'!$E$2:$E$171,"补发3月",'8月奖金发放记录'!$A$2:$A$171,A22)</f>
        <v>0</v>
      </c>
      <c r="R22" s="3">
        <f>SUMIFS('8月奖金发放记录'!$J$2:$J$171,'8月奖金发放记录'!$B$2:$B$171,B22,'8月奖金发放记录'!$E$2:$E$171,"补发4月",'8月奖金发放记录'!$A$2:$A$171,A22)</f>
        <v>0</v>
      </c>
      <c r="S22" s="3">
        <f>SUMIFS('8月奖金发放记录'!$J$2:$J$171,'8月奖金发放记录'!$B$2:$B$171,B22,'8月奖金发放记录'!$E$2:$E$171,"补发5月",'8月奖金发放记录'!$A$2:$A$171,A22)</f>
        <v>0</v>
      </c>
      <c r="T22" s="3">
        <f>SUMIFS('8月奖金发放记录'!$J$2:$J$171,'8月奖金发放记录'!$B$2:$B$171,B22,'8月奖金发放记录'!$E$2:$E$171,"补发6月",'8月奖金发放记录'!$A$2:$A$171,A22)</f>
        <v>0</v>
      </c>
      <c r="U22" s="3">
        <f>SUMIFS('8月奖金发放记录'!$J$2:$J$171,'8月奖金发放记录'!$B$2:$B$171,B22,'8月奖金发放记录'!$E$2:$E$171,"补发7月",'8月奖金发放记录'!$A$2:$A$171,A22)</f>
        <v>0</v>
      </c>
      <c r="V22" s="3">
        <f>SUMIFS('8月奖金发放记录'!$J$2:$J$171,'8月奖金发放记录'!$B$2:$B$171,B22,'8月奖金发放记录'!$E$2:$E$171,"当月",'8月奖金发放记录'!$A$2:$A$171,A22)</f>
        <v>0</v>
      </c>
      <c r="W22" s="3">
        <f>SUMIFS('8月奖金发放记录'!$J$2:$J$171,'8月奖金发放记录'!$B$2:$B$171,B22,'8月奖金发放记录'!$E$2:$E$171,"累计补发8月",'8月奖金发放记录'!$A$2:$A$171,A22)</f>
        <v>0</v>
      </c>
      <c r="X22" s="3">
        <f t="shared" si="0"/>
        <v>0</v>
      </c>
      <c r="Y22" s="2" t="s">
        <v>59</v>
      </c>
    </row>
    <row r="23" ht="19" customHeight="1" spans="1:25">
      <c r="A23" s="2" t="s">
        <v>215</v>
      </c>
      <c r="B23" s="2" t="s">
        <v>179</v>
      </c>
      <c r="C23" s="2" t="s">
        <v>65</v>
      </c>
      <c r="D23" s="2">
        <v>1</v>
      </c>
      <c r="E23" s="2">
        <v>31</v>
      </c>
      <c r="F23" s="3">
        <v>6000</v>
      </c>
      <c r="G23" s="3">
        <v>1152.9</v>
      </c>
      <c r="H23" s="2" t="s">
        <v>59</v>
      </c>
      <c r="I23" s="3">
        <v>0</v>
      </c>
      <c r="J23" s="3">
        <v>45290.33</v>
      </c>
      <c r="K23" s="3">
        <v>39208.6</v>
      </c>
      <c r="L23" s="2" t="s">
        <v>24</v>
      </c>
      <c r="M23" s="2">
        <v>0</v>
      </c>
      <c r="N23" s="3">
        <f>SUMIFS('8月奖金发放记录'!$J$2:$J$171,'8月奖金发放记录'!$B$2:$B$171,B23,'8月奖金发放记录'!$E$2:$E$171,"结转",'8月奖金发放记录'!$A$2:$A$171,A23)</f>
        <v>0</v>
      </c>
      <c r="O23" s="3">
        <f>SUMIFS('8月奖金发放记录'!$J$2:$J$171,'8月奖金发放记录'!$B$2:$B$171,B23,'8月奖金发放记录'!$E$2:$E$171,"补发1月",'8月奖金发放记录'!$A$2:$A$171,A23)</f>
        <v>0</v>
      </c>
      <c r="P23" s="3">
        <f>SUMIFS('8月奖金发放记录'!$J$2:$J$171,'8月奖金发放记录'!$B$2:$B$171,B23,'8月奖金发放记录'!$E$2:$E$171,"补发2月",'8月奖金发放记录'!$A$2:$A$171,A23)</f>
        <v>0</v>
      </c>
      <c r="Q23" s="3">
        <f>SUMIFS('8月奖金发放记录'!$J$2:$J$171,'8月奖金发放记录'!$B$2:$B$171,B23,'8月奖金发放记录'!$E$2:$E$171,"补发3月",'8月奖金发放记录'!$A$2:$A$171,A23)</f>
        <v>0</v>
      </c>
      <c r="R23" s="3">
        <f>SUMIFS('8月奖金发放记录'!$J$2:$J$171,'8月奖金发放记录'!$B$2:$B$171,B23,'8月奖金发放记录'!$E$2:$E$171,"补发4月",'8月奖金发放记录'!$A$2:$A$171,A23)</f>
        <v>0</v>
      </c>
      <c r="S23" s="3">
        <f>SUMIFS('8月奖金发放记录'!$J$2:$J$171,'8月奖金发放记录'!$B$2:$B$171,B23,'8月奖金发放记录'!$E$2:$E$171,"补发5月",'8月奖金发放记录'!$A$2:$A$171,A23)</f>
        <v>0</v>
      </c>
      <c r="T23" s="3">
        <f>SUMIFS('8月奖金发放记录'!$J$2:$J$171,'8月奖金发放记录'!$B$2:$B$171,B23,'8月奖金发放记录'!$E$2:$E$171,"补发6月",'8月奖金发放记录'!$A$2:$A$171,A23)</f>
        <v>0</v>
      </c>
      <c r="U23" s="3">
        <f>SUMIFS('8月奖金发放记录'!$J$2:$J$171,'8月奖金发放记录'!$B$2:$B$171,B23,'8月奖金发放记录'!$E$2:$E$171,"补发7月",'8月奖金发放记录'!$A$2:$A$171,A23)</f>
        <v>0</v>
      </c>
      <c r="V23" s="3">
        <f>SUMIFS('8月奖金发放记录'!$J$2:$J$171,'8月奖金发放记录'!$B$2:$B$171,B23,'8月奖金发放记录'!$E$2:$E$171,"当月",'8月奖金发放记录'!$A$2:$A$171,A23)</f>
        <v>0</v>
      </c>
      <c r="W23" s="3">
        <f>SUMIFS('8月奖金发放记录'!$J$2:$J$171,'8月奖金发放记录'!$B$2:$B$171,B23,'8月奖金发放记录'!$E$2:$E$171,"累计补发8月",'8月奖金发放记录'!$A$2:$A$171,A23)</f>
        <v>0</v>
      </c>
      <c r="X23" s="3">
        <f t="shared" si="0"/>
        <v>0</v>
      </c>
      <c r="Y23" s="2" t="s">
        <v>59</v>
      </c>
    </row>
    <row r="24" ht="19" customHeight="1" spans="1:25">
      <c r="A24" s="2" t="s">
        <v>218</v>
      </c>
      <c r="B24" s="2" t="s">
        <v>179</v>
      </c>
      <c r="C24" s="2" t="s">
        <v>65</v>
      </c>
      <c r="D24" s="2">
        <v>1</v>
      </c>
      <c r="E24" s="2">
        <v>31</v>
      </c>
      <c r="F24" s="3">
        <v>6000</v>
      </c>
      <c r="G24" s="3">
        <v>1426.9</v>
      </c>
      <c r="H24" s="2" t="s">
        <v>59</v>
      </c>
      <c r="I24" s="3">
        <v>0</v>
      </c>
      <c r="J24" s="3">
        <v>30580.65</v>
      </c>
      <c r="K24" s="3">
        <v>40788.7</v>
      </c>
      <c r="L24" s="2" t="s">
        <v>69</v>
      </c>
      <c r="M24" s="2">
        <v>0</v>
      </c>
      <c r="N24" s="3">
        <f>SUMIFS('8月奖金发放记录'!$J$2:$J$171,'8月奖金发放记录'!$B$2:$B$171,B24,'8月奖金发放记录'!$E$2:$E$171,"结转",'8月奖金发放记录'!$A$2:$A$171,A24)</f>
        <v>0</v>
      </c>
      <c r="O24" s="3">
        <f>SUMIFS('8月奖金发放记录'!$J$2:$J$171,'8月奖金发放记录'!$B$2:$B$171,B24,'8月奖金发放记录'!$E$2:$E$171,"补发1月",'8月奖金发放记录'!$A$2:$A$171,A24)</f>
        <v>0</v>
      </c>
      <c r="P24" s="3">
        <f>SUMIFS('8月奖金发放记录'!$J$2:$J$171,'8月奖金发放记录'!$B$2:$B$171,B24,'8月奖金发放记录'!$E$2:$E$171,"补发2月",'8月奖金发放记录'!$A$2:$A$171,A24)</f>
        <v>0</v>
      </c>
      <c r="Q24" s="3">
        <f>SUMIFS('8月奖金发放记录'!$J$2:$J$171,'8月奖金发放记录'!$B$2:$B$171,B24,'8月奖金发放记录'!$E$2:$E$171,"补发3月",'8月奖金发放记录'!$A$2:$A$171,A24)</f>
        <v>0</v>
      </c>
      <c r="R24" s="3">
        <f>SUMIFS('8月奖金发放记录'!$J$2:$J$171,'8月奖金发放记录'!$B$2:$B$171,B24,'8月奖金发放记录'!$E$2:$E$171,"补发4月",'8月奖金发放记录'!$A$2:$A$171,A24)</f>
        <v>0</v>
      </c>
      <c r="S24" s="3">
        <f>SUMIFS('8月奖金发放记录'!$J$2:$J$171,'8月奖金发放记录'!$B$2:$B$171,B24,'8月奖金发放记录'!$E$2:$E$171,"补发5月",'8月奖金发放记录'!$A$2:$A$171,A24)</f>
        <v>0</v>
      </c>
      <c r="T24" s="3">
        <f>SUMIFS('8月奖金发放记录'!$J$2:$J$171,'8月奖金发放记录'!$B$2:$B$171,B24,'8月奖金发放记录'!$E$2:$E$171,"补发6月",'8月奖金发放记录'!$A$2:$A$171,A24)</f>
        <v>0</v>
      </c>
      <c r="U24" s="3">
        <f>SUMIFS('8月奖金发放记录'!$J$2:$J$171,'8月奖金发放记录'!$B$2:$B$171,B24,'8月奖金发放记录'!$E$2:$E$171,"补发7月",'8月奖金发放记录'!$A$2:$A$171,A24)</f>
        <v>0</v>
      </c>
      <c r="V24" s="3">
        <f>SUMIFS('8月奖金发放记录'!$J$2:$J$171,'8月奖金发放记录'!$B$2:$B$171,B24,'8月奖金发放记录'!$E$2:$E$171,"当月",'8月奖金发放记录'!$A$2:$A$171,A24)</f>
        <v>0</v>
      </c>
      <c r="W24" s="3">
        <f>SUMIFS('8月奖金发放记录'!$J$2:$J$171,'8月奖金发放记录'!$B$2:$B$171,B24,'8月奖金发放记录'!$E$2:$E$171,"累计补发8月",'8月奖金发放记录'!$A$2:$A$171,A24)</f>
        <v>1000</v>
      </c>
      <c r="X24" s="3">
        <f t="shared" si="0"/>
        <v>1000</v>
      </c>
      <c r="Y24" s="2" t="s">
        <v>59</v>
      </c>
    </row>
    <row r="25" ht="19" customHeight="1" spans="1:25">
      <c r="A25" s="2" t="s">
        <v>221</v>
      </c>
      <c r="B25" s="2" t="s">
        <v>179</v>
      </c>
      <c r="C25" s="2" t="s">
        <v>65</v>
      </c>
      <c r="D25" s="2">
        <v>1</v>
      </c>
      <c r="E25" s="2">
        <v>31</v>
      </c>
      <c r="F25" s="3">
        <v>6000</v>
      </c>
      <c r="G25" s="3">
        <v>249.6</v>
      </c>
      <c r="H25" s="2" t="s">
        <v>59</v>
      </c>
      <c r="I25" s="3">
        <v>0</v>
      </c>
      <c r="J25" s="3">
        <v>47419.35</v>
      </c>
      <c r="K25" s="3">
        <v>29610.6</v>
      </c>
      <c r="L25" s="2" t="s">
        <v>24</v>
      </c>
      <c r="M25" s="2">
        <v>0</v>
      </c>
      <c r="N25" s="3">
        <f>SUMIFS('8月奖金发放记录'!$J$2:$J$171,'8月奖金发放记录'!$B$2:$B$171,B25,'8月奖金发放记录'!$E$2:$E$171,"结转",'8月奖金发放记录'!$A$2:$A$171,A25)</f>
        <v>0</v>
      </c>
      <c r="O25" s="3">
        <f>SUMIFS('8月奖金发放记录'!$J$2:$J$171,'8月奖金发放记录'!$B$2:$B$171,B25,'8月奖金发放记录'!$E$2:$E$171,"补发1月",'8月奖金发放记录'!$A$2:$A$171,A25)</f>
        <v>0</v>
      </c>
      <c r="P25" s="3">
        <f>SUMIFS('8月奖金发放记录'!$J$2:$J$171,'8月奖金发放记录'!$B$2:$B$171,B25,'8月奖金发放记录'!$E$2:$E$171,"补发2月",'8月奖金发放记录'!$A$2:$A$171,A25)</f>
        <v>0</v>
      </c>
      <c r="Q25" s="3">
        <f>SUMIFS('8月奖金发放记录'!$J$2:$J$171,'8月奖金发放记录'!$B$2:$B$171,B25,'8月奖金发放记录'!$E$2:$E$171,"补发3月",'8月奖金发放记录'!$A$2:$A$171,A25)</f>
        <v>0</v>
      </c>
      <c r="R25" s="3">
        <f>SUMIFS('8月奖金发放记录'!$J$2:$J$171,'8月奖金发放记录'!$B$2:$B$171,B25,'8月奖金发放记录'!$E$2:$E$171,"补发4月",'8月奖金发放记录'!$A$2:$A$171,A25)</f>
        <v>0</v>
      </c>
      <c r="S25" s="3">
        <f>SUMIFS('8月奖金发放记录'!$J$2:$J$171,'8月奖金发放记录'!$B$2:$B$171,B25,'8月奖金发放记录'!$E$2:$E$171,"补发5月",'8月奖金发放记录'!$A$2:$A$171,A25)</f>
        <v>0</v>
      </c>
      <c r="T25" s="3">
        <f>SUMIFS('8月奖金发放记录'!$J$2:$J$171,'8月奖金发放记录'!$B$2:$B$171,B25,'8月奖金发放记录'!$E$2:$E$171,"补发6月",'8月奖金发放记录'!$A$2:$A$171,A25)</f>
        <v>0</v>
      </c>
      <c r="U25" s="3">
        <f>SUMIFS('8月奖金发放记录'!$J$2:$J$171,'8月奖金发放记录'!$B$2:$B$171,B25,'8月奖金发放记录'!$E$2:$E$171,"补发7月",'8月奖金发放记录'!$A$2:$A$171,A25)</f>
        <v>0</v>
      </c>
      <c r="V25" s="3">
        <f>SUMIFS('8月奖金发放记录'!$J$2:$J$171,'8月奖金发放记录'!$B$2:$B$171,B25,'8月奖金发放记录'!$E$2:$E$171,"当月",'8月奖金发放记录'!$A$2:$A$171,A25)</f>
        <v>0</v>
      </c>
      <c r="W25" s="3">
        <f>SUMIFS('8月奖金发放记录'!$J$2:$J$171,'8月奖金发放记录'!$B$2:$B$171,B25,'8月奖金发放记录'!$E$2:$E$171,"累计补发8月",'8月奖金发放记录'!$A$2:$A$171,A25)</f>
        <v>0</v>
      </c>
      <c r="X25" s="3">
        <f t="shared" si="0"/>
        <v>0</v>
      </c>
      <c r="Y25" s="2" t="s">
        <v>59</v>
      </c>
    </row>
    <row r="26" ht="19" customHeight="1" spans="1:25">
      <c r="A26" s="2" t="s">
        <v>222</v>
      </c>
      <c r="B26" s="2" t="s">
        <v>179</v>
      </c>
      <c r="C26" s="2" t="s">
        <v>65</v>
      </c>
      <c r="D26" s="2">
        <v>1</v>
      </c>
      <c r="E26" s="2">
        <v>31</v>
      </c>
      <c r="F26" s="3">
        <v>6000</v>
      </c>
      <c r="G26" s="3">
        <v>5379.6</v>
      </c>
      <c r="H26" s="2" t="s">
        <v>59</v>
      </c>
      <c r="I26" s="3">
        <v>0</v>
      </c>
      <c r="J26" s="3">
        <v>35425.8</v>
      </c>
      <c r="K26" s="3">
        <v>36502</v>
      </c>
      <c r="L26" s="2" t="s">
        <v>69</v>
      </c>
      <c r="M26" s="2">
        <v>0</v>
      </c>
      <c r="N26" s="3">
        <f>SUMIFS('8月奖金发放记录'!$J$2:$J$171,'8月奖金发放记录'!$B$2:$B$171,B26,'8月奖金发放记录'!$E$2:$E$171,"结转",'8月奖金发放记录'!$A$2:$A$171,A26)</f>
        <v>0</v>
      </c>
      <c r="O26" s="3">
        <f>SUMIFS('8月奖金发放记录'!$J$2:$J$171,'8月奖金发放记录'!$B$2:$B$171,B26,'8月奖金发放记录'!$E$2:$E$171,"补发1月",'8月奖金发放记录'!$A$2:$A$171,A26)</f>
        <v>0</v>
      </c>
      <c r="P26" s="3">
        <f>SUMIFS('8月奖金发放记录'!$J$2:$J$171,'8月奖金发放记录'!$B$2:$B$171,B26,'8月奖金发放记录'!$E$2:$E$171,"补发2月",'8月奖金发放记录'!$A$2:$A$171,A26)</f>
        <v>0</v>
      </c>
      <c r="Q26" s="3">
        <f>SUMIFS('8月奖金发放记录'!$J$2:$J$171,'8月奖金发放记录'!$B$2:$B$171,B26,'8月奖金发放记录'!$E$2:$E$171,"补发3月",'8月奖金发放记录'!$A$2:$A$171,A26)</f>
        <v>0</v>
      </c>
      <c r="R26" s="3">
        <f>SUMIFS('8月奖金发放记录'!$J$2:$J$171,'8月奖金发放记录'!$B$2:$B$171,B26,'8月奖金发放记录'!$E$2:$E$171,"补发4月",'8月奖金发放记录'!$A$2:$A$171,A26)</f>
        <v>0</v>
      </c>
      <c r="S26" s="3">
        <f>SUMIFS('8月奖金发放记录'!$J$2:$J$171,'8月奖金发放记录'!$B$2:$B$171,B26,'8月奖金发放记录'!$E$2:$E$171,"补发5月",'8月奖金发放记录'!$A$2:$A$171,A26)</f>
        <v>0</v>
      </c>
      <c r="T26" s="3">
        <f>SUMIFS('8月奖金发放记录'!$J$2:$J$171,'8月奖金发放记录'!$B$2:$B$171,B26,'8月奖金发放记录'!$E$2:$E$171,"补发6月",'8月奖金发放记录'!$A$2:$A$171,A26)</f>
        <v>0</v>
      </c>
      <c r="U26" s="3">
        <f>SUMIFS('8月奖金发放记录'!$J$2:$J$171,'8月奖金发放记录'!$B$2:$B$171,B26,'8月奖金发放记录'!$E$2:$E$171,"补发7月",'8月奖金发放记录'!$A$2:$A$171,A26)</f>
        <v>0</v>
      </c>
      <c r="V26" s="3">
        <f>SUMIFS('8月奖金发放记录'!$J$2:$J$171,'8月奖金发放记录'!$B$2:$B$171,B26,'8月奖金发放记录'!$E$2:$E$171,"当月",'8月奖金发放记录'!$A$2:$A$171,A26)</f>
        <v>0</v>
      </c>
      <c r="W26" s="3">
        <f>SUMIFS('8月奖金发放记录'!$J$2:$J$171,'8月奖金发放记录'!$B$2:$B$171,B26,'8月奖金发放记录'!$E$2:$E$171,"累计补发8月",'8月奖金发放记录'!$A$2:$A$171,A26)</f>
        <v>1000</v>
      </c>
      <c r="X26" s="3">
        <f t="shared" si="0"/>
        <v>1000</v>
      </c>
      <c r="Y26" s="2" t="s">
        <v>59</v>
      </c>
    </row>
    <row r="27" ht="19" customHeight="1" spans="1:25">
      <c r="A27" s="2" t="s">
        <v>223</v>
      </c>
      <c r="B27" s="2" t="s">
        <v>179</v>
      </c>
      <c r="C27" s="2" t="s">
        <v>65</v>
      </c>
      <c r="D27" s="2">
        <v>1</v>
      </c>
      <c r="E27" s="2">
        <v>31</v>
      </c>
      <c r="F27" s="3">
        <v>6000</v>
      </c>
      <c r="G27" s="3">
        <v>191.1</v>
      </c>
      <c r="H27" s="2" t="s">
        <v>59</v>
      </c>
      <c r="I27" s="3">
        <v>0</v>
      </c>
      <c r="J27" s="3">
        <v>30774.19</v>
      </c>
      <c r="K27" s="3">
        <v>35534</v>
      </c>
      <c r="L27" s="2" t="s">
        <v>69</v>
      </c>
      <c r="M27" s="2">
        <v>0</v>
      </c>
      <c r="N27" s="3">
        <f>SUMIFS('8月奖金发放记录'!$J$2:$J$171,'8月奖金发放记录'!$B$2:$B$171,B27,'8月奖金发放记录'!$E$2:$E$171,"结转",'8月奖金发放记录'!$A$2:$A$171,A27)</f>
        <v>0</v>
      </c>
      <c r="O27" s="3">
        <f>SUMIFS('8月奖金发放记录'!$J$2:$J$171,'8月奖金发放记录'!$B$2:$B$171,B27,'8月奖金发放记录'!$E$2:$E$171,"补发1月",'8月奖金发放记录'!$A$2:$A$171,A27)</f>
        <v>0</v>
      </c>
      <c r="P27" s="3">
        <f>SUMIFS('8月奖金发放记录'!$J$2:$J$171,'8月奖金发放记录'!$B$2:$B$171,B27,'8月奖金发放记录'!$E$2:$E$171,"补发2月",'8月奖金发放记录'!$A$2:$A$171,A27)</f>
        <v>0</v>
      </c>
      <c r="Q27" s="3">
        <f>SUMIFS('8月奖金发放记录'!$J$2:$J$171,'8月奖金发放记录'!$B$2:$B$171,B27,'8月奖金发放记录'!$E$2:$E$171,"补发3月",'8月奖金发放记录'!$A$2:$A$171,A27)</f>
        <v>0</v>
      </c>
      <c r="R27" s="3">
        <f>SUMIFS('8月奖金发放记录'!$J$2:$J$171,'8月奖金发放记录'!$B$2:$B$171,B27,'8月奖金发放记录'!$E$2:$E$171,"补发4月",'8月奖金发放记录'!$A$2:$A$171,A27)</f>
        <v>0</v>
      </c>
      <c r="S27" s="3">
        <f>SUMIFS('8月奖金发放记录'!$J$2:$J$171,'8月奖金发放记录'!$B$2:$B$171,B27,'8月奖金发放记录'!$E$2:$E$171,"补发5月",'8月奖金发放记录'!$A$2:$A$171,A27)</f>
        <v>0</v>
      </c>
      <c r="T27" s="3">
        <f>SUMIFS('8月奖金发放记录'!$J$2:$J$171,'8月奖金发放记录'!$B$2:$B$171,B27,'8月奖金发放记录'!$E$2:$E$171,"补发6月",'8月奖金发放记录'!$A$2:$A$171,A27)</f>
        <v>0</v>
      </c>
      <c r="U27" s="3">
        <f>SUMIFS('8月奖金发放记录'!$J$2:$J$171,'8月奖金发放记录'!$B$2:$B$171,B27,'8月奖金发放记录'!$E$2:$E$171,"补发7月",'8月奖金发放记录'!$A$2:$A$171,A27)</f>
        <v>0</v>
      </c>
      <c r="V27" s="3">
        <f>SUMIFS('8月奖金发放记录'!$J$2:$J$171,'8月奖金发放记录'!$B$2:$B$171,B27,'8月奖金发放记录'!$E$2:$E$171,"当月",'8月奖金发放记录'!$A$2:$A$171,A27)</f>
        <v>0</v>
      </c>
      <c r="W27" s="3">
        <f>SUMIFS('8月奖金发放记录'!$J$2:$J$171,'8月奖金发放记录'!$B$2:$B$171,B27,'8月奖金发放记录'!$E$2:$E$171,"累计补发8月",'8月奖金发放记录'!$A$2:$A$171,A27)</f>
        <v>1000</v>
      </c>
      <c r="X27" s="3">
        <f t="shared" si="0"/>
        <v>1000</v>
      </c>
      <c r="Y27" s="2" t="s">
        <v>59</v>
      </c>
    </row>
    <row r="28" ht="19" customHeight="1" spans="1:25">
      <c r="A28" s="2" t="s">
        <v>224</v>
      </c>
      <c r="B28" s="2" t="s">
        <v>179</v>
      </c>
      <c r="C28" s="2" t="s">
        <v>65</v>
      </c>
      <c r="D28" s="2">
        <v>1</v>
      </c>
      <c r="E28" s="2">
        <v>31</v>
      </c>
      <c r="F28" s="3">
        <v>5000</v>
      </c>
      <c r="G28" s="3">
        <v>1000.5</v>
      </c>
      <c r="H28" s="2" t="s">
        <v>59</v>
      </c>
      <c r="I28" s="3">
        <v>0</v>
      </c>
      <c r="J28" s="3">
        <v>23000</v>
      </c>
      <c r="K28" s="3">
        <v>6976.8</v>
      </c>
      <c r="L28" s="2" t="s">
        <v>24</v>
      </c>
      <c r="M28" s="2">
        <v>0</v>
      </c>
      <c r="N28" s="3">
        <f>SUMIFS('8月奖金发放记录'!$J$2:$J$171,'8月奖金发放记录'!$B$2:$B$171,B28,'8月奖金发放记录'!$E$2:$E$171,"结转",'8月奖金发放记录'!$A$2:$A$171,A28)</f>
        <v>0</v>
      </c>
      <c r="O28" s="3">
        <f>SUMIFS('8月奖金发放记录'!$J$2:$J$171,'8月奖金发放记录'!$B$2:$B$171,B28,'8月奖金发放记录'!$E$2:$E$171,"补发1月",'8月奖金发放记录'!$A$2:$A$171,A28)</f>
        <v>0</v>
      </c>
      <c r="P28" s="3">
        <f>SUMIFS('8月奖金发放记录'!$J$2:$J$171,'8月奖金发放记录'!$B$2:$B$171,B28,'8月奖金发放记录'!$E$2:$E$171,"补发2月",'8月奖金发放记录'!$A$2:$A$171,A28)</f>
        <v>0</v>
      </c>
      <c r="Q28" s="3">
        <f>SUMIFS('8月奖金发放记录'!$J$2:$J$171,'8月奖金发放记录'!$B$2:$B$171,B28,'8月奖金发放记录'!$E$2:$E$171,"补发3月",'8月奖金发放记录'!$A$2:$A$171,A28)</f>
        <v>0</v>
      </c>
      <c r="R28" s="3">
        <f>SUMIFS('8月奖金发放记录'!$J$2:$J$171,'8月奖金发放记录'!$B$2:$B$171,B28,'8月奖金发放记录'!$E$2:$E$171,"补发4月",'8月奖金发放记录'!$A$2:$A$171,A28)</f>
        <v>0</v>
      </c>
      <c r="S28" s="3">
        <f>SUMIFS('8月奖金发放记录'!$J$2:$J$171,'8月奖金发放记录'!$B$2:$B$171,B28,'8月奖金发放记录'!$E$2:$E$171,"补发5月",'8月奖金发放记录'!$A$2:$A$171,A28)</f>
        <v>0</v>
      </c>
      <c r="T28" s="3">
        <f>SUMIFS('8月奖金发放记录'!$J$2:$J$171,'8月奖金发放记录'!$B$2:$B$171,B28,'8月奖金发放记录'!$E$2:$E$171,"补发6月",'8月奖金发放记录'!$A$2:$A$171,A28)</f>
        <v>0</v>
      </c>
      <c r="U28" s="3">
        <f>SUMIFS('8月奖金发放记录'!$J$2:$J$171,'8月奖金发放记录'!$B$2:$B$171,B28,'8月奖金发放记录'!$E$2:$E$171,"补发7月",'8月奖金发放记录'!$A$2:$A$171,A28)</f>
        <v>0</v>
      </c>
      <c r="V28" s="3">
        <f>SUMIFS('8月奖金发放记录'!$J$2:$J$171,'8月奖金发放记录'!$B$2:$B$171,B28,'8月奖金发放记录'!$E$2:$E$171,"当月",'8月奖金发放记录'!$A$2:$A$171,A28)</f>
        <v>0</v>
      </c>
      <c r="W28" s="3">
        <f>SUMIFS('8月奖金发放记录'!$J$2:$J$171,'8月奖金发放记录'!$B$2:$B$171,B28,'8月奖金发放记录'!$E$2:$E$171,"累计补发8月",'8月奖金发放记录'!$A$2:$A$171,A28)</f>
        <v>0</v>
      </c>
      <c r="X28" s="3">
        <f t="shared" si="0"/>
        <v>0</v>
      </c>
      <c r="Y28" s="2" t="s">
        <v>59</v>
      </c>
    </row>
    <row r="29" ht="19" customHeight="1" spans="1:25">
      <c r="A29" s="2" t="s">
        <v>229</v>
      </c>
      <c r="B29" s="2" t="s">
        <v>179</v>
      </c>
      <c r="C29" s="2" t="s">
        <v>65</v>
      </c>
      <c r="D29" s="2">
        <v>1</v>
      </c>
      <c r="E29" s="2">
        <v>31</v>
      </c>
      <c r="F29" s="3">
        <v>5000</v>
      </c>
      <c r="G29" s="3">
        <v>1471.2</v>
      </c>
      <c r="H29" s="2" t="s">
        <v>59</v>
      </c>
      <c r="I29" s="3">
        <v>0</v>
      </c>
      <c r="J29" s="3">
        <v>16612.9</v>
      </c>
      <c r="K29" s="3">
        <v>4888.8</v>
      </c>
      <c r="L29" s="2" t="s">
        <v>24</v>
      </c>
      <c r="M29" s="2">
        <v>0</v>
      </c>
      <c r="N29" s="3">
        <f>SUMIFS('8月奖金发放记录'!$J$2:$J$171,'8月奖金发放记录'!$B$2:$B$171,B29,'8月奖金发放记录'!$E$2:$E$171,"结转",'8月奖金发放记录'!$A$2:$A$171,A29)</f>
        <v>0</v>
      </c>
      <c r="O29" s="3">
        <f>SUMIFS('8月奖金发放记录'!$J$2:$J$171,'8月奖金发放记录'!$B$2:$B$171,B29,'8月奖金发放记录'!$E$2:$E$171,"补发1月",'8月奖金发放记录'!$A$2:$A$171,A29)</f>
        <v>0</v>
      </c>
      <c r="P29" s="3">
        <f>SUMIFS('8月奖金发放记录'!$J$2:$J$171,'8月奖金发放记录'!$B$2:$B$171,B29,'8月奖金发放记录'!$E$2:$E$171,"补发2月",'8月奖金发放记录'!$A$2:$A$171,A29)</f>
        <v>0</v>
      </c>
      <c r="Q29" s="3">
        <f>SUMIFS('8月奖金发放记录'!$J$2:$J$171,'8月奖金发放记录'!$B$2:$B$171,B29,'8月奖金发放记录'!$E$2:$E$171,"补发3月",'8月奖金发放记录'!$A$2:$A$171,A29)</f>
        <v>0</v>
      </c>
      <c r="R29" s="3">
        <f>SUMIFS('8月奖金发放记录'!$J$2:$J$171,'8月奖金发放记录'!$B$2:$B$171,B29,'8月奖金发放记录'!$E$2:$E$171,"补发4月",'8月奖金发放记录'!$A$2:$A$171,A29)</f>
        <v>0</v>
      </c>
      <c r="S29" s="3">
        <f>SUMIFS('8月奖金发放记录'!$J$2:$J$171,'8月奖金发放记录'!$B$2:$B$171,B29,'8月奖金发放记录'!$E$2:$E$171,"补发5月",'8月奖金发放记录'!$A$2:$A$171,A29)</f>
        <v>0</v>
      </c>
      <c r="T29" s="3">
        <f>SUMIFS('8月奖金发放记录'!$J$2:$J$171,'8月奖金发放记录'!$B$2:$B$171,B29,'8月奖金发放记录'!$E$2:$E$171,"补发6月",'8月奖金发放记录'!$A$2:$A$171,A29)</f>
        <v>0</v>
      </c>
      <c r="U29" s="3">
        <f>SUMIFS('8月奖金发放记录'!$J$2:$J$171,'8月奖金发放记录'!$B$2:$B$171,B29,'8月奖金发放记录'!$E$2:$E$171,"补发7月",'8月奖金发放记录'!$A$2:$A$171,A29)</f>
        <v>0</v>
      </c>
      <c r="V29" s="3">
        <f>SUMIFS('8月奖金发放记录'!$J$2:$J$171,'8月奖金发放记录'!$B$2:$B$171,B29,'8月奖金发放记录'!$E$2:$E$171,"当月",'8月奖金发放记录'!$A$2:$A$171,A29)</f>
        <v>0</v>
      </c>
      <c r="W29" s="3">
        <f>SUMIFS('8月奖金发放记录'!$J$2:$J$171,'8月奖金发放记录'!$B$2:$B$171,B29,'8月奖金发放记录'!$E$2:$E$171,"累计补发8月",'8月奖金发放记录'!$A$2:$A$171,A29)</f>
        <v>0</v>
      </c>
      <c r="X29" s="3">
        <f t="shared" si="0"/>
        <v>0</v>
      </c>
      <c r="Y29" s="2" t="s">
        <v>59</v>
      </c>
    </row>
    <row r="30" ht="19" customHeight="1" spans="1:25">
      <c r="A30" s="2" t="s">
        <v>232</v>
      </c>
      <c r="B30" s="2" t="s">
        <v>179</v>
      </c>
      <c r="C30" s="2" t="s">
        <v>65</v>
      </c>
      <c r="D30" s="2">
        <v>1</v>
      </c>
      <c r="E30" s="2">
        <v>31</v>
      </c>
      <c r="F30" s="3">
        <v>5000</v>
      </c>
      <c r="G30" s="3">
        <v>1686.4</v>
      </c>
      <c r="H30" s="2" t="s">
        <v>59</v>
      </c>
      <c r="I30" s="3">
        <v>0</v>
      </c>
      <c r="J30" s="3">
        <v>13333.33</v>
      </c>
      <c r="K30" s="3">
        <v>3476</v>
      </c>
      <c r="L30" s="2" t="s">
        <v>24</v>
      </c>
      <c r="M30" s="2">
        <v>0</v>
      </c>
      <c r="N30" s="3">
        <f>SUMIFS('8月奖金发放记录'!$J$2:$J$171,'8月奖金发放记录'!$B$2:$B$171,B30,'8月奖金发放记录'!$E$2:$E$171,"结转",'8月奖金发放记录'!$A$2:$A$171,A30)</f>
        <v>0</v>
      </c>
      <c r="O30" s="3">
        <f>SUMIFS('8月奖金发放记录'!$J$2:$J$171,'8月奖金发放记录'!$B$2:$B$171,B30,'8月奖金发放记录'!$E$2:$E$171,"补发1月",'8月奖金发放记录'!$A$2:$A$171,A30)</f>
        <v>0</v>
      </c>
      <c r="P30" s="3">
        <f>SUMIFS('8月奖金发放记录'!$J$2:$J$171,'8月奖金发放记录'!$B$2:$B$171,B30,'8月奖金发放记录'!$E$2:$E$171,"补发2月",'8月奖金发放记录'!$A$2:$A$171,A30)</f>
        <v>0</v>
      </c>
      <c r="Q30" s="3">
        <f>SUMIFS('8月奖金发放记录'!$J$2:$J$171,'8月奖金发放记录'!$B$2:$B$171,B30,'8月奖金发放记录'!$E$2:$E$171,"补发3月",'8月奖金发放记录'!$A$2:$A$171,A30)</f>
        <v>0</v>
      </c>
      <c r="R30" s="3">
        <f>SUMIFS('8月奖金发放记录'!$J$2:$J$171,'8月奖金发放记录'!$B$2:$B$171,B30,'8月奖金发放记录'!$E$2:$E$171,"补发4月",'8月奖金发放记录'!$A$2:$A$171,A30)</f>
        <v>0</v>
      </c>
      <c r="S30" s="3">
        <f>SUMIFS('8月奖金发放记录'!$J$2:$J$171,'8月奖金发放记录'!$B$2:$B$171,B30,'8月奖金发放记录'!$E$2:$E$171,"补发5月",'8月奖金发放记录'!$A$2:$A$171,A30)</f>
        <v>0</v>
      </c>
      <c r="T30" s="3">
        <f>SUMIFS('8月奖金发放记录'!$J$2:$J$171,'8月奖金发放记录'!$B$2:$B$171,B30,'8月奖金发放记录'!$E$2:$E$171,"补发6月",'8月奖金发放记录'!$A$2:$A$171,A30)</f>
        <v>0</v>
      </c>
      <c r="U30" s="3">
        <f>SUMIFS('8月奖金发放记录'!$J$2:$J$171,'8月奖金发放记录'!$B$2:$B$171,B30,'8月奖金发放记录'!$E$2:$E$171,"补发7月",'8月奖金发放记录'!$A$2:$A$171,A30)</f>
        <v>0</v>
      </c>
      <c r="V30" s="3">
        <f>SUMIFS('8月奖金发放记录'!$J$2:$J$171,'8月奖金发放记录'!$B$2:$B$171,B30,'8月奖金发放记录'!$E$2:$E$171,"当月",'8月奖金发放记录'!$A$2:$A$171,A30)</f>
        <v>0</v>
      </c>
      <c r="W30" s="3">
        <f>SUMIFS('8月奖金发放记录'!$J$2:$J$171,'8月奖金发放记录'!$B$2:$B$171,B30,'8月奖金发放记录'!$E$2:$E$171,"累计补发8月",'8月奖金发放记录'!$A$2:$A$171,A30)</f>
        <v>0</v>
      </c>
      <c r="X30" s="3">
        <f t="shared" si="0"/>
        <v>0</v>
      </c>
      <c r="Y30" s="2" t="s">
        <v>59</v>
      </c>
    </row>
    <row r="31" ht="19" customHeight="1" spans="1:25">
      <c r="A31" s="2" t="s">
        <v>234</v>
      </c>
      <c r="B31" s="2" t="s">
        <v>179</v>
      </c>
      <c r="C31" s="2" t="s">
        <v>65</v>
      </c>
      <c r="D31" s="2">
        <v>1</v>
      </c>
      <c r="E31" s="2">
        <v>31</v>
      </c>
      <c r="F31" s="3">
        <v>5000</v>
      </c>
      <c r="G31" s="3">
        <v>1383.6</v>
      </c>
      <c r="H31" s="2" t="s">
        <v>59</v>
      </c>
      <c r="I31" s="3">
        <v>0</v>
      </c>
      <c r="J31" s="3">
        <v>13333.33</v>
      </c>
      <c r="K31" s="3">
        <v>4053.3</v>
      </c>
      <c r="L31" s="2" t="s">
        <v>24</v>
      </c>
      <c r="M31" s="2">
        <v>0</v>
      </c>
      <c r="N31" s="3">
        <f>SUMIFS('8月奖金发放记录'!$J$2:$J$171,'8月奖金发放记录'!$B$2:$B$171,B31,'8月奖金发放记录'!$E$2:$E$171,"结转",'8月奖金发放记录'!$A$2:$A$171,A31)</f>
        <v>0</v>
      </c>
      <c r="O31" s="3">
        <f>SUMIFS('8月奖金发放记录'!$J$2:$J$171,'8月奖金发放记录'!$B$2:$B$171,B31,'8月奖金发放记录'!$E$2:$E$171,"补发1月",'8月奖金发放记录'!$A$2:$A$171,A31)</f>
        <v>0</v>
      </c>
      <c r="P31" s="3">
        <f>SUMIFS('8月奖金发放记录'!$J$2:$J$171,'8月奖金发放记录'!$B$2:$B$171,B31,'8月奖金发放记录'!$E$2:$E$171,"补发2月",'8月奖金发放记录'!$A$2:$A$171,A31)</f>
        <v>0</v>
      </c>
      <c r="Q31" s="3">
        <f>SUMIFS('8月奖金发放记录'!$J$2:$J$171,'8月奖金发放记录'!$B$2:$B$171,B31,'8月奖金发放记录'!$E$2:$E$171,"补发3月",'8月奖金发放记录'!$A$2:$A$171,A31)</f>
        <v>0</v>
      </c>
      <c r="R31" s="3">
        <f>SUMIFS('8月奖金发放记录'!$J$2:$J$171,'8月奖金发放记录'!$B$2:$B$171,B31,'8月奖金发放记录'!$E$2:$E$171,"补发4月",'8月奖金发放记录'!$A$2:$A$171,A31)</f>
        <v>0</v>
      </c>
      <c r="S31" s="3">
        <f>SUMIFS('8月奖金发放记录'!$J$2:$J$171,'8月奖金发放记录'!$B$2:$B$171,B31,'8月奖金发放记录'!$E$2:$E$171,"补发5月",'8月奖金发放记录'!$A$2:$A$171,A31)</f>
        <v>0</v>
      </c>
      <c r="T31" s="3">
        <f>SUMIFS('8月奖金发放记录'!$J$2:$J$171,'8月奖金发放记录'!$B$2:$B$171,B31,'8月奖金发放记录'!$E$2:$E$171,"补发6月",'8月奖金发放记录'!$A$2:$A$171,A31)</f>
        <v>0</v>
      </c>
      <c r="U31" s="3">
        <f>SUMIFS('8月奖金发放记录'!$J$2:$J$171,'8月奖金发放记录'!$B$2:$B$171,B31,'8月奖金发放记录'!$E$2:$E$171,"补发7月",'8月奖金发放记录'!$A$2:$A$171,A31)</f>
        <v>0</v>
      </c>
      <c r="V31" s="3">
        <f>SUMIFS('8月奖金发放记录'!$J$2:$J$171,'8月奖金发放记录'!$B$2:$B$171,B31,'8月奖金发放记录'!$E$2:$E$171,"当月",'8月奖金发放记录'!$A$2:$A$171,A31)</f>
        <v>0</v>
      </c>
      <c r="W31" s="3">
        <f>SUMIFS('8月奖金发放记录'!$J$2:$J$171,'8月奖金发放记录'!$B$2:$B$171,B31,'8月奖金发放记录'!$E$2:$E$171,"累计补发8月",'8月奖金发放记录'!$A$2:$A$171,A31)</f>
        <v>0</v>
      </c>
      <c r="X31" s="3">
        <f t="shared" si="0"/>
        <v>0</v>
      </c>
      <c r="Y31" s="2" t="s">
        <v>59</v>
      </c>
    </row>
    <row r="32" ht="19" customHeight="1" spans="1:25">
      <c r="A32" s="2" t="s">
        <v>236</v>
      </c>
      <c r="B32" s="2" t="s">
        <v>179</v>
      </c>
      <c r="C32" s="2" t="s">
        <v>65</v>
      </c>
      <c r="D32" s="2">
        <v>1</v>
      </c>
      <c r="E32" s="2">
        <v>28</v>
      </c>
      <c r="F32" s="3">
        <v>4516.13</v>
      </c>
      <c r="G32" s="3">
        <v>7195.2</v>
      </c>
      <c r="H32" s="2" t="s">
        <v>113</v>
      </c>
      <c r="I32" s="3">
        <v>234.838709677419</v>
      </c>
      <c r="J32" s="3">
        <v>39516.13</v>
      </c>
      <c r="K32" s="3">
        <v>44295.3</v>
      </c>
      <c r="L32" s="2" t="s">
        <v>69</v>
      </c>
      <c r="M32" s="2">
        <v>0</v>
      </c>
      <c r="N32" s="3">
        <f>SUMIFS('8月奖金发放记录'!$J$2:$J$171,'8月奖金发放记录'!$B$2:$B$171,B32,'8月奖金发放记录'!$E$2:$E$171,"结转",'8月奖金发放记录'!$A$2:$A$171,A32)</f>
        <v>0</v>
      </c>
      <c r="O32" s="3">
        <f>SUMIFS('8月奖金发放记录'!$J$2:$J$171,'8月奖金发放记录'!$B$2:$B$171,B32,'8月奖金发放记录'!$E$2:$E$171,"补发1月",'8月奖金发放记录'!$A$2:$A$171,A32)</f>
        <v>0</v>
      </c>
      <c r="P32" s="3">
        <f>SUMIFS('8月奖金发放记录'!$J$2:$J$171,'8月奖金发放记录'!$B$2:$B$171,B32,'8月奖金发放记录'!$E$2:$E$171,"补发2月",'8月奖金发放记录'!$A$2:$A$171,A32)</f>
        <v>0</v>
      </c>
      <c r="Q32" s="3">
        <f>SUMIFS('8月奖金发放记录'!$J$2:$J$171,'8月奖金发放记录'!$B$2:$B$171,B32,'8月奖金发放记录'!$E$2:$E$171,"补发3月",'8月奖金发放记录'!$A$2:$A$171,A32)</f>
        <v>0</v>
      </c>
      <c r="R32" s="3">
        <f>SUMIFS('8月奖金发放记录'!$J$2:$J$171,'8月奖金发放记录'!$B$2:$B$171,B32,'8月奖金发放记录'!$E$2:$E$171,"补发4月",'8月奖金发放记录'!$A$2:$A$171,A32)</f>
        <v>0</v>
      </c>
      <c r="S32" s="3">
        <f>SUMIFS('8月奖金发放记录'!$J$2:$J$171,'8月奖金发放记录'!$B$2:$B$171,B32,'8月奖金发放记录'!$E$2:$E$171,"补发5月",'8月奖金发放记录'!$A$2:$A$171,A32)</f>
        <v>0</v>
      </c>
      <c r="T32" s="3">
        <f>SUMIFS('8月奖金发放记录'!$J$2:$J$171,'8月奖金发放记录'!$B$2:$B$171,B32,'8月奖金发放记录'!$E$2:$E$171,"补发6月",'8月奖金发放记录'!$A$2:$A$171,A32)</f>
        <v>0</v>
      </c>
      <c r="U32" s="3">
        <f>SUMIFS('8月奖金发放记录'!$J$2:$J$171,'8月奖金发放记录'!$B$2:$B$171,B32,'8月奖金发放记录'!$E$2:$E$171,"补发7月",'8月奖金发放记录'!$A$2:$A$171,A32)</f>
        <v>0</v>
      </c>
      <c r="V32" s="3">
        <f>SUMIFS('8月奖金发放记录'!$J$2:$J$171,'8月奖金发放记录'!$B$2:$B$171,B32,'8月奖金发放记录'!$E$2:$E$171,"当月",'8月奖金发放记录'!$A$2:$A$171,A32)</f>
        <v>234.84</v>
      </c>
      <c r="W32" s="3">
        <f>SUMIFS('8月奖金发放记录'!$J$2:$J$171,'8月奖金发放记录'!$B$2:$B$171,B32,'8月奖金发放记录'!$E$2:$E$171,"累计补发8月",'8月奖金发放记录'!$A$2:$A$171,A32)</f>
        <v>0</v>
      </c>
      <c r="X32" s="3">
        <f t="shared" si="0"/>
        <v>234.84</v>
      </c>
      <c r="Y32" s="2" t="s">
        <v>59</v>
      </c>
    </row>
    <row r="33" ht="19" customHeight="1" spans="1:25">
      <c r="A33" s="2" t="s">
        <v>240</v>
      </c>
      <c r="B33" s="2" t="s">
        <v>179</v>
      </c>
      <c r="C33" s="2" t="s">
        <v>65</v>
      </c>
      <c r="D33" s="2">
        <v>1</v>
      </c>
      <c r="E33" s="2">
        <v>23</v>
      </c>
      <c r="F33" s="3">
        <v>2225.81</v>
      </c>
      <c r="G33" s="3">
        <v>6707.3</v>
      </c>
      <c r="H33" s="2" t="s">
        <v>113</v>
      </c>
      <c r="I33" s="3">
        <v>111.290322580645</v>
      </c>
      <c r="J33" s="3">
        <v>23225.81</v>
      </c>
      <c r="K33" s="3">
        <v>54980.6</v>
      </c>
      <c r="L33" s="2" t="s">
        <v>69</v>
      </c>
      <c r="M33" s="2">
        <v>4</v>
      </c>
      <c r="N33" s="3">
        <f>SUMIFS('8月奖金发放记录'!$J$2:$J$171,'8月奖金发放记录'!$B$2:$B$171,B33,'8月奖金发放记录'!$E$2:$E$171,"结转",'8月奖金发放记录'!$A$2:$A$171,A33)</f>
        <v>150</v>
      </c>
      <c r="O33" s="3">
        <f>SUMIFS('8月奖金发放记录'!$J$2:$J$171,'8月奖金发放记录'!$B$2:$B$171,B33,'8月奖金发放记录'!$E$2:$E$171,"补发1月",'8月奖金发放记录'!$A$2:$A$171,A33)</f>
        <v>0</v>
      </c>
      <c r="P33" s="3">
        <f>SUMIFS('8月奖金发放记录'!$J$2:$J$171,'8月奖金发放记录'!$B$2:$B$171,B33,'8月奖金发放记录'!$E$2:$E$171,"补发2月",'8月奖金发放记录'!$A$2:$A$171,A33)</f>
        <v>0</v>
      </c>
      <c r="Q33" s="3">
        <f>SUMIFS('8月奖金发放记录'!$J$2:$J$171,'8月奖金发放记录'!$B$2:$B$171,B33,'8月奖金发放记录'!$E$2:$E$171,"补发3月",'8月奖金发放记录'!$A$2:$A$171,A33)</f>
        <v>0</v>
      </c>
      <c r="R33" s="3">
        <f>SUMIFS('8月奖金发放记录'!$J$2:$J$171,'8月奖金发放记录'!$B$2:$B$171,B33,'8月奖金发放记录'!$E$2:$E$171,"补发4月",'8月奖金发放记录'!$A$2:$A$171,A33)</f>
        <v>0</v>
      </c>
      <c r="S33" s="3">
        <f>SUMIFS('8月奖金发放记录'!$J$2:$J$171,'8月奖金发放记录'!$B$2:$B$171,B33,'8月奖金发放记录'!$E$2:$E$171,"补发5月",'8月奖金发放记录'!$A$2:$A$171,A33)</f>
        <v>0</v>
      </c>
      <c r="T33" s="3">
        <f>SUMIFS('8月奖金发放记录'!$J$2:$J$171,'8月奖金发放记录'!$B$2:$B$171,B33,'8月奖金发放记录'!$E$2:$E$171,"补发6月",'8月奖金发放记录'!$A$2:$A$171,A33)</f>
        <v>0</v>
      </c>
      <c r="U33" s="3">
        <f>SUMIFS('8月奖金发放记录'!$J$2:$J$171,'8月奖金发放记录'!$B$2:$B$171,B33,'8月奖金发放记录'!$E$2:$E$171,"补发7月",'8月奖金发放记录'!$A$2:$A$171,A33)</f>
        <v>0</v>
      </c>
      <c r="V33" s="3">
        <f>SUMIFS('8月奖金发放记录'!$J$2:$J$171,'8月奖金发放记录'!$B$2:$B$171,B33,'8月奖金发放记录'!$E$2:$E$171,"当月",'8月奖金发放记录'!$A$2:$A$171,A33)</f>
        <v>0</v>
      </c>
      <c r="W33" s="3">
        <f>SUMIFS('8月奖金发放记录'!$J$2:$J$171,'8月奖金发放记录'!$B$2:$B$171,B33,'8月奖金发放记录'!$E$2:$E$171,"累计补发8月",'8月奖金发放记录'!$A$2:$A$171,A33)</f>
        <v>0</v>
      </c>
      <c r="X33" s="3">
        <f t="shared" si="0"/>
        <v>150</v>
      </c>
      <c r="Y33" s="2" t="s">
        <v>59</v>
      </c>
    </row>
    <row r="34" ht="19" customHeight="1" spans="1:25">
      <c r="A34" s="2" t="s">
        <v>242</v>
      </c>
      <c r="B34" s="2" t="s">
        <v>179</v>
      </c>
      <c r="C34" s="2" t="s">
        <v>65</v>
      </c>
      <c r="D34" s="2">
        <v>1</v>
      </c>
      <c r="E34" s="2">
        <v>28</v>
      </c>
      <c r="F34" s="3">
        <v>4516.13</v>
      </c>
      <c r="G34" s="3">
        <v>8835.7</v>
      </c>
      <c r="H34" s="2" t="s">
        <v>113</v>
      </c>
      <c r="I34" s="3">
        <v>234.838709677419</v>
      </c>
      <c r="J34" s="3">
        <v>39516.13</v>
      </c>
      <c r="K34" s="3">
        <v>53398</v>
      </c>
      <c r="L34" s="2" t="s">
        <v>69</v>
      </c>
      <c r="M34" s="2">
        <v>1</v>
      </c>
      <c r="N34" s="3">
        <f>SUMIFS('8月奖金发放记录'!$J$2:$J$171,'8月奖金发放记录'!$B$2:$B$171,B34,'8月奖金发放记录'!$E$2:$E$171,"结转",'8月奖金发放记录'!$A$2:$A$171,A34)</f>
        <v>0</v>
      </c>
      <c r="O34" s="3">
        <f>SUMIFS('8月奖金发放记录'!$J$2:$J$171,'8月奖金发放记录'!$B$2:$B$171,B34,'8月奖金发放记录'!$E$2:$E$171,"补发1月",'8月奖金发放记录'!$A$2:$A$171,A34)</f>
        <v>0</v>
      </c>
      <c r="P34" s="3">
        <f>SUMIFS('8月奖金发放记录'!$J$2:$J$171,'8月奖金发放记录'!$B$2:$B$171,B34,'8月奖金发放记录'!$E$2:$E$171,"补发2月",'8月奖金发放记录'!$A$2:$A$171,A34)</f>
        <v>0</v>
      </c>
      <c r="Q34" s="3">
        <f>SUMIFS('8月奖金发放记录'!$J$2:$J$171,'8月奖金发放记录'!$B$2:$B$171,B34,'8月奖金发放记录'!$E$2:$E$171,"补发3月",'8月奖金发放记录'!$A$2:$A$171,A34)</f>
        <v>0</v>
      </c>
      <c r="R34" s="3">
        <f>SUMIFS('8月奖金发放记录'!$J$2:$J$171,'8月奖金发放记录'!$B$2:$B$171,B34,'8月奖金发放记录'!$E$2:$E$171,"补发4月",'8月奖金发放记录'!$A$2:$A$171,A34)</f>
        <v>0</v>
      </c>
      <c r="S34" s="3">
        <f>SUMIFS('8月奖金发放记录'!$J$2:$J$171,'8月奖金发放记录'!$B$2:$B$171,B34,'8月奖金发放记录'!$E$2:$E$171,"补发5月",'8月奖金发放记录'!$A$2:$A$171,A34)</f>
        <v>0</v>
      </c>
      <c r="T34" s="3">
        <f>SUMIFS('8月奖金发放记录'!$J$2:$J$171,'8月奖金发放记录'!$B$2:$B$171,B34,'8月奖金发放记录'!$E$2:$E$171,"补发6月",'8月奖金发放记录'!$A$2:$A$171,A34)</f>
        <v>0</v>
      </c>
      <c r="U34" s="3">
        <f>SUMIFS('8月奖金发放记录'!$J$2:$J$171,'8月奖金发放记录'!$B$2:$B$171,B34,'8月奖金发放记录'!$E$2:$E$171,"补发7月",'8月奖金发放记录'!$A$2:$A$171,A34)</f>
        <v>0</v>
      </c>
      <c r="V34" s="3">
        <f>SUMIFS('8月奖金发放记录'!$J$2:$J$171,'8月奖金发放记录'!$B$2:$B$171,B34,'8月奖金发放记录'!$E$2:$E$171,"当月",'8月奖金发放记录'!$A$2:$A$171,A34)</f>
        <v>234.84</v>
      </c>
      <c r="W34" s="3">
        <f>SUMIFS('8月奖金发放记录'!$J$2:$J$171,'8月奖金发放记录'!$B$2:$B$171,B34,'8月奖金发放记录'!$E$2:$E$171,"累计补发8月",'8月奖金发放记录'!$A$2:$A$171,A34)</f>
        <v>0</v>
      </c>
      <c r="X34" s="3">
        <f t="shared" si="0"/>
        <v>234.84</v>
      </c>
      <c r="Y34" s="2" t="s">
        <v>59</v>
      </c>
    </row>
    <row r="35" ht="19" customHeight="1" spans="1:25">
      <c r="A35" s="2" t="s">
        <v>243</v>
      </c>
      <c r="B35" s="2" t="s">
        <v>179</v>
      </c>
      <c r="C35" s="2" t="s">
        <v>65</v>
      </c>
      <c r="D35" s="2">
        <v>1</v>
      </c>
      <c r="E35" s="2">
        <v>31</v>
      </c>
      <c r="F35" s="3">
        <v>5000</v>
      </c>
      <c r="G35" s="3">
        <v>4531.5</v>
      </c>
      <c r="H35" s="2" t="s">
        <v>59</v>
      </c>
      <c r="I35" s="3">
        <v>0</v>
      </c>
      <c r="J35" s="3">
        <v>27258.06</v>
      </c>
      <c r="K35" s="3">
        <v>35783.6</v>
      </c>
      <c r="L35" s="2" t="s">
        <v>69</v>
      </c>
      <c r="M35" s="2">
        <v>0</v>
      </c>
      <c r="N35" s="3">
        <f>SUMIFS('8月奖金发放记录'!$J$2:$J$171,'8月奖金发放记录'!$B$2:$B$171,B35,'8月奖金发放记录'!$E$2:$E$171,"结转",'8月奖金发放记录'!$A$2:$A$171,A35)</f>
        <v>0</v>
      </c>
      <c r="O35" s="3">
        <f>SUMIFS('8月奖金发放记录'!$J$2:$J$171,'8月奖金发放记录'!$B$2:$B$171,B35,'8月奖金发放记录'!$E$2:$E$171,"补发1月",'8月奖金发放记录'!$A$2:$A$171,A35)</f>
        <v>0</v>
      </c>
      <c r="P35" s="3">
        <f>SUMIFS('8月奖金发放记录'!$J$2:$J$171,'8月奖金发放记录'!$B$2:$B$171,B35,'8月奖金发放记录'!$E$2:$E$171,"补发2月",'8月奖金发放记录'!$A$2:$A$171,A35)</f>
        <v>0</v>
      </c>
      <c r="Q35" s="3">
        <f>SUMIFS('8月奖金发放记录'!$J$2:$J$171,'8月奖金发放记录'!$B$2:$B$171,B35,'8月奖金发放记录'!$E$2:$E$171,"补发3月",'8月奖金发放记录'!$A$2:$A$171,A35)</f>
        <v>0</v>
      </c>
      <c r="R35" s="3">
        <f>SUMIFS('8月奖金发放记录'!$J$2:$J$171,'8月奖金发放记录'!$B$2:$B$171,B35,'8月奖金发放记录'!$E$2:$E$171,"补发4月",'8月奖金发放记录'!$A$2:$A$171,A35)</f>
        <v>0</v>
      </c>
      <c r="S35" s="3">
        <f>SUMIFS('8月奖金发放记录'!$J$2:$J$171,'8月奖金发放记录'!$B$2:$B$171,B35,'8月奖金发放记录'!$E$2:$E$171,"补发5月",'8月奖金发放记录'!$A$2:$A$171,A35)</f>
        <v>0</v>
      </c>
      <c r="T35" s="3">
        <f>SUMIFS('8月奖金发放记录'!$J$2:$J$171,'8月奖金发放记录'!$B$2:$B$171,B35,'8月奖金发放记录'!$E$2:$E$171,"补发6月",'8月奖金发放记录'!$A$2:$A$171,A35)</f>
        <v>0</v>
      </c>
      <c r="U35" s="3">
        <f>SUMIFS('8月奖金发放记录'!$J$2:$J$171,'8月奖金发放记录'!$B$2:$B$171,B35,'8月奖金发放记录'!$E$2:$E$171,"补发7月",'8月奖金发放记录'!$A$2:$A$171,A35)</f>
        <v>0</v>
      </c>
      <c r="V35" s="3">
        <f>SUMIFS('8月奖金发放记录'!$J$2:$J$171,'8月奖金发放记录'!$B$2:$B$171,B35,'8月奖金发放记录'!$E$2:$E$171,"当月",'8月奖金发放记录'!$A$2:$A$171,A35)</f>
        <v>0</v>
      </c>
      <c r="W35" s="3">
        <f>SUMIFS('8月奖金发放记录'!$J$2:$J$171,'8月奖金发放记录'!$B$2:$B$171,B35,'8月奖金发放记录'!$E$2:$E$171,"累计补发8月",'8月奖金发放记录'!$A$2:$A$171,A35)</f>
        <v>260</v>
      </c>
      <c r="X35" s="3">
        <f t="shared" si="0"/>
        <v>260</v>
      </c>
      <c r="Y35" s="2" t="s">
        <v>59</v>
      </c>
    </row>
    <row r="36" ht="19" customHeight="1" spans="1:25">
      <c r="A36" s="2" t="s">
        <v>246</v>
      </c>
      <c r="B36" s="2" t="s">
        <v>179</v>
      </c>
      <c r="C36" s="2" t="s">
        <v>65</v>
      </c>
      <c r="D36" s="2">
        <v>1</v>
      </c>
      <c r="E36" s="2">
        <v>31</v>
      </c>
      <c r="F36" s="3">
        <v>5000</v>
      </c>
      <c r="G36" s="3">
        <v>349.5</v>
      </c>
      <c r="H36" s="2" t="s">
        <v>59</v>
      </c>
      <c r="I36" s="3">
        <v>0</v>
      </c>
      <c r="J36" s="3">
        <v>14333.33</v>
      </c>
      <c r="K36" s="3">
        <v>781.3</v>
      </c>
      <c r="L36" s="2" t="s">
        <v>24</v>
      </c>
      <c r="M36" s="2">
        <v>0</v>
      </c>
      <c r="N36" s="3">
        <f>SUMIFS('8月奖金发放记录'!$J$2:$J$171,'8月奖金发放记录'!$B$2:$B$171,B36,'8月奖金发放记录'!$E$2:$E$171,"结转",'8月奖金发放记录'!$A$2:$A$171,A36)</f>
        <v>0</v>
      </c>
      <c r="O36" s="3">
        <f>SUMIFS('8月奖金发放记录'!$J$2:$J$171,'8月奖金发放记录'!$B$2:$B$171,B36,'8月奖金发放记录'!$E$2:$E$171,"补发1月",'8月奖金发放记录'!$A$2:$A$171,A36)</f>
        <v>0</v>
      </c>
      <c r="P36" s="3">
        <f>SUMIFS('8月奖金发放记录'!$J$2:$J$171,'8月奖金发放记录'!$B$2:$B$171,B36,'8月奖金发放记录'!$E$2:$E$171,"补发2月",'8月奖金发放记录'!$A$2:$A$171,A36)</f>
        <v>0</v>
      </c>
      <c r="Q36" s="3">
        <f>SUMIFS('8月奖金发放记录'!$J$2:$J$171,'8月奖金发放记录'!$B$2:$B$171,B36,'8月奖金发放记录'!$E$2:$E$171,"补发3月",'8月奖金发放记录'!$A$2:$A$171,A36)</f>
        <v>0</v>
      </c>
      <c r="R36" s="3">
        <f>SUMIFS('8月奖金发放记录'!$J$2:$J$171,'8月奖金发放记录'!$B$2:$B$171,B36,'8月奖金发放记录'!$E$2:$E$171,"补发4月",'8月奖金发放记录'!$A$2:$A$171,A36)</f>
        <v>0</v>
      </c>
      <c r="S36" s="3">
        <f>SUMIFS('8月奖金发放记录'!$J$2:$J$171,'8月奖金发放记录'!$B$2:$B$171,B36,'8月奖金发放记录'!$E$2:$E$171,"补发5月",'8月奖金发放记录'!$A$2:$A$171,A36)</f>
        <v>0</v>
      </c>
      <c r="T36" s="3">
        <f>SUMIFS('8月奖金发放记录'!$J$2:$J$171,'8月奖金发放记录'!$B$2:$B$171,B36,'8月奖金发放记录'!$E$2:$E$171,"补发6月",'8月奖金发放记录'!$A$2:$A$171,A36)</f>
        <v>0</v>
      </c>
      <c r="U36" s="3">
        <f>SUMIFS('8月奖金发放记录'!$J$2:$J$171,'8月奖金发放记录'!$B$2:$B$171,B36,'8月奖金发放记录'!$E$2:$E$171,"补发7月",'8月奖金发放记录'!$A$2:$A$171,A36)</f>
        <v>0</v>
      </c>
      <c r="V36" s="3">
        <f>SUMIFS('8月奖金发放记录'!$J$2:$J$171,'8月奖金发放记录'!$B$2:$B$171,B36,'8月奖金发放记录'!$E$2:$E$171,"当月",'8月奖金发放记录'!$A$2:$A$171,A36)</f>
        <v>0</v>
      </c>
      <c r="W36" s="3">
        <f>SUMIFS('8月奖金发放记录'!$J$2:$J$171,'8月奖金发放记录'!$B$2:$B$171,B36,'8月奖金发放记录'!$E$2:$E$171,"累计补发8月",'8月奖金发放记录'!$A$2:$A$171,A36)</f>
        <v>0</v>
      </c>
      <c r="X36" s="3">
        <f t="shared" si="0"/>
        <v>0</v>
      </c>
      <c r="Y36" s="2" t="s">
        <v>59</v>
      </c>
    </row>
    <row r="37" ht="19" customHeight="1" spans="1:25">
      <c r="A37" s="2" t="s">
        <v>248</v>
      </c>
      <c r="B37" s="2" t="s">
        <v>179</v>
      </c>
      <c r="C37" s="2" t="s">
        <v>65</v>
      </c>
      <c r="D37" s="2">
        <v>1</v>
      </c>
      <c r="E37" s="2">
        <v>31</v>
      </c>
      <c r="F37" s="3">
        <v>5000</v>
      </c>
      <c r="G37" s="3">
        <v>5080</v>
      </c>
      <c r="H37" s="2" t="s">
        <v>113</v>
      </c>
      <c r="I37" s="3">
        <v>260</v>
      </c>
      <c r="J37" s="3">
        <v>28569.9</v>
      </c>
      <c r="K37" s="3">
        <v>28078.4</v>
      </c>
      <c r="L37" s="2" t="s">
        <v>24</v>
      </c>
      <c r="M37" s="2">
        <v>0</v>
      </c>
      <c r="N37" s="3">
        <f>SUMIFS('8月奖金发放记录'!$J$2:$J$171,'8月奖金发放记录'!$B$2:$B$171,B37,'8月奖金发放记录'!$E$2:$E$171,"结转",'8月奖金发放记录'!$A$2:$A$171,A37)</f>
        <v>0</v>
      </c>
      <c r="O37" s="3">
        <f>SUMIFS('8月奖金发放记录'!$J$2:$J$171,'8月奖金发放记录'!$B$2:$B$171,B37,'8月奖金发放记录'!$E$2:$E$171,"补发1月",'8月奖金发放记录'!$A$2:$A$171,A37)</f>
        <v>0</v>
      </c>
      <c r="P37" s="3">
        <f>SUMIFS('8月奖金发放记录'!$J$2:$J$171,'8月奖金发放记录'!$B$2:$B$171,B37,'8月奖金发放记录'!$E$2:$E$171,"补发2月",'8月奖金发放记录'!$A$2:$A$171,A37)</f>
        <v>0</v>
      </c>
      <c r="Q37" s="3">
        <f>SUMIFS('8月奖金发放记录'!$J$2:$J$171,'8月奖金发放记录'!$B$2:$B$171,B37,'8月奖金发放记录'!$E$2:$E$171,"补发3月",'8月奖金发放记录'!$A$2:$A$171,A37)</f>
        <v>0</v>
      </c>
      <c r="R37" s="3">
        <f>SUMIFS('8月奖金发放记录'!$J$2:$J$171,'8月奖金发放记录'!$B$2:$B$171,B37,'8月奖金发放记录'!$E$2:$E$171,"补发4月",'8月奖金发放记录'!$A$2:$A$171,A37)</f>
        <v>0</v>
      </c>
      <c r="S37" s="3">
        <f>SUMIFS('8月奖金发放记录'!$J$2:$J$171,'8月奖金发放记录'!$B$2:$B$171,B37,'8月奖金发放记录'!$E$2:$E$171,"补发5月",'8月奖金发放记录'!$A$2:$A$171,A37)</f>
        <v>0</v>
      </c>
      <c r="T37" s="3">
        <f>SUMIFS('8月奖金发放记录'!$J$2:$J$171,'8月奖金发放记录'!$B$2:$B$171,B37,'8月奖金发放记录'!$E$2:$E$171,"补发6月",'8月奖金发放记录'!$A$2:$A$171,A37)</f>
        <v>0</v>
      </c>
      <c r="U37" s="3">
        <f>SUMIFS('8月奖金发放记录'!$J$2:$J$171,'8月奖金发放记录'!$B$2:$B$171,B37,'8月奖金发放记录'!$E$2:$E$171,"补发7月",'8月奖金发放记录'!$A$2:$A$171,A37)</f>
        <v>0</v>
      </c>
      <c r="V37" s="3">
        <f>SUMIFS('8月奖金发放记录'!$J$2:$J$171,'8月奖金发放记录'!$B$2:$B$171,B37,'8月奖金发放记录'!$E$2:$E$171,"当月",'8月奖金发放记录'!$A$2:$A$171,A37)</f>
        <v>260</v>
      </c>
      <c r="W37" s="3">
        <f>SUMIFS('8月奖金发放记录'!$J$2:$J$171,'8月奖金发放记录'!$B$2:$B$171,B37,'8月奖金发放记录'!$E$2:$E$171,"累计补发8月",'8月奖金发放记录'!$A$2:$A$171,A37)</f>
        <v>0</v>
      </c>
      <c r="X37" s="3">
        <f t="shared" si="0"/>
        <v>260</v>
      </c>
      <c r="Y37" s="2" t="s">
        <v>59</v>
      </c>
    </row>
    <row r="38" ht="19" customHeight="1" spans="1:25">
      <c r="A38" s="2" t="s">
        <v>251</v>
      </c>
      <c r="B38" s="2" t="s">
        <v>179</v>
      </c>
      <c r="C38" s="2" t="s">
        <v>65</v>
      </c>
      <c r="D38" s="2">
        <v>1</v>
      </c>
      <c r="E38" s="2">
        <v>31</v>
      </c>
      <c r="F38" s="3">
        <v>5000</v>
      </c>
      <c r="G38" s="3">
        <v>1952.8</v>
      </c>
      <c r="H38" s="2" t="s">
        <v>59</v>
      </c>
      <c r="I38" s="3">
        <v>0</v>
      </c>
      <c r="J38" s="3">
        <v>14500</v>
      </c>
      <c r="K38" s="3">
        <v>5650.5</v>
      </c>
      <c r="L38" s="2" t="s">
        <v>24</v>
      </c>
      <c r="M38" s="2">
        <v>0</v>
      </c>
      <c r="N38" s="3">
        <f>SUMIFS('8月奖金发放记录'!$J$2:$J$171,'8月奖金发放记录'!$B$2:$B$171,B38,'8月奖金发放记录'!$E$2:$E$171,"结转",'8月奖金发放记录'!$A$2:$A$171,A38)</f>
        <v>0</v>
      </c>
      <c r="O38" s="3">
        <f>SUMIFS('8月奖金发放记录'!$J$2:$J$171,'8月奖金发放记录'!$B$2:$B$171,B38,'8月奖金发放记录'!$E$2:$E$171,"补发1月",'8月奖金发放记录'!$A$2:$A$171,A38)</f>
        <v>0</v>
      </c>
      <c r="P38" s="3">
        <f>SUMIFS('8月奖金发放记录'!$J$2:$J$171,'8月奖金发放记录'!$B$2:$B$171,B38,'8月奖金发放记录'!$E$2:$E$171,"补发2月",'8月奖金发放记录'!$A$2:$A$171,A38)</f>
        <v>0</v>
      </c>
      <c r="Q38" s="3">
        <f>SUMIFS('8月奖金发放记录'!$J$2:$J$171,'8月奖金发放记录'!$B$2:$B$171,B38,'8月奖金发放记录'!$E$2:$E$171,"补发3月",'8月奖金发放记录'!$A$2:$A$171,A38)</f>
        <v>0</v>
      </c>
      <c r="R38" s="3">
        <f>SUMIFS('8月奖金发放记录'!$J$2:$J$171,'8月奖金发放记录'!$B$2:$B$171,B38,'8月奖金发放记录'!$E$2:$E$171,"补发4月",'8月奖金发放记录'!$A$2:$A$171,A38)</f>
        <v>0</v>
      </c>
      <c r="S38" s="3">
        <f>SUMIFS('8月奖金发放记录'!$J$2:$J$171,'8月奖金发放记录'!$B$2:$B$171,B38,'8月奖金发放记录'!$E$2:$E$171,"补发5月",'8月奖金发放记录'!$A$2:$A$171,A38)</f>
        <v>0</v>
      </c>
      <c r="T38" s="3">
        <f>SUMIFS('8月奖金发放记录'!$J$2:$J$171,'8月奖金发放记录'!$B$2:$B$171,B38,'8月奖金发放记录'!$E$2:$E$171,"补发6月",'8月奖金发放记录'!$A$2:$A$171,A38)</f>
        <v>0</v>
      </c>
      <c r="U38" s="3">
        <f>SUMIFS('8月奖金发放记录'!$J$2:$J$171,'8月奖金发放记录'!$B$2:$B$171,B38,'8月奖金发放记录'!$E$2:$E$171,"补发7月",'8月奖金发放记录'!$A$2:$A$171,A38)</f>
        <v>0</v>
      </c>
      <c r="V38" s="3">
        <f>SUMIFS('8月奖金发放记录'!$J$2:$J$171,'8月奖金发放记录'!$B$2:$B$171,B38,'8月奖金发放记录'!$E$2:$E$171,"当月",'8月奖金发放记录'!$A$2:$A$171,A38)</f>
        <v>0</v>
      </c>
      <c r="W38" s="3">
        <f>SUMIFS('8月奖金发放记录'!$J$2:$J$171,'8月奖金发放记录'!$B$2:$B$171,B38,'8月奖金发放记录'!$E$2:$E$171,"累计补发8月",'8月奖金发放记录'!$A$2:$A$171,A38)</f>
        <v>0</v>
      </c>
      <c r="X38" s="3">
        <f t="shared" si="0"/>
        <v>0</v>
      </c>
      <c r="Y38" s="2" t="s">
        <v>59</v>
      </c>
    </row>
    <row r="39" ht="19" customHeight="1" spans="1:25">
      <c r="A39" s="2" t="s">
        <v>252</v>
      </c>
      <c r="B39" s="2" t="s">
        <v>179</v>
      </c>
      <c r="C39" s="2" t="s">
        <v>65</v>
      </c>
      <c r="D39" s="2">
        <v>1</v>
      </c>
      <c r="E39" s="2">
        <v>31</v>
      </c>
      <c r="F39" s="3">
        <v>5000</v>
      </c>
      <c r="G39" s="3">
        <v>1767.9</v>
      </c>
      <c r="H39" s="2" t="s">
        <v>59</v>
      </c>
      <c r="I39" s="3">
        <v>0</v>
      </c>
      <c r="J39" s="3">
        <v>9516.13</v>
      </c>
      <c r="K39" s="3">
        <v>3025.5</v>
      </c>
      <c r="L39" s="2" t="s">
        <v>24</v>
      </c>
      <c r="M39" s="2">
        <v>0</v>
      </c>
      <c r="N39" s="3">
        <f>SUMIFS('8月奖金发放记录'!$J$2:$J$171,'8月奖金发放记录'!$B$2:$B$171,B39,'8月奖金发放记录'!$E$2:$E$171,"结转",'8月奖金发放记录'!$A$2:$A$171,A39)</f>
        <v>0</v>
      </c>
      <c r="O39" s="3">
        <f>SUMIFS('8月奖金发放记录'!$J$2:$J$171,'8月奖金发放记录'!$B$2:$B$171,B39,'8月奖金发放记录'!$E$2:$E$171,"补发1月",'8月奖金发放记录'!$A$2:$A$171,A39)</f>
        <v>0</v>
      </c>
      <c r="P39" s="3">
        <f>SUMIFS('8月奖金发放记录'!$J$2:$J$171,'8月奖金发放记录'!$B$2:$B$171,B39,'8月奖金发放记录'!$E$2:$E$171,"补发2月",'8月奖金发放记录'!$A$2:$A$171,A39)</f>
        <v>0</v>
      </c>
      <c r="Q39" s="3">
        <f>SUMIFS('8月奖金发放记录'!$J$2:$J$171,'8月奖金发放记录'!$B$2:$B$171,B39,'8月奖金发放记录'!$E$2:$E$171,"补发3月",'8月奖金发放记录'!$A$2:$A$171,A39)</f>
        <v>0</v>
      </c>
      <c r="R39" s="3">
        <f>SUMIFS('8月奖金发放记录'!$J$2:$J$171,'8月奖金发放记录'!$B$2:$B$171,B39,'8月奖金发放记录'!$E$2:$E$171,"补发4月",'8月奖金发放记录'!$A$2:$A$171,A39)</f>
        <v>0</v>
      </c>
      <c r="S39" s="3">
        <f>SUMIFS('8月奖金发放记录'!$J$2:$J$171,'8月奖金发放记录'!$B$2:$B$171,B39,'8月奖金发放记录'!$E$2:$E$171,"补发5月",'8月奖金发放记录'!$A$2:$A$171,A39)</f>
        <v>0</v>
      </c>
      <c r="T39" s="3">
        <f>SUMIFS('8月奖金发放记录'!$J$2:$J$171,'8月奖金发放记录'!$B$2:$B$171,B39,'8月奖金发放记录'!$E$2:$E$171,"补发6月",'8月奖金发放记录'!$A$2:$A$171,A39)</f>
        <v>0</v>
      </c>
      <c r="U39" s="3">
        <f>SUMIFS('8月奖金发放记录'!$J$2:$J$171,'8月奖金发放记录'!$B$2:$B$171,B39,'8月奖金发放记录'!$E$2:$E$171,"补发7月",'8月奖金发放记录'!$A$2:$A$171,A39)</f>
        <v>0</v>
      </c>
      <c r="V39" s="3">
        <f>SUMIFS('8月奖金发放记录'!$J$2:$J$171,'8月奖金发放记录'!$B$2:$B$171,B39,'8月奖金发放记录'!$E$2:$E$171,"当月",'8月奖金发放记录'!$A$2:$A$171,A39)</f>
        <v>0</v>
      </c>
      <c r="W39" s="3">
        <f>SUMIFS('8月奖金发放记录'!$J$2:$J$171,'8月奖金发放记录'!$B$2:$B$171,B39,'8月奖金发放记录'!$E$2:$E$171,"累计补发8月",'8月奖金发放记录'!$A$2:$A$171,A39)</f>
        <v>0</v>
      </c>
      <c r="X39" s="3">
        <f t="shared" si="0"/>
        <v>0</v>
      </c>
      <c r="Y39" s="2" t="s">
        <v>59</v>
      </c>
    </row>
    <row r="40" ht="19" customHeight="1" spans="1:25">
      <c r="A40" s="2" t="s">
        <v>254</v>
      </c>
      <c r="B40" s="2" t="s">
        <v>179</v>
      </c>
      <c r="C40" s="2" t="s">
        <v>65</v>
      </c>
      <c r="D40" s="2">
        <v>1</v>
      </c>
      <c r="E40" s="2">
        <v>21</v>
      </c>
      <c r="F40" s="3">
        <v>2032.26</v>
      </c>
      <c r="G40" s="3">
        <v>1013.8</v>
      </c>
      <c r="H40" s="2" t="s">
        <v>59</v>
      </c>
      <c r="I40" s="3">
        <v>0</v>
      </c>
      <c r="J40" s="3">
        <v>23032.26</v>
      </c>
      <c r="K40" s="3">
        <v>27697.9</v>
      </c>
      <c r="L40" s="2" t="s">
        <v>69</v>
      </c>
      <c r="M40" s="2">
        <v>0</v>
      </c>
      <c r="N40" s="3">
        <f>SUMIFS('8月奖金发放记录'!$J$2:$J$171,'8月奖金发放记录'!$B$2:$B$171,B40,'8月奖金发放记录'!$E$2:$E$171,"结转",'8月奖金发放记录'!$A$2:$A$171,A40)</f>
        <v>0</v>
      </c>
      <c r="O40" s="3">
        <f>SUMIFS('8月奖金发放记录'!$J$2:$J$171,'8月奖金发放记录'!$B$2:$B$171,B40,'8月奖金发放记录'!$E$2:$E$171,"补发1月",'8月奖金发放记录'!$A$2:$A$171,A40)</f>
        <v>0</v>
      </c>
      <c r="P40" s="3">
        <f>SUMIFS('8月奖金发放记录'!$J$2:$J$171,'8月奖金发放记录'!$B$2:$B$171,B40,'8月奖金发放记录'!$E$2:$E$171,"补发2月",'8月奖金发放记录'!$A$2:$A$171,A40)</f>
        <v>0</v>
      </c>
      <c r="Q40" s="3">
        <f>SUMIFS('8月奖金发放记录'!$J$2:$J$171,'8月奖金发放记录'!$B$2:$B$171,B40,'8月奖金发放记录'!$E$2:$E$171,"补发3月",'8月奖金发放记录'!$A$2:$A$171,A40)</f>
        <v>0</v>
      </c>
      <c r="R40" s="3">
        <f>SUMIFS('8月奖金发放记录'!$J$2:$J$171,'8月奖金发放记录'!$B$2:$B$171,B40,'8月奖金发放记录'!$E$2:$E$171,"补发4月",'8月奖金发放记录'!$A$2:$A$171,A40)</f>
        <v>0</v>
      </c>
      <c r="S40" s="3">
        <f>SUMIFS('8月奖金发放记录'!$J$2:$J$171,'8月奖金发放记录'!$B$2:$B$171,B40,'8月奖金发放记录'!$E$2:$E$171,"补发5月",'8月奖金发放记录'!$A$2:$A$171,A40)</f>
        <v>0</v>
      </c>
      <c r="T40" s="3">
        <f>SUMIFS('8月奖金发放记录'!$J$2:$J$171,'8月奖金发放记录'!$B$2:$B$171,B40,'8月奖金发放记录'!$E$2:$E$171,"补发6月",'8月奖金发放记录'!$A$2:$A$171,A40)</f>
        <v>0</v>
      </c>
      <c r="U40" s="3">
        <f>SUMIFS('8月奖金发放记录'!$J$2:$J$171,'8月奖金发放记录'!$B$2:$B$171,B40,'8月奖金发放记录'!$E$2:$E$171,"补发7月",'8月奖金发放记录'!$A$2:$A$171,A40)</f>
        <v>0</v>
      </c>
      <c r="V40" s="3">
        <f>SUMIFS('8月奖金发放记录'!$J$2:$J$171,'8月奖金发放记录'!$B$2:$B$171,B40,'8月奖金发放记录'!$E$2:$E$171,"当月",'8月奖金发放记录'!$A$2:$A$171,A40)</f>
        <v>0</v>
      </c>
      <c r="W40" s="3">
        <f>SUMIFS('8月奖金发放记录'!$J$2:$J$171,'8月奖金发放记录'!$B$2:$B$171,B40,'8月奖金发放记录'!$E$2:$E$171,"累计补发8月",'8月奖金发放记录'!$A$2:$A$171,A40)</f>
        <v>101.61</v>
      </c>
      <c r="X40" s="3">
        <f t="shared" si="0"/>
        <v>101.61</v>
      </c>
      <c r="Y40" s="2" t="s">
        <v>59</v>
      </c>
    </row>
    <row r="41" ht="19" customHeight="1" spans="1:25">
      <c r="A41" s="2" t="s">
        <v>255</v>
      </c>
      <c r="B41" s="2" t="s">
        <v>179</v>
      </c>
      <c r="C41" s="2" t="s">
        <v>65</v>
      </c>
      <c r="D41" s="2">
        <v>1</v>
      </c>
      <c r="E41" s="2">
        <v>31</v>
      </c>
      <c r="F41" s="3">
        <v>5000</v>
      </c>
      <c r="G41" s="3">
        <v>595.1</v>
      </c>
      <c r="H41" s="2" t="s">
        <v>59</v>
      </c>
      <c r="I41" s="3">
        <v>0</v>
      </c>
      <c r="J41" s="3">
        <v>10000</v>
      </c>
      <c r="K41" s="3">
        <v>794.4</v>
      </c>
      <c r="L41" s="2" t="s">
        <v>24</v>
      </c>
      <c r="M41" s="2">
        <v>0</v>
      </c>
      <c r="N41" s="3">
        <f>SUMIFS('8月奖金发放记录'!$J$2:$J$171,'8月奖金发放记录'!$B$2:$B$171,B41,'8月奖金发放记录'!$E$2:$E$171,"结转",'8月奖金发放记录'!$A$2:$A$171,A41)</f>
        <v>0</v>
      </c>
      <c r="O41" s="3">
        <f>SUMIFS('8月奖金发放记录'!$J$2:$J$171,'8月奖金发放记录'!$B$2:$B$171,B41,'8月奖金发放记录'!$E$2:$E$171,"补发1月",'8月奖金发放记录'!$A$2:$A$171,A41)</f>
        <v>0</v>
      </c>
      <c r="P41" s="3">
        <f>SUMIFS('8月奖金发放记录'!$J$2:$J$171,'8月奖金发放记录'!$B$2:$B$171,B41,'8月奖金发放记录'!$E$2:$E$171,"补发2月",'8月奖金发放记录'!$A$2:$A$171,A41)</f>
        <v>0</v>
      </c>
      <c r="Q41" s="3">
        <f>SUMIFS('8月奖金发放记录'!$J$2:$J$171,'8月奖金发放记录'!$B$2:$B$171,B41,'8月奖金发放记录'!$E$2:$E$171,"补发3月",'8月奖金发放记录'!$A$2:$A$171,A41)</f>
        <v>0</v>
      </c>
      <c r="R41" s="3">
        <f>SUMIFS('8月奖金发放记录'!$J$2:$J$171,'8月奖金发放记录'!$B$2:$B$171,B41,'8月奖金发放记录'!$E$2:$E$171,"补发4月",'8月奖金发放记录'!$A$2:$A$171,A41)</f>
        <v>0</v>
      </c>
      <c r="S41" s="3">
        <f>SUMIFS('8月奖金发放记录'!$J$2:$J$171,'8月奖金发放记录'!$B$2:$B$171,B41,'8月奖金发放记录'!$E$2:$E$171,"补发5月",'8月奖金发放记录'!$A$2:$A$171,A41)</f>
        <v>0</v>
      </c>
      <c r="T41" s="3">
        <f>SUMIFS('8月奖金发放记录'!$J$2:$J$171,'8月奖金发放记录'!$B$2:$B$171,B41,'8月奖金发放记录'!$E$2:$E$171,"补发6月",'8月奖金发放记录'!$A$2:$A$171,A41)</f>
        <v>0</v>
      </c>
      <c r="U41" s="3">
        <f>SUMIFS('8月奖金发放记录'!$J$2:$J$171,'8月奖金发放记录'!$B$2:$B$171,B41,'8月奖金发放记录'!$E$2:$E$171,"补发7月",'8月奖金发放记录'!$A$2:$A$171,A41)</f>
        <v>0</v>
      </c>
      <c r="V41" s="3">
        <f>SUMIFS('8月奖金发放记录'!$J$2:$J$171,'8月奖金发放记录'!$B$2:$B$171,B41,'8月奖金发放记录'!$E$2:$E$171,"当月",'8月奖金发放记录'!$A$2:$A$171,A41)</f>
        <v>0</v>
      </c>
      <c r="W41" s="3">
        <f>SUMIFS('8月奖金发放记录'!$J$2:$J$171,'8月奖金发放记录'!$B$2:$B$171,B41,'8月奖金发放记录'!$E$2:$E$171,"累计补发8月",'8月奖金发放记录'!$A$2:$A$171,A41)</f>
        <v>0</v>
      </c>
      <c r="X41" s="3">
        <f t="shared" si="0"/>
        <v>0</v>
      </c>
      <c r="Y41" s="2" t="s">
        <v>59</v>
      </c>
    </row>
    <row r="42" ht="19" customHeight="1" spans="1:25">
      <c r="A42" s="2" t="s">
        <v>258</v>
      </c>
      <c r="B42" s="2" t="s">
        <v>179</v>
      </c>
      <c r="C42" s="2" t="s">
        <v>65</v>
      </c>
      <c r="D42" s="2">
        <v>1</v>
      </c>
      <c r="E42" s="2">
        <v>31</v>
      </c>
      <c r="F42" s="3">
        <v>5000</v>
      </c>
      <c r="G42" s="3">
        <v>8893</v>
      </c>
      <c r="H42" s="2" t="s">
        <v>113</v>
      </c>
      <c r="I42" s="3">
        <v>260</v>
      </c>
      <c r="J42" s="3">
        <v>15483.87</v>
      </c>
      <c r="K42" s="3">
        <v>25699.52</v>
      </c>
      <c r="L42" s="2" t="s">
        <v>69</v>
      </c>
      <c r="M42" s="2">
        <v>1</v>
      </c>
      <c r="N42" s="3">
        <f>SUMIFS('8月奖金发放记录'!$J$2:$J$171,'8月奖金发放记录'!$B$2:$B$171,B42,'8月奖金发放记录'!$E$2:$E$171,"结转",'8月奖金发放记录'!$A$2:$A$171,A42)</f>
        <v>260</v>
      </c>
      <c r="O42" s="3">
        <f>SUMIFS('8月奖金发放记录'!$J$2:$J$171,'8月奖金发放记录'!$B$2:$B$171,B42,'8月奖金发放记录'!$E$2:$E$171,"补发1月",'8月奖金发放记录'!$A$2:$A$171,A42)</f>
        <v>0</v>
      </c>
      <c r="P42" s="3">
        <f>SUMIFS('8月奖金发放记录'!$J$2:$J$171,'8月奖金发放记录'!$B$2:$B$171,B42,'8月奖金发放记录'!$E$2:$E$171,"补发2月",'8月奖金发放记录'!$A$2:$A$171,A42)</f>
        <v>0</v>
      </c>
      <c r="Q42" s="3">
        <f>SUMIFS('8月奖金发放记录'!$J$2:$J$171,'8月奖金发放记录'!$B$2:$B$171,B42,'8月奖金发放记录'!$E$2:$E$171,"补发3月",'8月奖金发放记录'!$A$2:$A$171,A42)</f>
        <v>0</v>
      </c>
      <c r="R42" s="3">
        <f>SUMIFS('8月奖金发放记录'!$J$2:$J$171,'8月奖金发放记录'!$B$2:$B$171,B42,'8月奖金发放记录'!$E$2:$E$171,"补发4月",'8月奖金发放记录'!$A$2:$A$171,A42)</f>
        <v>0</v>
      </c>
      <c r="S42" s="3">
        <f>SUMIFS('8月奖金发放记录'!$J$2:$J$171,'8月奖金发放记录'!$B$2:$B$171,B42,'8月奖金发放记录'!$E$2:$E$171,"补发5月",'8月奖金发放记录'!$A$2:$A$171,A42)</f>
        <v>0</v>
      </c>
      <c r="T42" s="3">
        <f>SUMIFS('8月奖金发放记录'!$J$2:$J$171,'8月奖金发放记录'!$B$2:$B$171,B42,'8月奖金发放记录'!$E$2:$E$171,"补发6月",'8月奖金发放记录'!$A$2:$A$171,A42)</f>
        <v>0</v>
      </c>
      <c r="U42" s="3">
        <f>SUMIFS('8月奖金发放记录'!$J$2:$J$171,'8月奖金发放记录'!$B$2:$B$171,B42,'8月奖金发放记录'!$E$2:$E$171,"补发7月",'8月奖金发放记录'!$A$2:$A$171,A42)</f>
        <v>0</v>
      </c>
      <c r="V42" s="3">
        <f>SUMIFS('8月奖金发放记录'!$J$2:$J$171,'8月奖金发放记录'!$B$2:$B$171,B42,'8月奖金发放记录'!$E$2:$E$171,"当月",'8月奖金发放记录'!$A$2:$A$171,A42)</f>
        <v>0</v>
      </c>
      <c r="W42" s="3">
        <f>SUMIFS('8月奖金发放记录'!$J$2:$J$171,'8月奖金发放记录'!$B$2:$B$171,B42,'8月奖金发放记录'!$E$2:$E$171,"累计补发8月",'8月奖金发放记录'!$A$2:$A$171,A42)</f>
        <v>0</v>
      </c>
      <c r="X42" s="3">
        <f t="shared" si="0"/>
        <v>260</v>
      </c>
      <c r="Y42" s="2" t="s">
        <v>59</v>
      </c>
    </row>
    <row r="43" ht="19" customHeight="1" spans="1:25">
      <c r="A43" s="2" t="s">
        <v>261</v>
      </c>
      <c r="B43" s="2" t="s">
        <v>179</v>
      </c>
      <c r="C43" s="2" t="s">
        <v>65</v>
      </c>
      <c r="D43" s="2">
        <v>1</v>
      </c>
      <c r="E43" s="2">
        <v>24</v>
      </c>
      <c r="F43" s="3">
        <v>3870.97</v>
      </c>
      <c r="G43" s="3">
        <v>2578.6</v>
      </c>
      <c r="H43" s="2" t="s">
        <v>59</v>
      </c>
      <c r="I43" s="3">
        <v>0</v>
      </c>
      <c r="J43" s="3">
        <v>4354.84</v>
      </c>
      <c r="K43" s="3">
        <v>3140.7</v>
      </c>
      <c r="L43" s="2" t="s">
        <v>24</v>
      </c>
      <c r="M43" s="2">
        <v>0</v>
      </c>
      <c r="N43" s="3">
        <f>SUMIFS('8月奖金发放记录'!$J$2:$J$171,'8月奖金发放记录'!$B$2:$B$171,B43,'8月奖金发放记录'!$E$2:$E$171,"结转",'8月奖金发放记录'!$A$2:$A$171,A43)</f>
        <v>0</v>
      </c>
      <c r="O43" s="3">
        <f>SUMIFS('8月奖金发放记录'!$J$2:$J$171,'8月奖金发放记录'!$B$2:$B$171,B43,'8月奖金发放记录'!$E$2:$E$171,"补发1月",'8月奖金发放记录'!$A$2:$A$171,A43)</f>
        <v>0</v>
      </c>
      <c r="P43" s="3">
        <f>SUMIFS('8月奖金发放记录'!$J$2:$J$171,'8月奖金发放记录'!$B$2:$B$171,B43,'8月奖金发放记录'!$E$2:$E$171,"补发2月",'8月奖金发放记录'!$A$2:$A$171,A43)</f>
        <v>0</v>
      </c>
      <c r="Q43" s="3">
        <f>SUMIFS('8月奖金发放记录'!$J$2:$J$171,'8月奖金发放记录'!$B$2:$B$171,B43,'8月奖金发放记录'!$E$2:$E$171,"补发3月",'8月奖金发放记录'!$A$2:$A$171,A43)</f>
        <v>0</v>
      </c>
      <c r="R43" s="3">
        <f>SUMIFS('8月奖金发放记录'!$J$2:$J$171,'8月奖金发放记录'!$B$2:$B$171,B43,'8月奖金发放记录'!$E$2:$E$171,"补发4月",'8月奖金发放记录'!$A$2:$A$171,A43)</f>
        <v>0</v>
      </c>
      <c r="S43" s="3">
        <f>SUMIFS('8月奖金发放记录'!$J$2:$J$171,'8月奖金发放记录'!$B$2:$B$171,B43,'8月奖金发放记录'!$E$2:$E$171,"补发5月",'8月奖金发放记录'!$A$2:$A$171,A43)</f>
        <v>0</v>
      </c>
      <c r="T43" s="3">
        <f>SUMIFS('8月奖金发放记录'!$J$2:$J$171,'8月奖金发放记录'!$B$2:$B$171,B43,'8月奖金发放记录'!$E$2:$E$171,"补发6月",'8月奖金发放记录'!$A$2:$A$171,A43)</f>
        <v>0</v>
      </c>
      <c r="U43" s="3">
        <f>SUMIFS('8月奖金发放记录'!$J$2:$J$171,'8月奖金发放记录'!$B$2:$B$171,B43,'8月奖金发放记录'!$E$2:$E$171,"补发7月",'8月奖金发放记录'!$A$2:$A$171,A43)</f>
        <v>0</v>
      </c>
      <c r="V43" s="3">
        <f>SUMIFS('8月奖金发放记录'!$J$2:$J$171,'8月奖金发放记录'!$B$2:$B$171,B43,'8月奖金发放记录'!$E$2:$E$171,"当月",'8月奖金发放记录'!$A$2:$A$171,A43)</f>
        <v>0</v>
      </c>
      <c r="W43" s="3">
        <f>SUMIFS('8月奖金发放记录'!$J$2:$J$171,'8月奖金发放记录'!$B$2:$B$171,B43,'8月奖金发放记录'!$E$2:$E$171,"累计补发8月",'8月奖金发放记录'!$A$2:$A$171,A43)</f>
        <v>0</v>
      </c>
      <c r="X43" s="3">
        <f t="shared" si="0"/>
        <v>0</v>
      </c>
      <c r="Y43" s="2" t="s">
        <v>59</v>
      </c>
    </row>
    <row r="44" ht="19" customHeight="1" spans="1:25">
      <c r="A44" s="2" t="s">
        <v>263</v>
      </c>
      <c r="B44" s="2" t="s">
        <v>179</v>
      </c>
      <c r="C44" s="2" t="s">
        <v>65</v>
      </c>
      <c r="D44" s="2">
        <v>1</v>
      </c>
      <c r="E44" s="2">
        <v>22</v>
      </c>
      <c r="F44" s="3">
        <v>2129.03</v>
      </c>
      <c r="G44" s="3">
        <v>4121.2</v>
      </c>
      <c r="H44" s="2" t="s">
        <v>113</v>
      </c>
      <c r="I44" s="3">
        <v>106.451612903226</v>
      </c>
      <c r="J44" s="3">
        <v>23129.03</v>
      </c>
      <c r="K44" s="3">
        <v>43693.2</v>
      </c>
      <c r="L44" s="2" t="s">
        <v>69</v>
      </c>
      <c r="M44" s="2">
        <v>1</v>
      </c>
      <c r="N44" s="3">
        <f>SUMIFS('8月奖金发放记录'!$J$2:$J$171,'8月奖金发放记录'!$B$2:$B$171,B44,'8月奖金发放记录'!$E$2:$E$171,"结转",'8月奖金发放记录'!$A$2:$A$171,A44)</f>
        <v>150</v>
      </c>
      <c r="O44" s="3">
        <f>SUMIFS('8月奖金发放记录'!$J$2:$J$171,'8月奖金发放记录'!$B$2:$B$171,B44,'8月奖金发放记录'!$E$2:$E$171,"补发1月",'8月奖金发放记录'!$A$2:$A$171,A44)</f>
        <v>0</v>
      </c>
      <c r="P44" s="3">
        <f>SUMIFS('8月奖金发放记录'!$J$2:$J$171,'8月奖金发放记录'!$B$2:$B$171,B44,'8月奖金发放记录'!$E$2:$E$171,"补发2月",'8月奖金发放记录'!$A$2:$A$171,A44)</f>
        <v>0</v>
      </c>
      <c r="Q44" s="3">
        <f>SUMIFS('8月奖金发放记录'!$J$2:$J$171,'8月奖金发放记录'!$B$2:$B$171,B44,'8月奖金发放记录'!$E$2:$E$171,"补发3月",'8月奖金发放记录'!$A$2:$A$171,A44)</f>
        <v>0</v>
      </c>
      <c r="R44" s="3">
        <f>SUMIFS('8月奖金发放记录'!$J$2:$J$171,'8月奖金发放记录'!$B$2:$B$171,B44,'8月奖金发放记录'!$E$2:$E$171,"补发4月",'8月奖金发放记录'!$A$2:$A$171,A44)</f>
        <v>0</v>
      </c>
      <c r="S44" s="3">
        <f>SUMIFS('8月奖金发放记录'!$J$2:$J$171,'8月奖金发放记录'!$B$2:$B$171,B44,'8月奖金发放记录'!$E$2:$E$171,"补发5月",'8月奖金发放记录'!$A$2:$A$171,A44)</f>
        <v>0</v>
      </c>
      <c r="T44" s="3">
        <f>SUMIFS('8月奖金发放记录'!$J$2:$J$171,'8月奖金发放记录'!$B$2:$B$171,B44,'8月奖金发放记录'!$E$2:$E$171,"补发6月",'8月奖金发放记录'!$A$2:$A$171,A44)</f>
        <v>0</v>
      </c>
      <c r="U44" s="3">
        <f>SUMIFS('8月奖金发放记录'!$J$2:$J$171,'8月奖金发放记录'!$B$2:$B$171,B44,'8月奖金发放记录'!$E$2:$E$171,"补发7月",'8月奖金发放记录'!$A$2:$A$171,A44)</f>
        <v>0</v>
      </c>
      <c r="V44" s="3">
        <f>SUMIFS('8月奖金发放记录'!$J$2:$J$171,'8月奖金发放记录'!$B$2:$B$171,B44,'8月奖金发放记录'!$E$2:$E$171,"当月",'8月奖金发放记录'!$A$2:$A$171,A44)</f>
        <v>0</v>
      </c>
      <c r="W44" s="3">
        <f>SUMIFS('8月奖金发放记录'!$J$2:$J$171,'8月奖金发放记录'!$B$2:$B$171,B44,'8月奖金发放记录'!$E$2:$E$171,"累计补发8月",'8月奖金发放记录'!$A$2:$A$171,A44)</f>
        <v>0</v>
      </c>
      <c r="X44" s="3">
        <f t="shared" si="0"/>
        <v>150</v>
      </c>
      <c r="Y44" s="2" t="s">
        <v>59</v>
      </c>
    </row>
    <row r="45" ht="19" customHeight="1" spans="1:25">
      <c r="A45" s="2" t="s">
        <v>264</v>
      </c>
      <c r="B45" s="2" t="s">
        <v>179</v>
      </c>
      <c r="C45" s="2" t="s">
        <v>65</v>
      </c>
      <c r="D45" s="2">
        <v>1</v>
      </c>
      <c r="E45" s="2">
        <v>31</v>
      </c>
      <c r="F45" s="3">
        <v>3000</v>
      </c>
      <c r="G45" s="3">
        <v>4915.8</v>
      </c>
      <c r="H45" s="2" t="s">
        <v>113</v>
      </c>
      <c r="I45" s="3">
        <v>150</v>
      </c>
      <c r="J45" s="3">
        <v>15774.19</v>
      </c>
      <c r="K45" s="3">
        <v>23429.7</v>
      </c>
      <c r="L45" s="2" t="s">
        <v>69</v>
      </c>
      <c r="M45" s="2">
        <v>1</v>
      </c>
      <c r="N45" s="3">
        <f>SUMIFS('8月奖金发放记录'!$J$2:$J$171,'8月奖金发放记录'!$B$2:$B$171,B45,'8月奖金发放记录'!$E$2:$E$171,"结转",'8月奖金发放记录'!$A$2:$A$171,A45)</f>
        <v>0</v>
      </c>
      <c r="O45" s="3">
        <f>SUMIFS('8月奖金发放记录'!$J$2:$J$171,'8月奖金发放记录'!$B$2:$B$171,B45,'8月奖金发放记录'!$E$2:$E$171,"补发1月",'8月奖金发放记录'!$A$2:$A$171,A45)</f>
        <v>0</v>
      </c>
      <c r="P45" s="3">
        <f>SUMIFS('8月奖金发放记录'!$J$2:$J$171,'8月奖金发放记录'!$B$2:$B$171,B45,'8月奖金发放记录'!$E$2:$E$171,"补发2月",'8月奖金发放记录'!$A$2:$A$171,A45)</f>
        <v>0</v>
      </c>
      <c r="Q45" s="3">
        <f>SUMIFS('8月奖金发放记录'!$J$2:$J$171,'8月奖金发放记录'!$B$2:$B$171,B45,'8月奖金发放记录'!$E$2:$E$171,"补发3月",'8月奖金发放记录'!$A$2:$A$171,A45)</f>
        <v>0</v>
      </c>
      <c r="R45" s="3">
        <f>SUMIFS('8月奖金发放记录'!$J$2:$J$171,'8月奖金发放记录'!$B$2:$B$171,B45,'8月奖金发放记录'!$E$2:$E$171,"补发4月",'8月奖金发放记录'!$A$2:$A$171,A45)</f>
        <v>0</v>
      </c>
      <c r="S45" s="3">
        <f>SUMIFS('8月奖金发放记录'!$J$2:$J$171,'8月奖金发放记录'!$B$2:$B$171,B45,'8月奖金发放记录'!$E$2:$E$171,"补发5月",'8月奖金发放记录'!$A$2:$A$171,A45)</f>
        <v>0</v>
      </c>
      <c r="T45" s="3">
        <f>SUMIFS('8月奖金发放记录'!$J$2:$J$171,'8月奖金发放记录'!$B$2:$B$171,B45,'8月奖金发放记录'!$E$2:$E$171,"补发6月",'8月奖金发放记录'!$A$2:$A$171,A45)</f>
        <v>0</v>
      </c>
      <c r="U45" s="3">
        <f>SUMIFS('8月奖金发放记录'!$J$2:$J$171,'8月奖金发放记录'!$B$2:$B$171,B45,'8月奖金发放记录'!$E$2:$E$171,"补发7月",'8月奖金发放记录'!$A$2:$A$171,A45)</f>
        <v>0</v>
      </c>
      <c r="V45" s="3">
        <f>SUMIFS('8月奖金发放记录'!$J$2:$J$171,'8月奖金发放记录'!$B$2:$B$171,B45,'8月奖金发放记录'!$E$2:$E$171,"当月",'8月奖金发放记录'!$A$2:$A$171,A45)</f>
        <v>150</v>
      </c>
      <c r="W45" s="3">
        <f>SUMIFS('8月奖金发放记录'!$J$2:$J$171,'8月奖金发放记录'!$B$2:$B$171,B45,'8月奖金发放记录'!$E$2:$E$171,"累计补发8月",'8月奖金发放记录'!$A$2:$A$171,A45)</f>
        <v>0</v>
      </c>
      <c r="X45" s="3">
        <f t="shared" si="0"/>
        <v>150</v>
      </c>
      <c r="Y45" s="2" t="s">
        <v>59</v>
      </c>
    </row>
    <row r="46" ht="19" customHeight="1" spans="1:25">
      <c r="A46" s="2" t="s">
        <v>267</v>
      </c>
      <c r="B46" s="2" t="s">
        <v>179</v>
      </c>
      <c r="C46" s="2" t="s">
        <v>65</v>
      </c>
      <c r="D46" s="2">
        <v>1</v>
      </c>
      <c r="E46" s="2">
        <v>4</v>
      </c>
      <c r="F46" s="3">
        <v>387.1</v>
      </c>
      <c r="G46" s="3">
        <v>1265.3</v>
      </c>
      <c r="H46" s="2" t="s">
        <v>113</v>
      </c>
      <c r="I46" s="3">
        <v>19.3548387096774</v>
      </c>
      <c r="J46" s="3">
        <v>21387.1</v>
      </c>
      <c r="K46" s="3">
        <v>26296.2</v>
      </c>
      <c r="L46" s="2" t="s">
        <v>69</v>
      </c>
      <c r="M46" s="2">
        <v>0</v>
      </c>
      <c r="N46" s="3">
        <f>SUMIFS('8月奖金发放记录'!$J$2:$J$171,'8月奖金发放记录'!$B$2:$B$171,B46,'8月奖金发放记录'!$E$2:$E$171,"结转",'8月奖金发放记录'!$A$2:$A$171,A46)</f>
        <v>0</v>
      </c>
      <c r="O46" s="3">
        <f>SUMIFS('8月奖金发放记录'!$J$2:$J$171,'8月奖金发放记录'!$B$2:$B$171,B46,'8月奖金发放记录'!$E$2:$E$171,"补发1月",'8月奖金发放记录'!$A$2:$A$171,A46)</f>
        <v>0</v>
      </c>
      <c r="P46" s="3">
        <f>SUMIFS('8月奖金发放记录'!$J$2:$J$171,'8月奖金发放记录'!$B$2:$B$171,B46,'8月奖金发放记录'!$E$2:$E$171,"补发2月",'8月奖金发放记录'!$A$2:$A$171,A46)</f>
        <v>0</v>
      </c>
      <c r="Q46" s="3">
        <f>SUMIFS('8月奖金发放记录'!$J$2:$J$171,'8月奖金发放记录'!$B$2:$B$171,B46,'8月奖金发放记录'!$E$2:$E$171,"补发3月",'8月奖金发放记录'!$A$2:$A$171,A46)</f>
        <v>0</v>
      </c>
      <c r="R46" s="3">
        <f>SUMIFS('8月奖金发放记录'!$J$2:$J$171,'8月奖金发放记录'!$B$2:$B$171,B46,'8月奖金发放记录'!$E$2:$E$171,"补发4月",'8月奖金发放记录'!$A$2:$A$171,A46)</f>
        <v>0</v>
      </c>
      <c r="S46" s="3">
        <f>SUMIFS('8月奖金发放记录'!$J$2:$J$171,'8月奖金发放记录'!$B$2:$B$171,B46,'8月奖金发放记录'!$E$2:$E$171,"补发5月",'8月奖金发放记录'!$A$2:$A$171,A46)</f>
        <v>0</v>
      </c>
      <c r="T46" s="3">
        <f>SUMIFS('8月奖金发放记录'!$J$2:$J$171,'8月奖金发放记录'!$B$2:$B$171,B46,'8月奖金发放记录'!$E$2:$E$171,"补发6月",'8月奖金发放记录'!$A$2:$A$171,A46)</f>
        <v>0</v>
      </c>
      <c r="U46" s="3">
        <f>SUMIFS('8月奖金发放记录'!$J$2:$J$171,'8月奖金发放记录'!$B$2:$B$171,B46,'8月奖金发放记录'!$E$2:$E$171,"补发7月",'8月奖金发放记录'!$A$2:$A$171,A46)</f>
        <v>0</v>
      </c>
      <c r="V46" s="3">
        <f>SUMIFS('8月奖金发放记录'!$J$2:$J$171,'8月奖金发放记录'!$B$2:$B$171,B46,'8月奖金发放记录'!$E$2:$E$171,"当月",'8月奖金发放记录'!$A$2:$A$171,A46)</f>
        <v>19.35</v>
      </c>
      <c r="W46" s="3">
        <f>SUMIFS('8月奖金发放记录'!$J$2:$J$171,'8月奖金发放记录'!$B$2:$B$171,B46,'8月奖金发放记录'!$E$2:$E$171,"累计补发8月",'8月奖金发放记录'!$A$2:$A$171,A46)</f>
        <v>0</v>
      </c>
      <c r="X46" s="3">
        <f t="shared" si="0"/>
        <v>19.35</v>
      </c>
      <c r="Y46" s="2" t="s">
        <v>59</v>
      </c>
    </row>
    <row r="47" ht="19" customHeight="1" spans="1:25">
      <c r="A47" s="2" t="s">
        <v>269</v>
      </c>
      <c r="B47" s="2" t="s">
        <v>179</v>
      </c>
      <c r="C47" s="2" t="s">
        <v>65</v>
      </c>
      <c r="D47" s="2">
        <v>1</v>
      </c>
      <c r="E47" s="2">
        <v>18</v>
      </c>
      <c r="F47" s="3">
        <v>1741.94</v>
      </c>
      <c r="G47" s="3">
        <v>122</v>
      </c>
      <c r="H47" s="2" t="s">
        <v>59</v>
      </c>
      <c r="I47" s="3">
        <v>0</v>
      </c>
      <c r="J47" s="3">
        <v>22741.94</v>
      </c>
      <c r="K47" s="3">
        <v>44215.4</v>
      </c>
      <c r="L47" s="2" t="s">
        <v>69</v>
      </c>
      <c r="M47" s="2">
        <v>1</v>
      </c>
      <c r="N47" s="3">
        <f>SUMIFS('8月奖金发放记录'!$J$2:$J$171,'8月奖金发放记录'!$B$2:$B$171,B47,'8月奖金发放记录'!$E$2:$E$171,"结转",'8月奖金发放记录'!$A$2:$A$171,A47)</f>
        <v>150</v>
      </c>
      <c r="O47" s="3">
        <f>SUMIFS('8月奖金发放记录'!$J$2:$J$171,'8月奖金发放记录'!$B$2:$B$171,B47,'8月奖金发放记录'!$E$2:$E$171,"补发1月",'8月奖金发放记录'!$A$2:$A$171,A47)</f>
        <v>0</v>
      </c>
      <c r="P47" s="3">
        <f>SUMIFS('8月奖金发放记录'!$J$2:$J$171,'8月奖金发放记录'!$B$2:$B$171,B47,'8月奖金发放记录'!$E$2:$E$171,"补发2月",'8月奖金发放记录'!$A$2:$A$171,A47)</f>
        <v>0</v>
      </c>
      <c r="Q47" s="3">
        <f>SUMIFS('8月奖金发放记录'!$J$2:$J$171,'8月奖金发放记录'!$B$2:$B$171,B47,'8月奖金发放记录'!$E$2:$E$171,"补发3月",'8月奖金发放记录'!$A$2:$A$171,A47)</f>
        <v>0</v>
      </c>
      <c r="R47" s="3">
        <f>SUMIFS('8月奖金发放记录'!$J$2:$J$171,'8月奖金发放记录'!$B$2:$B$171,B47,'8月奖金发放记录'!$E$2:$E$171,"补发4月",'8月奖金发放记录'!$A$2:$A$171,A47)</f>
        <v>0</v>
      </c>
      <c r="S47" s="3">
        <f>SUMIFS('8月奖金发放记录'!$J$2:$J$171,'8月奖金发放记录'!$B$2:$B$171,B47,'8月奖金发放记录'!$E$2:$E$171,"补发5月",'8月奖金发放记录'!$A$2:$A$171,A47)</f>
        <v>0</v>
      </c>
      <c r="T47" s="3">
        <f>SUMIFS('8月奖金发放记录'!$J$2:$J$171,'8月奖金发放记录'!$B$2:$B$171,B47,'8月奖金发放记录'!$E$2:$E$171,"补发6月",'8月奖金发放记录'!$A$2:$A$171,A47)</f>
        <v>0</v>
      </c>
      <c r="U47" s="3">
        <f>SUMIFS('8月奖金发放记录'!$J$2:$J$171,'8月奖金发放记录'!$B$2:$B$171,B47,'8月奖金发放记录'!$E$2:$E$171,"补发7月",'8月奖金发放记录'!$A$2:$A$171,A47)</f>
        <v>0</v>
      </c>
      <c r="V47" s="3">
        <f>SUMIFS('8月奖金发放记录'!$J$2:$J$171,'8月奖金发放记录'!$B$2:$B$171,B47,'8月奖金发放记录'!$E$2:$E$171,"当月",'8月奖金发放记录'!$A$2:$A$171,A47)</f>
        <v>0</v>
      </c>
      <c r="W47" s="3">
        <f>SUMIFS('8月奖金发放记录'!$J$2:$J$171,'8月奖金发放记录'!$B$2:$B$171,B47,'8月奖金发放记录'!$E$2:$E$171,"累计补发8月",'8月奖金发放记录'!$A$2:$A$171,A47)</f>
        <v>0</v>
      </c>
      <c r="X47" s="3">
        <f t="shared" si="0"/>
        <v>150</v>
      </c>
      <c r="Y47" s="2" t="s">
        <v>59</v>
      </c>
    </row>
    <row r="48" ht="19" customHeight="1" spans="1:25">
      <c r="A48" s="2" t="s">
        <v>271</v>
      </c>
      <c r="B48" s="2" t="s">
        <v>179</v>
      </c>
      <c r="C48" s="2" t="s">
        <v>65</v>
      </c>
      <c r="D48" s="2">
        <v>1</v>
      </c>
      <c r="E48" s="2">
        <v>21</v>
      </c>
      <c r="F48" s="3">
        <v>2032.26</v>
      </c>
      <c r="G48" s="3">
        <v>2370.8</v>
      </c>
      <c r="H48" s="2" t="s">
        <v>113</v>
      </c>
      <c r="I48" s="3">
        <v>101.612903225806</v>
      </c>
      <c r="J48" s="3">
        <v>23032.26</v>
      </c>
      <c r="K48" s="3">
        <v>27654.8</v>
      </c>
      <c r="L48" s="2" t="s">
        <v>69</v>
      </c>
      <c r="M48" s="2">
        <v>0</v>
      </c>
      <c r="N48" s="3">
        <f>SUMIFS('8月奖金发放记录'!$J$2:$J$171,'8月奖金发放记录'!$B$2:$B$171,B48,'8月奖金发放记录'!$E$2:$E$171,"结转",'8月奖金发放记录'!$A$2:$A$171,A48)</f>
        <v>0</v>
      </c>
      <c r="O48" s="3">
        <f>SUMIFS('8月奖金发放记录'!$J$2:$J$171,'8月奖金发放记录'!$B$2:$B$171,B48,'8月奖金发放记录'!$E$2:$E$171,"补发1月",'8月奖金发放记录'!$A$2:$A$171,A48)</f>
        <v>0</v>
      </c>
      <c r="P48" s="3">
        <f>SUMIFS('8月奖金发放记录'!$J$2:$J$171,'8月奖金发放记录'!$B$2:$B$171,B48,'8月奖金发放记录'!$E$2:$E$171,"补发2月",'8月奖金发放记录'!$A$2:$A$171,A48)</f>
        <v>0</v>
      </c>
      <c r="Q48" s="3">
        <f>SUMIFS('8月奖金发放记录'!$J$2:$J$171,'8月奖金发放记录'!$B$2:$B$171,B48,'8月奖金发放记录'!$E$2:$E$171,"补发3月",'8月奖金发放记录'!$A$2:$A$171,A48)</f>
        <v>0</v>
      </c>
      <c r="R48" s="3">
        <f>SUMIFS('8月奖金发放记录'!$J$2:$J$171,'8月奖金发放记录'!$B$2:$B$171,B48,'8月奖金发放记录'!$E$2:$E$171,"补发4月",'8月奖金发放记录'!$A$2:$A$171,A48)</f>
        <v>0</v>
      </c>
      <c r="S48" s="3">
        <f>SUMIFS('8月奖金发放记录'!$J$2:$J$171,'8月奖金发放记录'!$B$2:$B$171,B48,'8月奖金发放记录'!$E$2:$E$171,"补发5月",'8月奖金发放记录'!$A$2:$A$171,A48)</f>
        <v>0</v>
      </c>
      <c r="T48" s="3">
        <f>SUMIFS('8月奖金发放记录'!$J$2:$J$171,'8月奖金发放记录'!$B$2:$B$171,B48,'8月奖金发放记录'!$E$2:$E$171,"补发6月",'8月奖金发放记录'!$A$2:$A$171,A48)</f>
        <v>0</v>
      </c>
      <c r="U48" s="3">
        <f>SUMIFS('8月奖金发放记录'!$J$2:$J$171,'8月奖金发放记录'!$B$2:$B$171,B48,'8月奖金发放记录'!$E$2:$E$171,"补发7月",'8月奖金发放记录'!$A$2:$A$171,A48)</f>
        <v>0</v>
      </c>
      <c r="V48" s="3">
        <f>SUMIFS('8月奖金发放记录'!$J$2:$J$171,'8月奖金发放记录'!$B$2:$B$171,B48,'8月奖金发放记录'!$E$2:$E$171,"当月",'8月奖金发放记录'!$A$2:$A$171,A48)</f>
        <v>101.61</v>
      </c>
      <c r="W48" s="3">
        <f>SUMIFS('8月奖金发放记录'!$J$2:$J$171,'8月奖金发放记录'!$B$2:$B$171,B48,'8月奖金发放记录'!$E$2:$E$171,"累计补发8月",'8月奖金发放记录'!$A$2:$A$171,A48)</f>
        <v>0</v>
      </c>
      <c r="X48" s="3">
        <f t="shared" si="0"/>
        <v>101.61</v>
      </c>
      <c r="Y48" s="2" t="s">
        <v>59</v>
      </c>
    </row>
    <row r="49" ht="19" customHeight="1" spans="1:25">
      <c r="A49" s="2" t="s">
        <v>272</v>
      </c>
      <c r="B49" s="2" t="s">
        <v>179</v>
      </c>
      <c r="C49" s="2" t="s">
        <v>65</v>
      </c>
      <c r="D49" s="2">
        <v>1</v>
      </c>
      <c r="E49" s="2">
        <v>17</v>
      </c>
      <c r="F49" s="3">
        <v>1645.16</v>
      </c>
      <c r="G49" s="3">
        <v>1197.7</v>
      </c>
      <c r="H49" s="2" t="s">
        <v>59</v>
      </c>
      <c r="I49" s="3">
        <v>0</v>
      </c>
      <c r="J49" s="3">
        <v>22645.16</v>
      </c>
      <c r="K49" s="3">
        <v>43331.9</v>
      </c>
      <c r="L49" s="2" t="s">
        <v>69</v>
      </c>
      <c r="M49" s="2">
        <v>0</v>
      </c>
      <c r="N49" s="3">
        <f>SUMIFS('8月奖金发放记录'!$J$2:$J$171,'8月奖金发放记录'!$B$2:$B$171,B49,'8月奖金发放记录'!$E$2:$E$171,"结转",'8月奖金发放记录'!$A$2:$A$171,A49)</f>
        <v>150</v>
      </c>
      <c r="O49" s="3">
        <f>SUMIFS('8月奖金发放记录'!$J$2:$J$171,'8月奖金发放记录'!$B$2:$B$171,B49,'8月奖金发放记录'!$E$2:$E$171,"补发1月",'8月奖金发放记录'!$A$2:$A$171,A49)</f>
        <v>0</v>
      </c>
      <c r="P49" s="3">
        <f>SUMIFS('8月奖金发放记录'!$J$2:$J$171,'8月奖金发放记录'!$B$2:$B$171,B49,'8月奖金发放记录'!$E$2:$E$171,"补发2月",'8月奖金发放记录'!$A$2:$A$171,A49)</f>
        <v>0</v>
      </c>
      <c r="Q49" s="3">
        <f>SUMIFS('8月奖金发放记录'!$J$2:$J$171,'8月奖金发放记录'!$B$2:$B$171,B49,'8月奖金发放记录'!$E$2:$E$171,"补发3月",'8月奖金发放记录'!$A$2:$A$171,A49)</f>
        <v>0</v>
      </c>
      <c r="R49" s="3">
        <f>SUMIFS('8月奖金发放记录'!$J$2:$J$171,'8月奖金发放记录'!$B$2:$B$171,B49,'8月奖金发放记录'!$E$2:$E$171,"补发4月",'8月奖金发放记录'!$A$2:$A$171,A49)</f>
        <v>0</v>
      </c>
      <c r="S49" s="3">
        <f>SUMIFS('8月奖金发放记录'!$J$2:$J$171,'8月奖金发放记录'!$B$2:$B$171,B49,'8月奖金发放记录'!$E$2:$E$171,"补发5月",'8月奖金发放记录'!$A$2:$A$171,A49)</f>
        <v>0</v>
      </c>
      <c r="T49" s="3">
        <f>SUMIFS('8月奖金发放记录'!$J$2:$J$171,'8月奖金发放记录'!$B$2:$B$171,B49,'8月奖金发放记录'!$E$2:$E$171,"补发6月",'8月奖金发放记录'!$A$2:$A$171,A49)</f>
        <v>0</v>
      </c>
      <c r="U49" s="3">
        <f>SUMIFS('8月奖金发放记录'!$J$2:$J$171,'8月奖金发放记录'!$B$2:$B$171,B49,'8月奖金发放记录'!$E$2:$E$171,"补发7月",'8月奖金发放记录'!$A$2:$A$171,A49)</f>
        <v>0</v>
      </c>
      <c r="V49" s="3">
        <f>SUMIFS('8月奖金发放记录'!$J$2:$J$171,'8月奖金发放记录'!$B$2:$B$171,B49,'8月奖金发放记录'!$E$2:$E$171,"当月",'8月奖金发放记录'!$A$2:$A$171,A49)</f>
        <v>0</v>
      </c>
      <c r="W49" s="3">
        <f>SUMIFS('8月奖金发放记录'!$J$2:$J$171,'8月奖金发放记录'!$B$2:$B$171,B49,'8月奖金发放记录'!$E$2:$E$171,"累计补发8月",'8月奖金发放记录'!$A$2:$A$171,A49)</f>
        <v>0</v>
      </c>
      <c r="X49" s="3">
        <f t="shared" si="0"/>
        <v>150</v>
      </c>
      <c r="Y49" s="2" t="s">
        <v>59</v>
      </c>
    </row>
    <row r="50" ht="19" customHeight="1" spans="1:25">
      <c r="A50" s="2" t="s">
        <v>702</v>
      </c>
      <c r="B50" s="2" t="s">
        <v>179</v>
      </c>
      <c r="C50" s="2" t="s">
        <v>65</v>
      </c>
      <c r="D50" s="2">
        <v>0</v>
      </c>
      <c r="E50" s="2">
        <v>31</v>
      </c>
      <c r="F50" s="3">
        <v>3000</v>
      </c>
      <c r="G50" s="3">
        <v>0</v>
      </c>
      <c r="H50" s="2" t="s">
        <v>59</v>
      </c>
      <c r="I50" s="3">
        <v>0</v>
      </c>
      <c r="J50" s="3">
        <v>17516.13</v>
      </c>
      <c r="K50" s="3">
        <v>40637.6</v>
      </c>
      <c r="L50" s="2" t="s">
        <v>24</v>
      </c>
      <c r="M50" s="2">
        <v>4</v>
      </c>
      <c r="N50" s="3">
        <f>SUMIFS('8月奖金发放记录'!$J$2:$J$171,'8月奖金发放记录'!$B$2:$B$171,B50,'8月奖金发放记录'!$E$2:$E$171,"结转",'8月奖金发放记录'!$A$2:$A$171,A50)</f>
        <v>150</v>
      </c>
      <c r="O50" s="3">
        <f>SUMIFS('8月奖金发放记录'!$J$2:$J$171,'8月奖金发放记录'!$B$2:$B$171,B50,'8月奖金发放记录'!$E$2:$E$171,"补发1月",'8月奖金发放记录'!$A$2:$A$171,A50)</f>
        <v>0</v>
      </c>
      <c r="P50" s="3">
        <f>SUMIFS('8月奖金发放记录'!$J$2:$J$171,'8月奖金发放记录'!$B$2:$B$171,B50,'8月奖金发放记录'!$E$2:$E$171,"补发2月",'8月奖金发放记录'!$A$2:$A$171,A50)</f>
        <v>0</v>
      </c>
      <c r="Q50" s="3">
        <f>SUMIFS('8月奖金发放记录'!$J$2:$J$171,'8月奖金发放记录'!$B$2:$B$171,B50,'8月奖金发放记录'!$E$2:$E$171,"补发3月",'8月奖金发放记录'!$A$2:$A$171,A50)</f>
        <v>0</v>
      </c>
      <c r="R50" s="3">
        <f>SUMIFS('8月奖金发放记录'!$J$2:$J$171,'8月奖金发放记录'!$B$2:$B$171,B50,'8月奖金发放记录'!$E$2:$E$171,"补发4月",'8月奖金发放记录'!$A$2:$A$171,A50)</f>
        <v>0</v>
      </c>
      <c r="S50" s="3">
        <f>SUMIFS('8月奖金发放记录'!$J$2:$J$171,'8月奖金发放记录'!$B$2:$B$171,B50,'8月奖金发放记录'!$E$2:$E$171,"补发5月",'8月奖金发放记录'!$A$2:$A$171,A50)</f>
        <v>0</v>
      </c>
      <c r="T50" s="3">
        <f>SUMIFS('8月奖金发放记录'!$J$2:$J$171,'8月奖金发放记录'!$B$2:$B$171,B50,'8月奖金发放记录'!$E$2:$E$171,"补发6月",'8月奖金发放记录'!$A$2:$A$171,A50)</f>
        <v>0</v>
      </c>
      <c r="U50" s="3">
        <f>SUMIFS('8月奖金发放记录'!$J$2:$J$171,'8月奖金发放记录'!$B$2:$B$171,B50,'8月奖金发放记录'!$E$2:$E$171,"补发7月",'8月奖金发放记录'!$A$2:$A$171,A50)</f>
        <v>0</v>
      </c>
      <c r="V50" s="3">
        <f>SUMIFS('8月奖金发放记录'!$J$2:$J$171,'8月奖金发放记录'!$B$2:$B$171,B50,'8月奖金发放记录'!$E$2:$E$171,"当月",'8月奖金发放记录'!$A$2:$A$171,A50)</f>
        <v>0</v>
      </c>
      <c r="W50" s="3">
        <f>SUMIFS('8月奖金发放记录'!$J$2:$J$171,'8月奖金发放记录'!$B$2:$B$171,B50,'8月奖金发放记录'!$E$2:$E$171,"累计补发8月",'8月奖金发放记录'!$A$2:$A$171,A50)</f>
        <v>0</v>
      </c>
      <c r="X50" s="3">
        <f t="shared" si="0"/>
        <v>150</v>
      </c>
      <c r="Y50" s="2" t="s">
        <v>113</v>
      </c>
    </row>
    <row r="51" ht="19" customHeight="1" spans="1:25">
      <c r="A51" s="2" t="s">
        <v>443</v>
      </c>
      <c r="B51" s="2" t="s">
        <v>444</v>
      </c>
      <c r="C51" s="2" t="s">
        <v>120</v>
      </c>
      <c r="D51" s="2">
        <v>1</v>
      </c>
      <c r="E51" s="2">
        <v>31</v>
      </c>
      <c r="F51" s="3">
        <v>6000</v>
      </c>
      <c r="G51" s="3">
        <v>2331.1</v>
      </c>
      <c r="H51" s="2" t="s">
        <v>59</v>
      </c>
      <c r="I51" s="3">
        <v>0</v>
      </c>
      <c r="J51" s="3">
        <v>6000</v>
      </c>
      <c r="K51" s="3">
        <v>2331.1</v>
      </c>
      <c r="L51" s="2" t="s">
        <v>24</v>
      </c>
      <c r="M51" s="2">
        <v>0</v>
      </c>
      <c r="N51" s="3">
        <f>SUMIFS('8月奖金发放记录'!$J$2:$J$171,'8月奖金发放记录'!$B$2:$B$171,B51,'8月奖金发放记录'!$E$2:$E$171,"结转",'8月奖金发放记录'!$A$2:$A$171,A51)</f>
        <v>0</v>
      </c>
      <c r="O51" s="3">
        <f>SUMIFS('8月奖金发放记录'!$J$2:$J$171,'8月奖金发放记录'!$B$2:$B$171,B51,'8月奖金发放记录'!$E$2:$E$171,"补发1月",'8月奖金发放记录'!$A$2:$A$171,A51)</f>
        <v>0</v>
      </c>
      <c r="P51" s="3">
        <f>SUMIFS('8月奖金发放记录'!$J$2:$J$171,'8月奖金发放记录'!$B$2:$B$171,B51,'8月奖金发放记录'!$E$2:$E$171,"补发2月",'8月奖金发放记录'!$A$2:$A$171,A51)</f>
        <v>0</v>
      </c>
      <c r="Q51" s="3">
        <f>SUMIFS('8月奖金发放记录'!$J$2:$J$171,'8月奖金发放记录'!$B$2:$B$171,B51,'8月奖金发放记录'!$E$2:$E$171,"补发3月",'8月奖金发放记录'!$A$2:$A$171,A51)</f>
        <v>0</v>
      </c>
      <c r="R51" s="3">
        <f>SUMIFS('8月奖金发放记录'!$J$2:$J$171,'8月奖金发放记录'!$B$2:$B$171,B51,'8月奖金发放记录'!$E$2:$E$171,"补发4月",'8月奖金发放记录'!$A$2:$A$171,A51)</f>
        <v>0</v>
      </c>
      <c r="S51" s="3">
        <f>SUMIFS('8月奖金发放记录'!$J$2:$J$171,'8月奖金发放记录'!$B$2:$B$171,B51,'8月奖金发放记录'!$E$2:$E$171,"补发5月",'8月奖金发放记录'!$A$2:$A$171,A51)</f>
        <v>0</v>
      </c>
      <c r="T51" s="3">
        <f>SUMIFS('8月奖金发放记录'!$J$2:$J$171,'8月奖金发放记录'!$B$2:$B$171,B51,'8月奖金发放记录'!$E$2:$E$171,"补发6月",'8月奖金发放记录'!$A$2:$A$171,A51)</f>
        <v>0</v>
      </c>
      <c r="U51" s="3">
        <f>SUMIFS('8月奖金发放记录'!$J$2:$J$171,'8月奖金发放记录'!$B$2:$B$171,B51,'8月奖金发放记录'!$E$2:$E$171,"补发7月",'8月奖金发放记录'!$A$2:$A$171,A51)</f>
        <v>0</v>
      </c>
      <c r="V51" s="3">
        <f>SUMIFS('8月奖金发放记录'!$J$2:$J$171,'8月奖金发放记录'!$B$2:$B$171,B51,'8月奖金发放记录'!$E$2:$E$171,"当月",'8月奖金发放记录'!$A$2:$A$171,A51)</f>
        <v>0</v>
      </c>
      <c r="W51" s="3">
        <f>SUMIFS('8月奖金发放记录'!$J$2:$J$171,'8月奖金发放记录'!$B$2:$B$171,B51,'8月奖金发放记录'!$E$2:$E$171,"累计补发8月",'8月奖金发放记录'!$A$2:$A$171,A51)</f>
        <v>0</v>
      </c>
      <c r="X51" s="3">
        <f t="shared" si="0"/>
        <v>0</v>
      </c>
      <c r="Y51" s="2" t="s">
        <v>59</v>
      </c>
    </row>
    <row r="52" ht="19" customHeight="1" spans="1:25">
      <c r="A52" s="2" t="s">
        <v>445</v>
      </c>
      <c r="B52" s="2" t="s">
        <v>444</v>
      </c>
      <c r="C52" s="2" t="s">
        <v>120</v>
      </c>
      <c r="D52" s="2">
        <v>1</v>
      </c>
      <c r="E52" s="2">
        <v>31</v>
      </c>
      <c r="F52" s="3">
        <v>6000</v>
      </c>
      <c r="G52" s="3">
        <v>779.2</v>
      </c>
      <c r="H52" s="2" t="s">
        <v>59</v>
      </c>
      <c r="I52" s="3">
        <v>0</v>
      </c>
      <c r="J52" s="3">
        <v>6000</v>
      </c>
      <c r="K52" s="3">
        <v>779.2</v>
      </c>
      <c r="L52" s="2" t="s">
        <v>24</v>
      </c>
      <c r="M52" s="2">
        <v>0</v>
      </c>
      <c r="N52" s="3">
        <f>SUMIFS('8月奖金发放记录'!$J$2:$J$171,'8月奖金发放记录'!$B$2:$B$171,B52,'8月奖金发放记录'!$E$2:$E$171,"结转",'8月奖金发放记录'!$A$2:$A$171,A52)</f>
        <v>0</v>
      </c>
      <c r="O52" s="3">
        <f>SUMIFS('8月奖金发放记录'!$J$2:$J$171,'8月奖金发放记录'!$B$2:$B$171,B52,'8月奖金发放记录'!$E$2:$E$171,"补发1月",'8月奖金发放记录'!$A$2:$A$171,A52)</f>
        <v>0</v>
      </c>
      <c r="P52" s="3">
        <f>SUMIFS('8月奖金发放记录'!$J$2:$J$171,'8月奖金发放记录'!$B$2:$B$171,B52,'8月奖金发放记录'!$E$2:$E$171,"补发2月",'8月奖金发放记录'!$A$2:$A$171,A52)</f>
        <v>0</v>
      </c>
      <c r="Q52" s="3">
        <f>SUMIFS('8月奖金发放记录'!$J$2:$J$171,'8月奖金发放记录'!$B$2:$B$171,B52,'8月奖金发放记录'!$E$2:$E$171,"补发3月",'8月奖金发放记录'!$A$2:$A$171,A52)</f>
        <v>0</v>
      </c>
      <c r="R52" s="3">
        <f>SUMIFS('8月奖金发放记录'!$J$2:$J$171,'8月奖金发放记录'!$B$2:$B$171,B52,'8月奖金发放记录'!$E$2:$E$171,"补发4月",'8月奖金发放记录'!$A$2:$A$171,A52)</f>
        <v>0</v>
      </c>
      <c r="S52" s="3">
        <f>SUMIFS('8月奖金发放记录'!$J$2:$J$171,'8月奖金发放记录'!$B$2:$B$171,B52,'8月奖金发放记录'!$E$2:$E$171,"补发5月",'8月奖金发放记录'!$A$2:$A$171,A52)</f>
        <v>0</v>
      </c>
      <c r="T52" s="3">
        <f>SUMIFS('8月奖金发放记录'!$J$2:$J$171,'8月奖金发放记录'!$B$2:$B$171,B52,'8月奖金发放记录'!$E$2:$E$171,"补发6月",'8月奖金发放记录'!$A$2:$A$171,A52)</f>
        <v>0</v>
      </c>
      <c r="U52" s="3">
        <f>SUMIFS('8月奖金发放记录'!$J$2:$J$171,'8月奖金发放记录'!$B$2:$B$171,B52,'8月奖金发放记录'!$E$2:$E$171,"补发7月",'8月奖金发放记录'!$A$2:$A$171,A52)</f>
        <v>0</v>
      </c>
      <c r="V52" s="3">
        <f>SUMIFS('8月奖金发放记录'!$J$2:$J$171,'8月奖金发放记录'!$B$2:$B$171,B52,'8月奖金发放记录'!$E$2:$E$171,"当月",'8月奖金发放记录'!$A$2:$A$171,A52)</f>
        <v>0</v>
      </c>
      <c r="W52" s="3">
        <f>SUMIFS('8月奖金发放记录'!$J$2:$J$171,'8月奖金发放记录'!$B$2:$B$171,B52,'8月奖金发放记录'!$E$2:$E$171,"累计补发8月",'8月奖金发放记录'!$A$2:$A$171,A52)</f>
        <v>0</v>
      </c>
      <c r="X52" s="3">
        <f t="shared" si="0"/>
        <v>0</v>
      </c>
      <c r="Y52" s="2" t="s">
        <v>59</v>
      </c>
    </row>
    <row r="53" ht="19" customHeight="1" spans="1:25">
      <c r="A53" s="2" t="s">
        <v>447</v>
      </c>
      <c r="B53" s="2" t="s">
        <v>444</v>
      </c>
      <c r="C53" s="2" t="s">
        <v>120</v>
      </c>
      <c r="D53" s="2">
        <v>1</v>
      </c>
      <c r="E53" s="2">
        <v>31</v>
      </c>
      <c r="F53" s="3">
        <v>6000</v>
      </c>
      <c r="G53" s="3">
        <v>5641.5</v>
      </c>
      <c r="H53" s="2" t="s">
        <v>59</v>
      </c>
      <c r="I53" s="3">
        <v>0</v>
      </c>
      <c r="J53" s="3">
        <v>6000</v>
      </c>
      <c r="K53" s="3">
        <v>5641.5</v>
      </c>
      <c r="L53" s="2" t="s">
        <v>24</v>
      </c>
      <c r="M53" s="2">
        <v>0</v>
      </c>
      <c r="N53" s="3">
        <f>SUMIFS('8月奖金发放记录'!$J$2:$J$171,'8月奖金发放记录'!$B$2:$B$171,B53,'8月奖金发放记录'!$E$2:$E$171,"结转",'8月奖金发放记录'!$A$2:$A$171,A53)</f>
        <v>0</v>
      </c>
      <c r="O53" s="3">
        <f>SUMIFS('8月奖金发放记录'!$J$2:$J$171,'8月奖金发放记录'!$B$2:$B$171,B53,'8月奖金发放记录'!$E$2:$E$171,"补发1月",'8月奖金发放记录'!$A$2:$A$171,A53)</f>
        <v>0</v>
      </c>
      <c r="P53" s="3">
        <f>SUMIFS('8月奖金发放记录'!$J$2:$J$171,'8月奖金发放记录'!$B$2:$B$171,B53,'8月奖金发放记录'!$E$2:$E$171,"补发2月",'8月奖金发放记录'!$A$2:$A$171,A53)</f>
        <v>0</v>
      </c>
      <c r="Q53" s="3">
        <f>SUMIFS('8月奖金发放记录'!$J$2:$J$171,'8月奖金发放记录'!$B$2:$B$171,B53,'8月奖金发放记录'!$E$2:$E$171,"补发3月",'8月奖金发放记录'!$A$2:$A$171,A53)</f>
        <v>0</v>
      </c>
      <c r="R53" s="3">
        <f>SUMIFS('8月奖金发放记录'!$J$2:$J$171,'8月奖金发放记录'!$B$2:$B$171,B53,'8月奖金发放记录'!$E$2:$E$171,"补发4月",'8月奖金发放记录'!$A$2:$A$171,A53)</f>
        <v>0</v>
      </c>
      <c r="S53" s="3">
        <f>SUMIFS('8月奖金发放记录'!$J$2:$J$171,'8月奖金发放记录'!$B$2:$B$171,B53,'8月奖金发放记录'!$E$2:$E$171,"补发5月",'8月奖金发放记录'!$A$2:$A$171,A53)</f>
        <v>0</v>
      </c>
      <c r="T53" s="3">
        <f>SUMIFS('8月奖金发放记录'!$J$2:$J$171,'8月奖金发放记录'!$B$2:$B$171,B53,'8月奖金发放记录'!$E$2:$E$171,"补发6月",'8月奖金发放记录'!$A$2:$A$171,A53)</f>
        <v>0</v>
      </c>
      <c r="U53" s="3">
        <f>SUMIFS('8月奖金发放记录'!$J$2:$J$171,'8月奖金发放记录'!$B$2:$B$171,B53,'8月奖金发放记录'!$E$2:$E$171,"补发7月",'8月奖金发放记录'!$A$2:$A$171,A53)</f>
        <v>0</v>
      </c>
      <c r="V53" s="3">
        <f>SUMIFS('8月奖金发放记录'!$J$2:$J$171,'8月奖金发放记录'!$B$2:$B$171,B53,'8月奖金发放记录'!$E$2:$E$171,"当月",'8月奖金发放记录'!$A$2:$A$171,A53)</f>
        <v>0</v>
      </c>
      <c r="W53" s="3">
        <f>SUMIFS('8月奖金发放记录'!$J$2:$J$171,'8月奖金发放记录'!$B$2:$B$171,B53,'8月奖金发放记录'!$E$2:$E$171,"累计补发8月",'8月奖金发放记录'!$A$2:$A$171,A53)</f>
        <v>0</v>
      </c>
      <c r="X53" s="3">
        <f t="shared" si="0"/>
        <v>0</v>
      </c>
      <c r="Y53" s="2" t="s">
        <v>59</v>
      </c>
    </row>
    <row r="54" ht="19" customHeight="1" spans="1:25">
      <c r="A54" s="2" t="s">
        <v>450</v>
      </c>
      <c r="B54" s="2" t="s">
        <v>444</v>
      </c>
      <c r="C54" s="2" t="s">
        <v>120</v>
      </c>
      <c r="D54" s="2">
        <v>1</v>
      </c>
      <c r="E54" s="2">
        <v>1</v>
      </c>
      <c r="F54" s="3">
        <v>193.55</v>
      </c>
      <c r="G54" s="3">
        <v>0</v>
      </c>
      <c r="H54" s="2" t="s">
        <v>59</v>
      </c>
      <c r="I54" s="3">
        <v>0</v>
      </c>
      <c r="J54" s="3">
        <v>193.55</v>
      </c>
      <c r="K54" s="3">
        <v>0</v>
      </c>
      <c r="L54" s="2" t="s">
        <v>24</v>
      </c>
      <c r="M54" s="2">
        <v>0</v>
      </c>
      <c r="N54" s="3">
        <f>SUMIFS('8月奖金发放记录'!$J$2:$J$171,'8月奖金发放记录'!$B$2:$B$171,B54,'8月奖金发放记录'!$E$2:$E$171,"结转",'8月奖金发放记录'!$A$2:$A$171,A54)</f>
        <v>0</v>
      </c>
      <c r="O54" s="3">
        <f>SUMIFS('8月奖金发放记录'!$J$2:$J$171,'8月奖金发放记录'!$B$2:$B$171,B54,'8月奖金发放记录'!$E$2:$E$171,"补发1月",'8月奖金发放记录'!$A$2:$A$171,A54)</f>
        <v>0</v>
      </c>
      <c r="P54" s="3">
        <f>SUMIFS('8月奖金发放记录'!$J$2:$J$171,'8月奖金发放记录'!$B$2:$B$171,B54,'8月奖金发放记录'!$E$2:$E$171,"补发2月",'8月奖金发放记录'!$A$2:$A$171,A54)</f>
        <v>0</v>
      </c>
      <c r="Q54" s="3">
        <f>SUMIFS('8月奖金发放记录'!$J$2:$J$171,'8月奖金发放记录'!$B$2:$B$171,B54,'8月奖金发放记录'!$E$2:$E$171,"补发3月",'8月奖金发放记录'!$A$2:$A$171,A54)</f>
        <v>0</v>
      </c>
      <c r="R54" s="3">
        <f>SUMIFS('8月奖金发放记录'!$J$2:$J$171,'8月奖金发放记录'!$B$2:$B$171,B54,'8月奖金发放记录'!$E$2:$E$171,"补发4月",'8月奖金发放记录'!$A$2:$A$171,A54)</f>
        <v>0</v>
      </c>
      <c r="S54" s="3">
        <f>SUMIFS('8月奖金发放记录'!$J$2:$J$171,'8月奖金发放记录'!$B$2:$B$171,B54,'8月奖金发放记录'!$E$2:$E$171,"补发5月",'8月奖金发放记录'!$A$2:$A$171,A54)</f>
        <v>0</v>
      </c>
      <c r="T54" s="3">
        <f>SUMIFS('8月奖金发放记录'!$J$2:$J$171,'8月奖金发放记录'!$B$2:$B$171,B54,'8月奖金发放记录'!$E$2:$E$171,"补发6月",'8月奖金发放记录'!$A$2:$A$171,A54)</f>
        <v>0</v>
      </c>
      <c r="U54" s="3">
        <f>SUMIFS('8月奖金发放记录'!$J$2:$J$171,'8月奖金发放记录'!$B$2:$B$171,B54,'8月奖金发放记录'!$E$2:$E$171,"补发7月",'8月奖金发放记录'!$A$2:$A$171,A54)</f>
        <v>0</v>
      </c>
      <c r="V54" s="3">
        <f>SUMIFS('8月奖金发放记录'!$J$2:$J$171,'8月奖金发放记录'!$B$2:$B$171,B54,'8月奖金发放记录'!$E$2:$E$171,"当月",'8月奖金发放记录'!$A$2:$A$171,A54)</f>
        <v>0</v>
      </c>
      <c r="W54" s="3">
        <f>SUMIFS('8月奖金发放记录'!$J$2:$J$171,'8月奖金发放记录'!$B$2:$B$171,B54,'8月奖金发放记录'!$E$2:$E$171,"累计补发8月",'8月奖金发放记录'!$A$2:$A$171,A54)</f>
        <v>0</v>
      </c>
      <c r="X54" s="3">
        <f t="shared" si="0"/>
        <v>0</v>
      </c>
      <c r="Y54" s="2" t="s">
        <v>59</v>
      </c>
    </row>
    <row r="55" ht="19" customHeight="1" spans="1:25">
      <c r="A55" s="2" t="s">
        <v>322</v>
      </c>
      <c r="B55" s="2" t="s">
        <v>444</v>
      </c>
      <c r="C55" s="2" t="s">
        <v>120</v>
      </c>
      <c r="D55" s="2">
        <v>1</v>
      </c>
      <c r="E55" s="2">
        <v>10</v>
      </c>
      <c r="F55" s="3">
        <v>1935.48</v>
      </c>
      <c r="G55" s="3">
        <v>0</v>
      </c>
      <c r="H55" s="2" t="s">
        <v>59</v>
      </c>
      <c r="I55" s="3">
        <v>0</v>
      </c>
      <c r="J55" s="3">
        <v>1935.48</v>
      </c>
      <c r="K55" s="3">
        <v>0</v>
      </c>
      <c r="L55" s="2" t="s">
        <v>24</v>
      </c>
      <c r="M55" s="2">
        <v>0</v>
      </c>
      <c r="N55" s="3">
        <f>SUMIFS('8月奖金发放记录'!$J$2:$J$171,'8月奖金发放记录'!$B$2:$B$171,B55,'8月奖金发放记录'!$E$2:$E$171,"结转",'8月奖金发放记录'!$A$2:$A$171,A55)</f>
        <v>0</v>
      </c>
      <c r="O55" s="3">
        <f>SUMIFS('8月奖金发放记录'!$J$2:$J$171,'8月奖金发放记录'!$B$2:$B$171,B55,'8月奖金发放记录'!$E$2:$E$171,"补发1月",'8月奖金发放记录'!$A$2:$A$171,A55)</f>
        <v>0</v>
      </c>
      <c r="P55" s="3">
        <f>SUMIFS('8月奖金发放记录'!$J$2:$J$171,'8月奖金发放记录'!$B$2:$B$171,B55,'8月奖金发放记录'!$E$2:$E$171,"补发2月",'8月奖金发放记录'!$A$2:$A$171,A55)</f>
        <v>0</v>
      </c>
      <c r="Q55" s="3">
        <f>SUMIFS('8月奖金发放记录'!$J$2:$J$171,'8月奖金发放记录'!$B$2:$B$171,B55,'8月奖金发放记录'!$E$2:$E$171,"补发3月",'8月奖金发放记录'!$A$2:$A$171,A55)</f>
        <v>0</v>
      </c>
      <c r="R55" s="3">
        <f>SUMIFS('8月奖金发放记录'!$J$2:$J$171,'8月奖金发放记录'!$B$2:$B$171,B55,'8月奖金发放记录'!$E$2:$E$171,"补发4月",'8月奖金发放记录'!$A$2:$A$171,A55)</f>
        <v>0</v>
      </c>
      <c r="S55" s="3">
        <f>SUMIFS('8月奖金发放记录'!$J$2:$J$171,'8月奖金发放记录'!$B$2:$B$171,B55,'8月奖金发放记录'!$E$2:$E$171,"补发5月",'8月奖金发放记录'!$A$2:$A$171,A55)</f>
        <v>0</v>
      </c>
      <c r="T55" s="3">
        <f>SUMIFS('8月奖金发放记录'!$J$2:$J$171,'8月奖金发放记录'!$B$2:$B$171,B55,'8月奖金发放记录'!$E$2:$E$171,"补发6月",'8月奖金发放记录'!$A$2:$A$171,A55)</f>
        <v>0</v>
      </c>
      <c r="U55" s="3">
        <f>SUMIFS('8月奖金发放记录'!$J$2:$J$171,'8月奖金发放记录'!$B$2:$B$171,B55,'8月奖金发放记录'!$E$2:$E$171,"补发7月",'8月奖金发放记录'!$A$2:$A$171,A55)</f>
        <v>0</v>
      </c>
      <c r="V55" s="3">
        <f>SUMIFS('8月奖金发放记录'!$J$2:$J$171,'8月奖金发放记录'!$B$2:$B$171,B55,'8月奖金发放记录'!$E$2:$E$171,"当月",'8月奖金发放记录'!$A$2:$A$171,A55)</f>
        <v>0</v>
      </c>
      <c r="W55" s="3">
        <f>SUMIFS('8月奖金发放记录'!$J$2:$J$171,'8月奖金发放记录'!$B$2:$B$171,B55,'8月奖金发放记录'!$E$2:$E$171,"累计补发8月",'8月奖金发放记录'!$A$2:$A$171,A55)</f>
        <v>0</v>
      </c>
      <c r="X55" s="3">
        <f t="shared" si="0"/>
        <v>0</v>
      </c>
      <c r="Y55" s="2" t="s">
        <v>59</v>
      </c>
    </row>
    <row r="56" ht="19" customHeight="1" spans="1:25">
      <c r="A56" s="2" t="s">
        <v>451</v>
      </c>
      <c r="B56" s="2" t="s">
        <v>444</v>
      </c>
      <c r="C56" s="2" t="s">
        <v>120</v>
      </c>
      <c r="D56" s="2">
        <v>1</v>
      </c>
      <c r="E56" s="2">
        <v>31</v>
      </c>
      <c r="F56" s="3">
        <v>6000</v>
      </c>
      <c r="G56" s="3">
        <v>29.5</v>
      </c>
      <c r="H56" s="2" t="s">
        <v>59</v>
      </c>
      <c r="I56" s="3">
        <v>0</v>
      </c>
      <c r="J56" s="3">
        <v>6000</v>
      </c>
      <c r="K56" s="3">
        <v>29.5</v>
      </c>
      <c r="L56" s="2" t="s">
        <v>24</v>
      </c>
      <c r="M56" s="2">
        <v>0</v>
      </c>
      <c r="N56" s="3">
        <f>SUMIFS('8月奖金发放记录'!$J$2:$J$171,'8月奖金发放记录'!$B$2:$B$171,B56,'8月奖金发放记录'!$E$2:$E$171,"结转",'8月奖金发放记录'!$A$2:$A$171,A56)</f>
        <v>0</v>
      </c>
      <c r="O56" s="3">
        <f>SUMIFS('8月奖金发放记录'!$J$2:$J$171,'8月奖金发放记录'!$B$2:$B$171,B56,'8月奖金发放记录'!$E$2:$E$171,"补发1月",'8月奖金发放记录'!$A$2:$A$171,A56)</f>
        <v>0</v>
      </c>
      <c r="P56" s="3">
        <f>SUMIFS('8月奖金发放记录'!$J$2:$J$171,'8月奖金发放记录'!$B$2:$B$171,B56,'8月奖金发放记录'!$E$2:$E$171,"补发2月",'8月奖金发放记录'!$A$2:$A$171,A56)</f>
        <v>0</v>
      </c>
      <c r="Q56" s="3">
        <f>SUMIFS('8月奖金发放记录'!$J$2:$J$171,'8月奖金发放记录'!$B$2:$B$171,B56,'8月奖金发放记录'!$E$2:$E$171,"补发3月",'8月奖金发放记录'!$A$2:$A$171,A56)</f>
        <v>0</v>
      </c>
      <c r="R56" s="3">
        <f>SUMIFS('8月奖金发放记录'!$J$2:$J$171,'8月奖金发放记录'!$B$2:$B$171,B56,'8月奖金发放记录'!$E$2:$E$171,"补发4月",'8月奖金发放记录'!$A$2:$A$171,A56)</f>
        <v>0</v>
      </c>
      <c r="S56" s="3">
        <f>SUMIFS('8月奖金发放记录'!$J$2:$J$171,'8月奖金发放记录'!$B$2:$B$171,B56,'8月奖金发放记录'!$E$2:$E$171,"补发5月",'8月奖金发放记录'!$A$2:$A$171,A56)</f>
        <v>0</v>
      </c>
      <c r="T56" s="3">
        <f>SUMIFS('8月奖金发放记录'!$J$2:$J$171,'8月奖金发放记录'!$B$2:$B$171,B56,'8月奖金发放记录'!$E$2:$E$171,"补发6月",'8月奖金发放记录'!$A$2:$A$171,A56)</f>
        <v>0</v>
      </c>
      <c r="U56" s="3">
        <f>SUMIFS('8月奖金发放记录'!$J$2:$J$171,'8月奖金发放记录'!$B$2:$B$171,B56,'8月奖金发放记录'!$E$2:$E$171,"补发7月",'8月奖金发放记录'!$A$2:$A$171,A56)</f>
        <v>0</v>
      </c>
      <c r="V56" s="3">
        <f>SUMIFS('8月奖金发放记录'!$J$2:$J$171,'8月奖金发放记录'!$B$2:$B$171,B56,'8月奖金发放记录'!$E$2:$E$171,"当月",'8月奖金发放记录'!$A$2:$A$171,A56)</f>
        <v>0</v>
      </c>
      <c r="W56" s="3">
        <f>SUMIFS('8月奖金发放记录'!$J$2:$J$171,'8月奖金发放记录'!$B$2:$B$171,B56,'8月奖金发放记录'!$E$2:$E$171,"累计补发8月",'8月奖金发放记录'!$A$2:$A$171,A56)</f>
        <v>0</v>
      </c>
      <c r="X56" s="3">
        <f t="shared" si="0"/>
        <v>0</v>
      </c>
      <c r="Y56" s="2" t="s">
        <v>59</v>
      </c>
    </row>
    <row r="57" ht="19" customHeight="1" spans="1:25">
      <c r="A57" s="2" t="s">
        <v>454</v>
      </c>
      <c r="B57" s="2" t="s">
        <v>444</v>
      </c>
      <c r="C57" s="2" t="s">
        <v>120</v>
      </c>
      <c r="D57" s="2">
        <v>1</v>
      </c>
      <c r="E57" s="2">
        <v>31</v>
      </c>
      <c r="F57" s="3">
        <v>6000</v>
      </c>
      <c r="G57" s="3">
        <v>529.8</v>
      </c>
      <c r="H57" s="2" t="s">
        <v>59</v>
      </c>
      <c r="I57" s="3">
        <v>0</v>
      </c>
      <c r="J57" s="3">
        <v>6000</v>
      </c>
      <c r="K57" s="3">
        <v>529.8</v>
      </c>
      <c r="L57" s="2" t="s">
        <v>24</v>
      </c>
      <c r="M57" s="2">
        <v>0</v>
      </c>
      <c r="N57" s="3">
        <f>SUMIFS('8月奖金发放记录'!$J$2:$J$171,'8月奖金发放记录'!$B$2:$B$171,B57,'8月奖金发放记录'!$E$2:$E$171,"结转",'8月奖金发放记录'!$A$2:$A$171,A57)</f>
        <v>0</v>
      </c>
      <c r="O57" s="3">
        <f>SUMIFS('8月奖金发放记录'!$J$2:$J$171,'8月奖金发放记录'!$B$2:$B$171,B57,'8月奖金发放记录'!$E$2:$E$171,"补发1月",'8月奖金发放记录'!$A$2:$A$171,A57)</f>
        <v>0</v>
      </c>
      <c r="P57" s="3">
        <f>SUMIFS('8月奖金发放记录'!$J$2:$J$171,'8月奖金发放记录'!$B$2:$B$171,B57,'8月奖金发放记录'!$E$2:$E$171,"补发2月",'8月奖金发放记录'!$A$2:$A$171,A57)</f>
        <v>0</v>
      </c>
      <c r="Q57" s="3">
        <f>SUMIFS('8月奖金发放记录'!$J$2:$J$171,'8月奖金发放记录'!$B$2:$B$171,B57,'8月奖金发放记录'!$E$2:$E$171,"补发3月",'8月奖金发放记录'!$A$2:$A$171,A57)</f>
        <v>0</v>
      </c>
      <c r="R57" s="3">
        <f>SUMIFS('8月奖金发放记录'!$J$2:$J$171,'8月奖金发放记录'!$B$2:$B$171,B57,'8月奖金发放记录'!$E$2:$E$171,"补发4月",'8月奖金发放记录'!$A$2:$A$171,A57)</f>
        <v>0</v>
      </c>
      <c r="S57" s="3">
        <f>SUMIFS('8月奖金发放记录'!$J$2:$J$171,'8月奖金发放记录'!$B$2:$B$171,B57,'8月奖金发放记录'!$E$2:$E$171,"补发5月",'8月奖金发放记录'!$A$2:$A$171,A57)</f>
        <v>0</v>
      </c>
      <c r="T57" s="3">
        <f>SUMIFS('8月奖金发放记录'!$J$2:$J$171,'8月奖金发放记录'!$B$2:$B$171,B57,'8月奖金发放记录'!$E$2:$E$171,"补发6月",'8月奖金发放记录'!$A$2:$A$171,A57)</f>
        <v>0</v>
      </c>
      <c r="U57" s="3">
        <f>SUMIFS('8月奖金发放记录'!$J$2:$J$171,'8月奖金发放记录'!$B$2:$B$171,B57,'8月奖金发放记录'!$E$2:$E$171,"补发7月",'8月奖金发放记录'!$A$2:$A$171,A57)</f>
        <v>0</v>
      </c>
      <c r="V57" s="3">
        <f>SUMIFS('8月奖金发放记录'!$J$2:$J$171,'8月奖金发放记录'!$B$2:$B$171,B57,'8月奖金发放记录'!$E$2:$E$171,"当月",'8月奖金发放记录'!$A$2:$A$171,A57)</f>
        <v>0</v>
      </c>
      <c r="W57" s="3">
        <f>SUMIFS('8月奖金发放记录'!$J$2:$J$171,'8月奖金发放记录'!$B$2:$B$171,B57,'8月奖金发放记录'!$E$2:$E$171,"累计补发8月",'8月奖金发放记录'!$A$2:$A$171,A57)</f>
        <v>0</v>
      </c>
      <c r="X57" s="3">
        <f t="shared" si="0"/>
        <v>0</v>
      </c>
      <c r="Y57" s="2" t="s">
        <v>59</v>
      </c>
    </row>
    <row r="58" ht="19" customHeight="1" spans="1:25">
      <c r="A58" s="2" t="s">
        <v>455</v>
      </c>
      <c r="B58" s="2" t="s">
        <v>444</v>
      </c>
      <c r="C58" s="2" t="s">
        <v>120</v>
      </c>
      <c r="D58" s="2">
        <v>1</v>
      </c>
      <c r="E58" s="2">
        <v>31</v>
      </c>
      <c r="F58" s="3">
        <v>6000</v>
      </c>
      <c r="G58" s="3">
        <v>0.3</v>
      </c>
      <c r="H58" s="2" t="s">
        <v>59</v>
      </c>
      <c r="I58" s="3">
        <v>0</v>
      </c>
      <c r="J58" s="3">
        <v>6000</v>
      </c>
      <c r="K58" s="3">
        <v>0.3</v>
      </c>
      <c r="L58" s="2" t="s">
        <v>24</v>
      </c>
      <c r="M58" s="2">
        <v>0</v>
      </c>
      <c r="N58" s="3">
        <f>SUMIFS('8月奖金发放记录'!$J$2:$J$171,'8月奖金发放记录'!$B$2:$B$171,B58,'8月奖金发放记录'!$E$2:$E$171,"结转",'8月奖金发放记录'!$A$2:$A$171,A58)</f>
        <v>0</v>
      </c>
      <c r="O58" s="3">
        <f>SUMIFS('8月奖金发放记录'!$J$2:$J$171,'8月奖金发放记录'!$B$2:$B$171,B58,'8月奖金发放记录'!$E$2:$E$171,"补发1月",'8月奖金发放记录'!$A$2:$A$171,A58)</f>
        <v>0</v>
      </c>
      <c r="P58" s="3">
        <f>SUMIFS('8月奖金发放记录'!$J$2:$J$171,'8月奖金发放记录'!$B$2:$B$171,B58,'8月奖金发放记录'!$E$2:$E$171,"补发2月",'8月奖金发放记录'!$A$2:$A$171,A58)</f>
        <v>0</v>
      </c>
      <c r="Q58" s="3">
        <f>SUMIFS('8月奖金发放记录'!$J$2:$J$171,'8月奖金发放记录'!$B$2:$B$171,B58,'8月奖金发放记录'!$E$2:$E$171,"补发3月",'8月奖金发放记录'!$A$2:$A$171,A58)</f>
        <v>0</v>
      </c>
      <c r="R58" s="3">
        <f>SUMIFS('8月奖金发放记录'!$J$2:$J$171,'8月奖金发放记录'!$B$2:$B$171,B58,'8月奖金发放记录'!$E$2:$E$171,"补发4月",'8月奖金发放记录'!$A$2:$A$171,A58)</f>
        <v>0</v>
      </c>
      <c r="S58" s="3">
        <f>SUMIFS('8月奖金发放记录'!$J$2:$J$171,'8月奖金发放记录'!$B$2:$B$171,B58,'8月奖金发放记录'!$E$2:$E$171,"补发5月",'8月奖金发放记录'!$A$2:$A$171,A58)</f>
        <v>0</v>
      </c>
      <c r="T58" s="3">
        <f>SUMIFS('8月奖金发放记录'!$J$2:$J$171,'8月奖金发放记录'!$B$2:$B$171,B58,'8月奖金发放记录'!$E$2:$E$171,"补发6月",'8月奖金发放记录'!$A$2:$A$171,A58)</f>
        <v>0</v>
      </c>
      <c r="U58" s="3">
        <f>SUMIFS('8月奖金发放记录'!$J$2:$J$171,'8月奖金发放记录'!$B$2:$B$171,B58,'8月奖金发放记录'!$E$2:$E$171,"补发7月",'8月奖金发放记录'!$A$2:$A$171,A58)</f>
        <v>0</v>
      </c>
      <c r="V58" s="3">
        <f>SUMIFS('8月奖金发放记录'!$J$2:$J$171,'8月奖金发放记录'!$B$2:$B$171,B58,'8月奖金发放记录'!$E$2:$E$171,"当月",'8月奖金发放记录'!$A$2:$A$171,A58)</f>
        <v>0</v>
      </c>
      <c r="W58" s="3">
        <f>SUMIFS('8月奖金发放记录'!$J$2:$J$171,'8月奖金发放记录'!$B$2:$B$171,B58,'8月奖金发放记录'!$E$2:$E$171,"累计补发8月",'8月奖金发放记录'!$A$2:$A$171,A58)</f>
        <v>0</v>
      </c>
      <c r="X58" s="3">
        <f t="shared" si="0"/>
        <v>0</v>
      </c>
      <c r="Y58" s="2" t="s">
        <v>59</v>
      </c>
    </row>
    <row r="59" ht="19" customHeight="1" spans="1:25">
      <c r="A59" s="2" t="s">
        <v>456</v>
      </c>
      <c r="B59" s="2" t="s">
        <v>444</v>
      </c>
      <c r="C59" s="2" t="s">
        <v>120</v>
      </c>
      <c r="D59" s="2">
        <v>1</v>
      </c>
      <c r="E59" s="2">
        <v>31</v>
      </c>
      <c r="F59" s="3">
        <v>6000</v>
      </c>
      <c r="G59" s="3">
        <v>3841.5</v>
      </c>
      <c r="H59" s="2" t="s">
        <v>59</v>
      </c>
      <c r="I59" s="3">
        <v>0</v>
      </c>
      <c r="J59" s="3">
        <v>6000</v>
      </c>
      <c r="K59" s="3">
        <v>3841.5</v>
      </c>
      <c r="L59" s="2" t="s">
        <v>24</v>
      </c>
      <c r="M59" s="2">
        <v>0</v>
      </c>
      <c r="N59" s="3">
        <f>SUMIFS('8月奖金发放记录'!$J$2:$J$171,'8月奖金发放记录'!$B$2:$B$171,B59,'8月奖金发放记录'!$E$2:$E$171,"结转",'8月奖金发放记录'!$A$2:$A$171,A59)</f>
        <v>0</v>
      </c>
      <c r="O59" s="3">
        <f>SUMIFS('8月奖金发放记录'!$J$2:$J$171,'8月奖金发放记录'!$B$2:$B$171,B59,'8月奖金发放记录'!$E$2:$E$171,"补发1月",'8月奖金发放记录'!$A$2:$A$171,A59)</f>
        <v>0</v>
      </c>
      <c r="P59" s="3">
        <f>SUMIFS('8月奖金发放记录'!$J$2:$J$171,'8月奖金发放记录'!$B$2:$B$171,B59,'8月奖金发放记录'!$E$2:$E$171,"补发2月",'8月奖金发放记录'!$A$2:$A$171,A59)</f>
        <v>0</v>
      </c>
      <c r="Q59" s="3">
        <f>SUMIFS('8月奖金发放记录'!$J$2:$J$171,'8月奖金发放记录'!$B$2:$B$171,B59,'8月奖金发放记录'!$E$2:$E$171,"补发3月",'8月奖金发放记录'!$A$2:$A$171,A59)</f>
        <v>0</v>
      </c>
      <c r="R59" s="3">
        <f>SUMIFS('8月奖金发放记录'!$J$2:$J$171,'8月奖金发放记录'!$B$2:$B$171,B59,'8月奖金发放记录'!$E$2:$E$171,"补发4月",'8月奖金发放记录'!$A$2:$A$171,A59)</f>
        <v>0</v>
      </c>
      <c r="S59" s="3">
        <f>SUMIFS('8月奖金发放记录'!$J$2:$J$171,'8月奖金发放记录'!$B$2:$B$171,B59,'8月奖金发放记录'!$E$2:$E$171,"补发5月",'8月奖金发放记录'!$A$2:$A$171,A59)</f>
        <v>0</v>
      </c>
      <c r="T59" s="3">
        <f>SUMIFS('8月奖金发放记录'!$J$2:$J$171,'8月奖金发放记录'!$B$2:$B$171,B59,'8月奖金发放记录'!$E$2:$E$171,"补发6月",'8月奖金发放记录'!$A$2:$A$171,A59)</f>
        <v>0</v>
      </c>
      <c r="U59" s="3">
        <f>SUMIFS('8月奖金发放记录'!$J$2:$J$171,'8月奖金发放记录'!$B$2:$B$171,B59,'8月奖金发放记录'!$E$2:$E$171,"补发7月",'8月奖金发放记录'!$A$2:$A$171,A59)</f>
        <v>0</v>
      </c>
      <c r="V59" s="3">
        <f>SUMIFS('8月奖金发放记录'!$J$2:$J$171,'8月奖金发放记录'!$B$2:$B$171,B59,'8月奖金发放记录'!$E$2:$E$171,"当月",'8月奖金发放记录'!$A$2:$A$171,A59)</f>
        <v>0</v>
      </c>
      <c r="W59" s="3">
        <f>SUMIFS('8月奖金发放记录'!$J$2:$J$171,'8月奖金发放记录'!$B$2:$B$171,B59,'8月奖金发放记录'!$E$2:$E$171,"累计补发8月",'8月奖金发放记录'!$A$2:$A$171,A59)</f>
        <v>0</v>
      </c>
      <c r="X59" s="3">
        <f t="shared" si="0"/>
        <v>0</v>
      </c>
      <c r="Y59" s="2" t="s">
        <v>59</v>
      </c>
    </row>
    <row r="60" ht="19" customHeight="1" spans="1:25">
      <c r="A60" s="2" t="s">
        <v>457</v>
      </c>
      <c r="B60" s="2" t="s">
        <v>444</v>
      </c>
      <c r="C60" s="2" t="s">
        <v>120</v>
      </c>
      <c r="D60" s="2">
        <v>1</v>
      </c>
      <c r="E60" s="2">
        <v>31</v>
      </c>
      <c r="F60" s="3">
        <v>6000</v>
      </c>
      <c r="G60" s="3">
        <v>6979.7</v>
      </c>
      <c r="H60" s="2" t="s">
        <v>113</v>
      </c>
      <c r="I60" s="3">
        <v>1000</v>
      </c>
      <c r="J60" s="3">
        <v>6000</v>
      </c>
      <c r="K60" s="3">
        <v>6979.7</v>
      </c>
      <c r="L60" s="2" t="s">
        <v>69</v>
      </c>
      <c r="M60" s="2">
        <v>0</v>
      </c>
      <c r="N60" s="3">
        <f>SUMIFS('8月奖金发放记录'!$J$2:$J$171,'8月奖金发放记录'!$B$2:$B$171,B60,'8月奖金发放记录'!$E$2:$E$171,"结转",'8月奖金发放记录'!$A$2:$A$171,A60)</f>
        <v>0</v>
      </c>
      <c r="O60" s="3">
        <f>SUMIFS('8月奖金发放记录'!$J$2:$J$171,'8月奖金发放记录'!$B$2:$B$171,B60,'8月奖金发放记录'!$E$2:$E$171,"补发1月",'8月奖金发放记录'!$A$2:$A$171,A60)</f>
        <v>0</v>
      </c>
      <c r="P60" s="3">
        <f>SUMIFS('8月奖金发放记录'!$J$2:$J$171,'8月奖金发放记录'!$B$2:$B$171,B60,'8月奖金发放记录'!$E$2:$E$171,"补发2月",'8月奖金发放记录'!$A$2:$A$171,A60)</f>
        <v>0</v>
      </c>
      <c r="Q60" s="3">
        <f>SUMIFS('8月奖金发放记录'!$J$2:$J$171,'8月奖金发放记录'!$B$2:$B$171,B60,'8月奖金发放记录'!$E$2:$E$171,"补发3月",'8月奖金发放记录'!$A$2:$A$171,A60)</f>
        <v>0</v>
      </c>
      <c r="R60" s="3">
        <f>SUMIFS('8月奖金发放记录'!$J$2:$J$171,'8月奖金发放记录'!$B$2:$B$171,B60,'8月奖金发放记录'!$E$2:$E$171,"补发4月",'8月奖金发放记录'!$A$2:$A$171,A60)</f>
        <v>0</v>
      </c>
      <c r="S60" s="3">
        <f>SUMIFS('8月奖金发放记录'!$J$2:$J$171,'8月奖金发放记录'!$B$2:$B$171,B60,'8月奖金发放记录'!$E$2:$E$171,"补发5月",'8月奖金发放记录'!$A$2:$A$171,A60)</f>
        <v>0</v>
      </c>
      <c r="T60" s="3">
        <f>SUMIFS('8月奖金发放记录'!$J$2:$J$171,'8月奖金发放记录'!$B$2:$B$171,B60,'8月奖金发放记录'!$E$2:$E$171,"补发6月",'8月奖金发放记录'!$A$2:$A$171,A60)</f>
        <v>0</v>
      </c>
      <c r="U60" s="3">
        <f>SUMIFS('8月奖金发放记录'!$J$2:$J$171,'8月奖金发放记录'!$B$2:$B$171,B60,'8月奖金发放记录'!$E$2:$E$171,"补发7月",'8月奖金发放记录'!$A$2:$A$171,A60)</f>
        <v>0</v>
      </c>
      <c r="V60" s="3">
        <f>SUMIFS('8月奖金发放记录'!$J$2:$J$171,'8月奖金发放记录'!$B$2:$B$171,B60,'8月奖金发放记录'!$E$2:$E$171,"当月",'8月奖金发放记录'!$A$2:$A$171,A60)</f>
        <v>1000</v>
      </c>
      <c r="W60" s="3">
        <f>SUMIFS('8月奖金发放记录'!$J$2:$J$171,'8月奖金发放记录'!$B$2:$B$171,B60,'8月奖金发放记录'!$E$2:$E$171,"累计补发8月",'8月奖金发放记录'!$A$2:$A$171,A60)</f>
        <v>0</v>
      </c>
      <c r="X60" s="3">
        <f t="shared" si="0"/>
        <v>1000</v>
      </c>
      <c r="Y60" s="2" t="s">
        <v>59</v>
      </c>
    </row>
    <row r="61" ht="19" customHeight="1" spans="1:25">
      <c r="A61" s="2" t="s">
        <v>458</v>
      </c>
      <c r="B61" s="2" t="s">
        <v>444</v>
      </c>
      <c r="C61" s="2" t="s">
        <v>120</v>
      </c>
      <c r="D61" s="2">
        <v>1</v>
      </c>
      <c r="E61" s="2">
        <v>31</v>
      </c>
      <c r="F61" s="3">
        <v>6000</v>
      </c>
      <c r="G61" s="3">
        <v>8541.6</v>
      </c>
      <c r="H61" s="2" t="s">
        <v>113</v>
      </c>
      <c r="I61" s="3">
        <v>1000</v>
      </c>
      <c r="J61" s="3">
        <v>6000</v>
      </c>
      <c r="K61" s="3">
        <v>8541.6</v>
      </c>
      <c r="L61" s="2" t="s">
        <v>69</v>
      </c>
      <c r="M61" s="2">
        <v>0</v>
      </c>
      <c r="N61" s="3">
        <f>SUMIFS('8月奖金发放记录'!$J$2:$J$171,'8月奖金发放记录'!$B$2:$B$171,B61,'8月奖金发放记录'!$E$2:$E$171,"结转",'8月奖金发放记录'!$A$2:$A$171,A61)</f>
        <v>0</v>
      </c>
      <c r="O61" s="3">
        <f>SUMIFS('8月奖金发放记录'!$J$2:$J$171,'8月奖金发放记录'!$B$2:$B$171,B61,'8月奖金发放记录'!$E$2:$E$171,"补发1月",'8月奖金发放记录'!$A$2:$A$171,A61)</f>
        <v>0</v>
      </c>
      <c r="P61" s="3">
        <f>SUMIFS('8月奖金发放记录'!$J$2:$J$171,'8月奖金发放记录'!$B$2:$B$171,B61,'8月奖金发放记录'!$E$2:$E$171,"补发2月",'8月奖金发放记录'!$A$2:$A$171,A61)</f>
        <v>0</v>
      </c>
      <c r="Q61" s="3">
        <f>SUMIFS('8月奖金发放记录'!$J$2:$J$171,'8月奖金发放记录'!$B$2:$B$171,B61,'8月奖金发放记录'!$E$2:$E$171,"补发3月",'8月奖金发放记录'!$A$2:$A$171,A61)</f>
        <v>0</v>
      </c>
      <c r="R61" s="3">
        <f>SUMIFS('8月奖金发放记录'!$J$2:$J$171,'8月奖金发放记录'!$B$2:$B$171,B61,'8月奖金发放记录'!$E$2:$E$171,"补发4月",'8月奖金发放记录'!$A$2:$A$171,A61)</f>
        <v>0</v>
      </c>
      <c r="S61" s="3">
        <f>SUMIFS('8月奖金发放记录'!$J$2:$J$171,'8月奖金发放记录'!$B$2:$B$171,B61,'8月奖金发放记录'!$E$2:$E$171,"补发5月",'8月奖金发放记录'!$A$2:$A$171,A61)</f>
        <v>0</v>
      </c>
      <c r="T61" s="3">
        <f>SUMIFS('8月奖金发放记录'!$J$2:$J$171,'8月奖金发放记录'!$B$2:$B$171,B61,'8月奖金发放记录'!$E$2:$E$171,"补发6月",'8月奖金发放记录'!$A$2:$A$171,A61)</f>
        <v>0</v>
      </c>
      <c r="U61" s="3">
        <f>SUMIFS('8月奖金发放记录'!$J$2:$J$171,'8月奖金发放记录'!$B$2:$B$171,B61,'8月奖金发放记录'!$E$2:$E$171,"补发7月",'8月奖金发放记录'!$A$2:$A$171,A61)</f>
        <v>0</v>
      </c>
      <c r="V61" s="3">
        <f>SUMIFS('8月奖金发放记录'!$J$2:$J$171,'8月奖金发放记录'!$B$2:$B$171,B61,'8月奖金发放记录'!$E$2:$E$171,"当月",'8月奖金发放记录'!$A$2:$A$171,A61)</f>
        <v>1000</v>
      </c>
      <c r="W61" s="3">
        <f>SUMIFS('8月奖金发放记录'!$J$2:$J$171,'8月奖金发放记录'!$B$2:$B$171,B61,'8月奖金发放记录'!$E$2:$E$171,"累计补发8月",'8月奖金发放记录'!$A$2:$A$171,A61)</f>
        <v>0</v>
      </c>
      <c r="X61" s="3">
        <f t="shared" si="0"/>
        <v>1000</v>
      </c>
      <c r="Y61" s="2" t="s">
        <v>59</v>
      </c>
    </row>
    <row r="62" ht="19" customHeight="1" spans="1:25">
      <c r="A62" s="2" t="s">
        <v>459</v>
      </c>
      <c r="B62" s="2" t="s">
        <v>444</v>
      </c>
      <c r="C62" s="2" t="s">
        <v>120</v>
      </c>
      <c r="D62" s="2">
        <v>1</v>
      </c>
      <c r="E62" s="2">
        <v>31</v>
      </c>
      <c r="F62" s="3">
        <v>6000</v>
      </c>
      <c r="G62" s="3">
        <v>1426.3</v>
      </c>
      <c r="H62" s="2" t="s">
        <v>59</v>
      </c>
      <c r="I62" s="3">
        <v>0</v>
      </c>
      <c r="J62" s="3">
        <v>6000</v>
      </c>
      <c r="K62" s="3">
        <v>1426.3</v>
      </c>
      <c r="L62" s="2" t="s">
        <v>24</v>
      </c>
      <c r="M62" s="2">
        <v>0</v>
      </c>
      <c r="N62" s="3">
        <f>SUMIFS('8月奖金发放记录'!$J$2:$J$171,'8月奖金发放记录'!$B$2:$B$171,B62,'8月奖金发放记录'!$E$2:$E$171,"结转",'8月奖金发放记录'!$A$2:$A$171,A62)</f>
        <v>0</v>
      </c>
      <c r="O62" s="3">
        <f>SUMIFS('8月奖金发放记录'!$J$2:$J$171,'8月奖金发放记录'!$B$2:$B$171,B62,'8月奖金发放记录'!$E$2:$E$171,"补发1月",'8月奖金发放记录'!$A$2:$A$171,A62)</f>
        <v>0</v>
      </c>
      <c r="P62" s="3">
        <f>SUMIFS('8月奖金发放记录'!$J$2:$J$171,'8月奖金发放记录'!$B$2:$B$171,B62,'8月奖金发放记录'!$E$2:$E$171,"补发2月",'8月奖金发放记录'!$A$2:$A$171,A62)</f>
        <v>0</v>
      </c>
      <c r="Q62" s="3">
        <f>SUMIFS('8月奖金发放记录'!$J$2:$J$171,'8月奖金发放记录'!$B$2:$B$171,B62,'8月奖金发放记录'!$E$2:$E$171,"补发3月",'8月奖金发放记录'!$A$2:$A$171,A62)</f>
        <v>0</v>
      </c>
      <c r="R62" s="3">
        <f>SUMIFS('8月奖金发放记录'!$J$2:$J$171,'8月奖金发放记录'!$B$2:$B$171,B62,'8月奖金发放记录'!$E$2:$E$171,"补发4月",'8月奖金发放记录'!$A$2:$A$171,A62)</f>
        <v>0</v>
      </c>
      <c r="S62" s="3">
        <f>SUMIFS('8月奖金发放记录'!$J$2:$J$171,'8月奖金发放记录'!$B$2:$B$171,B62,'8月奖金发放记录'!$E$2:$E$171,"补发5月",'8月奖金发放记录'!$A$2:$A$171,A62)</f>
        <v>0</v>
      </c>
      <c r="T62" s="3">
        <f>SUMIFS('8月奖金发放记录'!$J$2:$J$171,'8月奖金发放记录'!$B$2:$B$171,B62,'8月奖金发放记录'!$E$2:$E$171,"补发6月",'8月奖金发放记录'!$A$2:$A$171,A62)</f>
        <v>0</v>
      </c>
      <c r="U62" s="3">
        <f>SUMIFS('8月奖金发放记录'!$J$2:$J$171,'8月奖金发放记录'!$B$2:$B$171,B62,'8月奖金发放记录'!$E$2:$E$171,"补发7月",'8月奖金发放记录'!$A$2:$A$171,A62)</f>
        <v>0</v>
      </c>
      <c r="V62" s="3">
        <f>SUMIFS('8月奖金发放记录'!$J$2:$J$171,'8月奖金发放记录'!$B$2:$B$171,B62,'8月奖金发放记录'!$E$2:$E$171,"当月",'8月奖金发放记录'!$A$2:$A$171,A62)</f>
        <v>0</v>
      </c>
      <c r="W62" s="3">
        <f>SUMIFS('8月奖金发放记录'!$J$2:$J$171,'8月奖金发放记录'!$B$2:$B$171,B62,'8月奖金发放记录'!$E$2:$E$171,"累计补发8月",'8月奖金发放记录'!$A$2:$A$171,A62)</f>
        <v>0</v>
      </c>
      <c r="X62" s="3">
        <f t="shared" si="0"/>
        <v>0</v>
      </c>
      <c r="Y62" s="2" t="s">
        <v>59</v>
      </c>
    </row>
    <row r="63" ht="19" customHeight="1" spans="1:25">
      <c r="A63" s="2" t="s">
        <v>460</v>
      </c>
      <c r="B63" s="2" t="s">
        <v>444</v>
      </c>
      <c r="C63" s="2" t="s">
        <v>120</v>
      </c>
      <c r="D63" s="2">
        <v>1</v>
      </c>
      <c r="E63" s="2">
        <v>31</v>
      </c>
      <c r="F63" s="3">
        <v>6000</v>
      </c>
      <c r="G63" s="3">
        <v>3750.7</v>
      </c>
      <c r="H63" s="2" t="s">
        <v>59</v>
      </c>
      <c r="I63" s="3">
        <v>0</v>
      </c>
      <c r="J63" s="3">
        <v>6000</v>
      </c>
      <c r="K63" s="3">
        <v>3750.7</v>
      </c>
      <c r="L63" s="2" t="s">
        <v>24</v>
      </c>
      <c r="M63" s="2">
        <v>0</v>
      </c>
      <c r="N63" s="3">
        <f>SUMIFS('8月奖金发放记录'!$J$2:$J$171,'8月奖金发放记录'!$B$2:$B$171,B63,'8月奖金发放记录'!$E$2:$E$171,"结转",'8月奖金发放记录'!$A$2:$A$171,A63)</f>
        <v>0</v>
      </c>
      <c r="O63" s="3">
        <f>SUMIFS('8月奖金发放记录'!$J$2:$J$171,'8月奖金发放记录'!$B$2:$B$171,B63,'8月奖金发放记录'!$E$2:$E$171,"补发1月",'8月奖金发放记录'!$A$2:$A$171,A63)</f>
        <v>0</v>
      </c>
      <c r="P63" s="3">
        <f>SUMIFS('8月奖金发放记录'!$J$2:$J$171,'8月奖金发放记录'!$B$2:$B$171,B63,'8月奖金发放记录'!$E$2:$E$171,"补发2月",'8月奖金发放记录'!$A$2:$A$171,A63)</f>
        <v>0</v>
      </c>
      <c r="Q63" s="3">
        <f>SUMIFS('8月奖金发放记录'!$J$2:$J$171,'8月奖金发放记录'!$B$2:$B$171,B63,'8月奖金发放记录'!$E$2:$E$171,"补发3月",'8月奖金发放记录'!$A$2:$A$171,A63)</f>
        <v>0</v>
      </c>
      <c r="R63" s="3">
        <f>SUMIFS('8月奖金发放记录'!$J$2:$J$171,'8月奖金发放记录'!$B$2:$B$171,B63,'8月奖金发放记录'!$E$2:$E$171,"补发4月",'8月奖金发放记录'!$A$2:$A$171,A63)</f>
        <v>0</v>
      </c>
      <c r="S63" s="3">
        <f>SUMIFS('8月奖金发放记录'!$J$2:$J$171,'8月奖金发放记录'!$B$2:$B$171,B63,'8月奖金发放记录'!$E$2:$E$171,"补发5月",'8月奖金发放记录'!$A$2:$A$171,A63)</f>
        <v>0</v>
      </c>
      <c r="T63" s="3">
        <f>SUMIFS('8月奖金发放记录'!$J$2:$J$171,'8月奖金发放记录'!$B$2:$B$171,B63,'8月奖金发放记录'!$E$2:$E$171,"补发6月",'8月奖金发放记录'!$A$2:$A$171,A63)</f>
        <v>0</v>
      </c>
      <c r="U63" s="3">
        <f>SUMIFS('8月奖金发放记录'!$J$2:$J$171,'8月奖金发放记录'!$B$2:$B$171,B63,'8月奖金发放记录'!$E$2:$E$171,"补发7月",'8月奖金发放记录'!$A$2:$A$171,A63)</f>
        <v>0</v>
      </c>
      <c r="V63" s="3">
        <f>SUMIFS('8月奖金发放记录'!$J$2:$J$171,'8月奖金发放记录'!$B$2:$B$171,B63,'8月奖金发放记录'!$E$2:$E$171,"当月",'8月奖金发放记录'!$A$2:$A$171,A63)</f>
        <v>0</v>
      </c>
      <c r="W63" s="3">
        <f>SUMIFS('8月奖金发放记录'!$J$2:$J$171,'8月奖金发放记录'!$B$2:$B$171,B63,'8月奖金发放记录'!$E$2:$E$171,"累计补发8月",'8月奖金发放记录'!$A$2:$A$171,A63)</f>
        <v>0</v>
      </c>
      <c r="X63" s="3">
        <f t="shared" si="0"/>
        <v>0</v>
      </c>
      <c r="Y63" s="2" t="s">
        <v>59</v>
      </c>
    </row>
    <row r="64" ht="19" customHeight="1" spans="1:25">
      <c r="A64" s="2" t="s">
        <v>461</v>
      </c>
      <c r="B64" s="2" t="s">
        <v>444</v>
      </c>
      <c r="C64" s="2" t="s">
        <v>120</v>
      </c>
      <c r="D64" s="2">
        <v>1</v>
      </c>
      <c r="E64" s="2">
        <v>22</v>
      </c>
      <c r="F64" s="3">
        <v>4258.06</v>
      </c>
      <c r="G64" s="3">
        <v>217.3</v>
      </c>
      <c r="H64" s="2" t="s">
        <v>59</v>
      </c>
      <c r="I64" s="3">
        <v>0</v>
      </c>
      <c r="J64" s="3">
        <v>4258.06</v>
      </c>
      <c r="K64" s="3">
        <v>217.3</v>
      </c>
      <c r="L64" s="2" t="s">
        <v>24</v>
      </c>
      <c r="M64" s="2">
        <v>0</v>
      </c>
      <c r="N64" s="3">
        <f>SUMIFS('8月奖金发放记录'!$J$2:$J$171,'8月奖金发放记录'!$B$2:$B$171,B64,'8月奖金发放记录'!$E$2:$E$171,"结转",'8月奖金发放记录'!$A$2:$A$171,A64)</f>
        <v>0</v>
      </c>
      <c r="O64" s="3">
        <f>SUMIFS('8月奖金发放记录'!$J$2:$J$171,'8月奖金发放记录'!$B$2:$B$171,B64,'8月奖金发放记录'!$E$2:$E$171,"补发1月",'8月奖金发放记录'!$A$2:$A$171,A64)</f>
        <v>0</v>
      </c>
      <c r="P64" s="3">
        <f>SUMIFS('8月奖金发放记录'!$J$2:$J$171,'8月奖金发放记录'!$B$2:$B$171,B64,'8月奖金发放记录'!$E$2:$E$171,"补发2月",'8月奖金发放记录'!$A$2:$A$171,A64)</f>
        <v>0</v>
      </c>
      <c r="Q64" s="3">
        <f>SUMIFS('8月奖金发放记录'!$J$2:$J$171,'8月奖金发放记录'!$B$2:$B$171,B64,'8月奖金发放记录'!$E$2:$E$171,"补发3月",'8月奖金发放记录'!$A$2:$A$171,A64)</f>
        <v>0</v>
      </c>
      <c r="R64" s="3">
        <f>SUMIFS('8月奖金发放记录'!$J$2:$J$171,'8月奖金发放记录'!$B$2:$B$171,B64,'8月奖金发放记录'!$E$2:$E$171,"补发4月",'8月奖金发放记录'!$A$2:$A$171,A64)</f>
        <v>0</v>
      </c>
      <c r="S64" s="3">
        <f>SUMIFS('8月奖金发放记录'!$J$2:$J$171,'8月奖金发放记录'!$B$2:$B$171,B64,'8月奖金发放记录'!$E$2:$E$171,"补发5月",'8月奖金发放记录'!$A$2:$A$171,A64)</f>
        <v>0</v>
      </c>
      <c r="T64" s="3">
        <f>SUMIFS('8月奖金发放记录'!$J$2:$J$171,'8月奖金发放记录'!$B$2:$B$171,B64,'8月奖金发放记录'!$E$2:$E$171,"补发6月",'8月奖金发放记录'!$A$2:$A$171,A64)</f>
        <v>0</v>
      </c>
      <c r="U64" s="3">
        <f>SUMIFS('8月奖金发放记录'!$J$2:$J$171,'8月奖金发放记录'!$B$2:$B$171,B64,'8月奖金发放记录'!$E$2:$E$171,"补发7月",'8月奖金发放记录'!$A$2:$A$171,A64)</f>
        <v>0</v>
      </c>
      <c r="V64" s="3">
        <f>SUMIFS('8月奖金发放记录'!$J$2:$J$171,'8月奖金发放记录'!$B$2:$B$171,B64,'8月奖金发放记录'!$E$2:$E$171,"当月",'8月奖金发放记录'!$A$2:$A$171,A64)</f>
        <v>0</v>
      </c>
      <c r="W64" s="3">
        <f>SUMIFS('8月奖金发放记录'!$J$2:$J$171,'8月奖金发放记录'!$B$2:$B$171,B64,'8月奖金发放记录'!$E$2:$E$171,"累计补发8月",'8月奖金发放记录'!$A$2:$A$171,A64)</f>
        <v>0</v>
      </c>
      <c r="X64" s="3">
        <f t="shared" si="0"/>
        <v>0</v>
      </c>
      <c r="Y64" s="2" t="s">
        <v>59</v>
      </c>
    </row>
    <row r="65" ht="19" customHeight="1" spans="1:25">
      <c r="A65" s="2" t="s">
        <v>462</v>
      </c>
      <c r="B65" s="2" t="s">
        <v>444</v>
      </c>
      <c r="C65" s="2" t="s">
        <v>120</v>
      </c>
      <c r="D65" s="2">
        <v>1</v>
      </c>
      <c r="E65" s="2">
        <v>31</v>
      </c>
      <c r="F65" s="3">
        <v>6000</v>
      </c>
      <c r="G65" s="3">
        <v>8752.4</v>
      </c>
      <c r="H65" s="2" t="s">
        <v>113</v>
      </c>
      <c r="I65" s="3">
        <v>1000</v>
      </c>
      <c r="J65" s="3">
        <v>6000</v>
      </c>
      <c r="K65" s="3">
        <v>8752.4</v>
      </c>
      <c r="L65" s="2" t="s">
        <v>69</v>
      </c>
      <c r="M65" s="2">
        <v>0</v>
      </c>
      <c r="N65" s="3">
        <f>SUMIFS('8月奖金发放记录'!$J$2:$J$171,'8月奖金发放记录'!$B$2:$B$171,B65,'8月奖金发放记录'!$E$2:$E$171,"结转",'8月奖金发放记录'!$A$2:$A$171,A65)</f>
        <v>0</v>
      </c>
      <c r="O65" s="3">
        <f>SUMIFS('8月奖金发放记录'!$J$2:$J$171,'8月奖金发放记录'!$B$2:$B$171,B65,'8月奖金发放记录'!$E$2:$E$171,"补发1月",'8月奖金发放记录'!$A$2:$A$171,A65)</f>
        <v>0</v>
      </c>
      <c r="P65" s="3">
        <f>SUMIFS('8月奖金发放记录'!$J$2:$J$171,'8月奖金发放记录'!$B$2:$B$171,B65,'8月奖金发放记录'!$E$2:$E$171,"补发2月",'8月奖金发放记录'!$A$2:$A$171,A65)</f>
        <v>0</v>
      </c>
      <c r="Q65" s="3">
        <f>SUMIFS('8月奖金发放记录'!$J$2:$J$171,'8月奖金发放记录'!$B$2:$B$171,B65,'8月奖金发放记录'!$E$2:$E$171,"补发3月",'8月奖金发放记录'!$A$2:$A$171,A65)</f>
        <v>0</v>
      </c>
      <c r="R65" s="3">
        <f>SUMIFS('8月奖金发放记录'!$J$2:$J$171,'8月奖金发放记录'!$B$2:$B$171,B65,'8月奖金发放记录'!$E$2:$E$171,"补发4月",'8月奖金发放记录'!$A$2:$A$171,A65)</f>
        <v>0</v>
      </c>
      <c r="S65" s="3">
        <f>SUMIFS('8月奖金发放记录'!$J$2:$J$171,'8月奖金发放记录'!$B$2:$B$171,B65,'8月奖金发放记录'!$E$2:$E$171,"补发5月",'8月奖金发放记录'!$A$2:$A$171,A65)</f>
        <v>0</v>
      </c>
      <c r="T65" s="3">
        <f>SUMIFS('8月奖金发放记录'!$J$2:$J$171,'8月奖金发放记录'!$B$2:$B$171,B65,'8月奖金发放记录'!$E$2:$E$171,"补发6月",'8月奖金发放记录'!$A$2:$A$171,A65)</f>
        <v>0</v>
      </c>
      <c r="U65" s="3">
        <f>SUMIFS('8月奖金发放记录'!$J$2:$J$171,'8月奖金发放记录'!$B$2:$B$171,B65,'8月奖金发放记录'!$E$2:$E$171,"补发7月",'8月奖金发放记录'!$A$2:$A$171,A65)</f>
        <v>0</v>
      </c>
      <c r="V65" s="3">
        <f>SUMIFS('8月奖金发放记录'!$J$2:$J$171,'8月奖金发放记录'!$B$2:$B$171,B65,'8月奖金发放记录'!$E$2:$E$171,"当月",'8月奖金发放记录'!$A$2:$A$171,A65)</f>
        <v>1000</v>
      </c>
      <c r="W65" s="3">
        <f>SUMIFS('8月奖金发放记录'!$J$2:$J$171,'8月奖金发放记录'!$B$2:$B$171,B65,'8月奖金发放记录'!$E$2:$E$171,"累计补发8月",'8月奖金发放记录'!$A$2:$A$171,A65)</f>
        <v>0</v>
      </c>
      <c r="X65" s="3">
        <f t="shared" si="0"/>
        <v>1000</v>
      </c>
      <c r="Y65" s="2" t="s">
        <v>59</v>
      </c>
    </row>
    <row r="66" ht="19" customHeight="1" spans="1:25">
      <c r="A66" s="2" t="s">
        <v>463</v>
      </c>
      <c r="B66" s="2" t="s">
        <v>444</v>
      </c>
      <c r="C66" s="2" t="s">
        <v>120</v>
      </c>
      <c r="D66" s="2">
        <v>1</v>
      </c>
      <c r="E66" s="2">
        <v>5</v>
      </c>
      <c r="F66" s="3">
        <v>967.74</v>
      </c>
      <c r="G66" s="3">
        <v>38.8</v>
      </c>
      <c r="H66" s="2" t="s">
        <v>59</v>
      </c>
      <c r="I66" s="3">
        <v>0</v>
      </c>
      <c r="J66" s="3">
        <v>967.74</v>
      </c>
      <c r="K66" s="3">
        <v>38.8</v>
      </c>
      <c r="L66" s="2" t="s">
        <v>24</v>
      </c>
      <c r="M66" s="2">
        <v>0</v>
      </c>
      <c r="N66" s="3">
        <f>SUMIFS('8月奖金发放记录'!$J$2:$J$171,'8月奖金发放记录'!$B$2:$B$171,B66,'8月奖金发放记录'!$E$2:$E$171,"结转",'8月奖金发放记录'!$A$2:$A$171,A66)</f>
        <v>0</v>
      </c>
      <c r="O66" s="3">
        <f>SUMIFS('8月奖金发放记录'!$J$2:$J$171,'8月奖金发放记录'!$B$2:$B$171,B66,'8月奖金发放记录'!$E$2:$E$171,"补发1月",'8月奖金发放记录'!$A$2:$A$171,A66)</f>
        <v>0</v>
      </c>
      <c r="P66" s="3">
        <f>SUMIFS('8月奖金发放记录'!$J$2:$J$171,'8月奖金发放记录'!$B$2:$B$171,B66,'8月奖金发放记录'!$E$2:$E$171,"补发2月",'8月奖金发放记录'!$A$2:$A$171,A66)</f>
        <v>0</v>
      </c>
      <c r="Q66" s="3">
        <f>SUMIFS('8月奖金发放记录'!$J$2:$J$171,'8月奖金发放记录'!$B$2:$B$171,B66,'8月奖金发放记录'!$E$2:$E$171,"补发3月",'8月奖金发放记录'!$A$2:$A$171,A66)</f>
        <v>0</v>
      </c>
      <c r="R66" s="3">
        <f>SUMIFS('8月奖金发放记录'!$J$2:$J$171,'8月奖金发放记录'!$B$2:$B$171,B66,'8月奖金发放记录'!$E$2:$E$171,"补发4月",'8月奖金发放记录'!$A$2:$A$171,A66)</f>
        <v>0</v>
      </c>
      <c r="S66" s="3">
        <f>SUMIFS('8月奖金发放记录'!$J$2:$J$171,'8月奖金发放记录'!$B$2:$B$171,B66,'8月奖金发放记录'!$E$2:$E$171,"补发5月",'8月奖金发放记录'!$A$2:$A$171,A66)</f>
        <v>0</v>
      </c>
      <c r="T66" s="3">
        <f>SUMIFS('8月奖金发放记录'!$J$2:$J$171,'8月奖金发放记录'!$B$2:$B$171,B66,'8月奖金发放记录'!$E$2:$E$171,"补发6月",'8月奖金发放记录'!$A$2:$A$171,A66)</f>
        <v>0</v>
      </c>
      <c r="U66" s="3">
        <f>SUMIFS('8月奖金发放记录'!$J$2:$J$171,'8月奖金发放记录'!$B$2:$B$171,B66,'8月奖金发放记录'!$E$2:$E$171,"补发7月",'8月奖金发放记录'!$A$2:$A$171,A66)</f>
        <v>0</v>
      </c>
      <c r="V66" s="3">
        <f>SUMIFS('8月奖金发放记录'!$J$2:$J$171,'8月奖金发放记录'!$B$2:$B$171,B66,'8月奖金发放记录'!$E$2:$E$171,"当月",'8月奖金发放记录'!$A$2:$A$171,A66)</f>
        <v>0</v>
      </c>
      <c r="W66" s="3">
        <f>SUMIFS('8月奖金发放记录'!$J$2:$J$171,'8月奖金发放记录'!$B$2:$B$171,B66,'8月奖金发放记录'!$E$2:$E$171,"累计补发8月",'8月奖金发放记录'!$A$2:$A$171,A66)</f>
        <v>0</v>
      </c>
      <c r="X66" s="3">
        <f t="shared" ref="X66:X129" si="1">SUM(N66:W66)</f>
        <v>0</v>
      </c>
      <c r="Y66" s="2" t="s">
        <v>59</v>
      </c>
    </row>
    <row r="67" ht="19" customHeight="1" spans="1:25">
      <c r="A67" s="2" t="s">
        <v>464</v>
      </c>
      <c r="B67" s="2" t="s">
        <v>444</v>
      </c>
      <c r="C67" s="2" t="s">
        <v>120</v>
      </c>
      <c r="D67" s="2">
        <v>1</v>
      </c>
      <c r="E67" s="2">
        <v>1</v>
      </c>
      <c r="F67" s="3">
        <v>96.77</v>
      </c>
      <c r="G67" s="3">
        <v>44.5</v>
      </c>
      <c r="H67" s="2" t="s">
        <v>59</v>
      </c>
      <c r="I67" s="3">
        <v>0</v>
      </c>
      <c r="J67" s="3">
        <v>6677.41</v>
      </c>
      <c r="K67" s="3">
        <v>2155.6</v>
      </c>
      <c r="L67" s="2" t="s">
        <v>24</v>
      </c>
      <c r="M67" s="2">
        <v>0</v>
      </c>
      <c r="N67" s="3">
        <f>SUMIFS('8月奖金发放记录'!$J$2:$J$171,'8月奖金发放记录'!$B$2:$B$171,B67,'8月奖金发放记录'!$E$2:$E$171,"结转",'8月奖金发放记录'!$A$2:$A$171,A67)</f>
        <v>0</v>
      </c>
      <c r="O67" s="3">
        <f>SUMIFS('8月奖金发放记录'!$J$2:$J$171,'8月奖金发放记录'!$B$2:$B$171,B67,'8月奖金发放记录'!$E$2:$E$171,"补发1月",'8月奖金发放记录'!$A$2:$A$171,A67)</f>
        <v>0</v>
      </c>
      <c r="P67" s="3">
        <f>SUMIFS('8月奖金发放记录'!$J$2:$J$171,'8月奖金发放记录'!$B$2:$B$171,B67,'8月奖金发放记录'!$E$2:$E$171,"补发2月",'8月奖金发放记录'!$A$2:$A$171,A67)</f>
        <v>0</v>
      </c>
      <c r="Q67" s="3">
        <f>SUMIFS('8月奖金发放记录'!$J$2:$J$171,'8月奖金发放记录'!$B$2:$B$171,B67,'8月奖金发放记录'!$E$2:$E$171,"补发3月",'8月奖金发放记录'!$A$2:$A$171,A67)</f>
        <v>0</v>
      </c>
      <c r="R67" s="3">
        <f>SUMIFS('8月奖金发放记录'!$J$2:$J$171,'8月奖金发放记录'!$B$2:$B$171,B67,'8月奖金发放记录'!$E$2:$E$171,"补发4月",'8月奖金发放记录'!$A$2:$A$171,A67)</f>
        <v>0</v>
      </c>
      <c r="S67" s="3">
        <f>SUMIFS('8月奖金发放记录'!$J$2:$J$171,'8月奖金发放记录'!$B$2:$B$171,B67,'8月奖金发放记录'!$E$2:$E$171,"补发5月",'8月奖金发放记录'!$A$2:$A$171,A67)</f>
        <v>0</v>
      </c>
      <c r="T67" s="3">
        <f>SUMIFS('8月奖金发放记录'!$J$2:$J$171,'8月奖金发放记录'!$B$2:$B$171,B67,'8月奖金发放记录'!$E$2:$E$171,"补发6月",'8月奖金发放记录'!$A$2:$A$171,A67)</f>
        <v>0</v>
      </c>
      <c r="U67" s="3">
        <f>SUMIFS('8月奖金发放记录'!$J$2:$J$171,'8月奖金发放记录'!$B$2:$B$171,B67,'8月奖金发放记录'!$E$2:$E$171,"补发7月",'8月奖金发放记录'!$A$2:$A$171,A67)</f>
        <v>0</v>
      </c>
      <c r="V67" s="3">
        <f>SUMIFS('8月奖金发放记录'!$J$2:$J$171,'8月奖金发放记录'!$B$2:$B$171,B67,'8月奖金发放记录'!$E$2:$E$171,"当月",'8月奖金发放记录'!$A$2:$A$171,A67)</f>
        <v>0</v>
      </c>
      <c r="W67" s="3">
        <f>SUMIFS('8月奖金发放记录'!$J$2:$J$171,'8月奖金发放记录'!$B$2:$B$171,B67,'8月奖金发放记录'!$E$2:$E$171,"累计补发8月",'8月奖金发放记录'!$A$2:$A$171,A67)</f>
        <v>0</v>
      </c>
      <c r="X67" s="3">
        <f t="shared" si="1"/>
        <v>0</v>
      </c>
      <c r="Y67" s="2" t="s">
        <v>59</v>
      </c>
    </row>
    <row r="68" ht="19" customHeight="1" spans="1:25">
      <c r="A68" s="2" t="s">
        <v>467</v>
      </c>
      <c r="B68" s="2" t="s">
        <v>444</v>
      </c>
      <c r="C68" s="2" t="s">
        <v>120</v>
      </c>
      <c r="D68" s="2">
        <v>1</v>
      </c>
      <c r="E68" s="2">
        <v>31</v>
      </c>
      <c r="F68" s="3">
        <v>5000</v>
      </c>
      <c r="G68" s="3">
        <v>3171.8</v>
      </c>
      <c r="H68" s="2" t="s">
        <v>59</v>
      </c>
      <c r="I68" s="3">
        <v>0</v>
      </c>
      <c r="J68" s="3">
        <v>5000</v>
      </c>
      <c r="K68" s="3">
        <v>3171.8</v>
      </c>
      <c r="L68" s="2" t="s">
        <v>24</v>
      </c>
      <c r="M68" s="2">
        <v>0</v>
      </c>
      <c r="N68" s="3">
        <f>SUMIFS('8月奖金发放记录'!$J$2:$J$171,'8月奖金发放记录'!$B$2:$B$171,B68,'8月奖金发放记录'!$E$2:$E$171,"结转",'8月奖金发放记录'!$A$2:$A$171,A68)</f>
        <v>0</v>
      </c>
      <c r="O68" s="3">
        <f>SUMIFS('8月奖金发放记录'!$J$2:$J$171,'8月奖金发放记录'!$B$2:$B$171,B68,'8月奖金发放记录'!$E$2:$E$171,"补发1月",'8月奖金发放记录'!$A$2:$A$171,A68)</f>
        <v>0</v>
      </c>
      <c r="P68" s="3">
        <f>SUMIFS('8月奖金发放记录'!$J$2:$J$171,'8月奖金发放记录'!$B$2:$B$171,B68,'8月奖金发放记录'!$E$2:$E$171,"补发2月",'8月奖金发放记录'!$A$2:$A$171,A68)</f>
        <v>0</v>
      </c>
      <c r="Q68" s="3">
        <f>SUMIFS('8月奖金发放记录'!$J$2:$J$171,'8月奖金发放记录'!$B$2:$B$171,B68,'8月奖金发放记录'!$E$2:$E$171,"补发3月",'8月奖金发放记录'!$A$2:$A$171,A68)</f>
        <v>0</v>
      </c>
      <c r="R68" s="3">
        <f>SUMIFS('8月奖金发放记录'!$J$2:$J$171,'8月奖金发放记录'!$B$2:$B$171,B68,'8月奖金发放记录'!$E$2:$E$171,"补发4月",'8月奖金发放记录'!$A$2:$A$171,A68)</f>
        <v>0</v>
      </c>
      <c r="S68" s="3">
        <f>SUMIFS('8月奖金发放记录'!$J$2:$J$171,'8月奖金发放记录'!$B$2:$B$171,B68,'8月奖金发放记录'!$E$2:$E$171,"补发5月",'8月奖金发放记录'!$A$2:$A$171,A68)</f>
        <v>0</v>
      </c>
      <c r="T68" s="3">
        <f>SUMIFS('8月奖金发放记录'!$J$2:$J$171,'8月奖金发放记录'!$B$2:$B$171,B68,'8月奖金发放记录'!$E$2:$E$171,"补发6月",'8月奖金发放记录'!$A$2:$A$171,A68)</f>
        <v>0</v>
      </c>
      <c r="U68" s="3">
        <f>SUMIFS('8月奖金发放记录'!$J$2:$J$171,'8月奖金发放记录'!$B$2:$B$171,B68,'8月奖金发放记录'!$E$2:$E$171,"补发7月",'8月奖金发放记录'!$A$2:$A$171,A68)</f>
        <v>0</v>
      </c>
      <c r="V68" s="3">
        <f>SUMIFS('8月奖金发放记录'!$J$2:$J$171,'8月奖金发放记录'!$B$2:$B$171,B68,'8月奖金发放记录'!$E$2:$E$171,"当月",'8月奖金发放记录'!$A$2:$A$171,A68)</f>
        <v>0</v>
      </c>
      <c r="W68" s="3">
        <f>SUMIFS('8月奖金发放记录'!$J$2:$J$171,'8月奖金发放记录'!$B$2:$B$171,B68,'8月奖金发放记录'!$E$2:$E$171,"累计补发8月",'8月奖金发放记录'!$A$2:$A$171,A68)</f>
        <v>0</v>
      </c>
      <c r="X68" s="3">
        <f t="shared" si="1"/>
        <v>0</v>
      </c>
      <c r="Y68" s="2" t="s">
        <v>59</v>
      </c>
    </row>
    <row r="69" ht="19" customHeight="1" spans="1:25">
      <c r="A69" s="2" t="s">
        <v>472</v>
      </c>
      <c r="B69" s="2" t="s">
        <v>444</v>
      </c>
      <c r="C69" s="2" t="s">
        <v>120</v>
      </c>
      <c r="D69" s="2">
        <v>1</v>
      </c>
      <c r="E69" s="2">
        <v>31</v>
      </c>
      <c r="F69" s="3">
        <v>5000</v>
      </c>
      <c r="G69" s="3">
        <v>523.1</v>
      </c>
      <c r="H69" s="2" t="s">
        <v>59</v>
      </c>
      <c r="I69" s="3">
        <v>0</v>
      </c>
      <c r="J69" s="3">
        <v>21333.33</v>
      </c>
      <c r="K69" s="3">
        <v>3956.2</v>
      </c>
      <c r="L69" s="2" t="s">
        <v>24</v>
      </c>
      <c r="M69" s="2">
        <v>0</v>
      </c>
      <c r="N69" s="3">
        <f>SUMIFS('8月奖金发放记录'!$J$2:$J$171,'8月奖金发放记录'!$B$2:$B$171,B69,'8月奖金发放记录'!$E$2:$E$171,"结转",'8月奖金发放记录'!$A$2:$A$171,A69)</f>
        <v>0</v>
      </c>
      <c r="O69" s="3">
        <f>SUMIFS('8月奖金发放记录'!$J$2:$J$171,'8月奖金发放记录'!$B$2:$B$171,B69,'8月奖金发放记录'!$E$2:$E$171,"补发1月",'8月奖金发放记录'!$A$2:$A$171,A69)</f>
        <v>0</v>
      </c>
      <c r="P69" s="3">
        <f>SUMIFS('8月奖金发放记录'!$J$2:$J$171,'8月奖金发放记录'!$B$2:$B$171,B69,'8月奖金发放记录'!$E$2:$E$171,"补发2月",'8月奖金发放记录'!$A$2:$A$171,A69)</f>
        <v>0</v>
      </c>
      <c r="Q69" s="3">
        <f>SUMIFS('8月奖金发放记录'!$J$2:$J$171,'8月奖金发放记录'!$B$2:$B$171,B69,'8月奖金发放记录'!$E$2:$E$171,"补发3月",'8月奖金发放记录'!$A$2:$A$171,A69)</f>
        <v>0</v>
      </c>
      <c r="R69" s="3">
        <f>SUMIFS('8月奖金发放记录'!$J$2:$J$171,'8月奖金发放记录'!$B$2:$B$171,B69,'8月奖金发放记录'!$E$2:$E$171,"补发4月",'8月奖金发放记录'!$A$2:$A$171,A69)</f>
        <v>0</v>
      </c>
      <c r="S69" s="3">
        <f>SUMIFS('8月奖金发放记录'!$J$2:$J$171,'8月奖金发放记录'!$B$2:$B$171,B69,'8月奖金发放记录'!$E$2:$E$171,"补发5月",'8月奖金发放记录'!$A$2:$A$171,A69)</f>
        <v>0</v>
      </c>
      <c r="T69" s="3">
        <f>SUMIFS('8月奖金发放记录'!$J$2:$J$171,'8月奖金发放记录'!$B$2:$B$171,B69,'8月奖金发放记录'!$E$2:$E$171,"补发6月",'8月奖金发放记录'!$A$2:$A$171,A69)</f>
        <v>0</v>
      </c>
      <c r="U69" s="3">
        <f>SUMIFS('8月奖金发放记录'!$J$2:$J$171,'8月奖金发放记录'!$B$2:$B$171,B69,'8月奖金发放记录'!$E$2:$E$171,"补发7月",'8月奖金发放记录'!$A$2:$A$171,A69)</f>
        <v>0</v>
      </c>
      <c r="V69" s="3">
        <f>SUMIFS('8月奖金发放记录'!$J$2:$J$171,'8月奖金发放记录'!$B$2:$B$171,B69,'8月奖金发放记录'!$E$2:$E$171,"当月",'8月奖金发放记录'!$A$2:$A$171,A69)</f>
        <v>0</v>
      </c>
      <c r="W69" s="3">
        <f>SUMIFS('8月奖金发放记录'!$J$2:$J$171,'8月奖金发放记录'!$B$2:$B$171,B69,'8月奖金发放记录'!$E$2:$E$171,"累计补发8月",'8月奖金发放记录'!$A$2:$A$171,A69)</f>
        <v>0</v>
      </c>
      <c r="X69" s="3">
        <f t="shared" si="1"/>
        <v>0</v>
      </c>
      <c r="Y69" s="2" t="s">
        <v>59</v>
      </c>
    </row>
    <row r="70" ht="19" customHeight="1" spans="1:25">
      <c r="A70" s="2" t="s">
        <v>475</v>
      </c>
      <c r="B70" s="2" t="s">
        <v>444</v>
      </c>
      <c r="C70" s="2" t="s">
        <v>120</v>
      </c>
      <c r="D70" s="2">
        <v>1</v>
      </c>
      <c r="E70" s="2">
        <v>31</v>
      </c>
      <c r="F70" s="3">
        <v>5000</v>
      </c>
      <c r="G70" s="3">
        <v>5367.24</v>
      </c>
      <c r="H70" s="2" t="s">
        <v>113</v>
      </c>
      <c r="I70" s="3">
        <v>260</v>
      </c>
      <c r="J70" s="3">
        <v>5000</v>
      </c>
      <c r="K70" s="3">
        <v>5367.24</v>
      </c>
      <c r="L70" s="2" t="s">
        <v>69</v>
      </c>
      <c r="M70" s="2">
        <v>0</v>
      </c>
      <c r="N70" s="3">
        <f>SUMIFS('8月奖金发放记录'!$J$2:$J$171,'8月奖金发放记录'!$B$2:$B$171,B70,'8月奖金发放记录'!$E$2:$E$171,"结转",'8月奖金发放记录'!$A$2:$A$171,A70)</f>
        <v>0</v>
      </c>
      <c r="O70" s="3">
        <f>SUMIFS('8月奖金发放记录'!$J$2:$J$171,'8月奖金发放记录'!$B$2:$B$171,B70,'8月奖金发放记录'!$E$2:$E$171,"补发1月",'8月奖金发放记录'!$A$2:$A$171,A70)</f>
        <v>0</v>
      </c>
      <c r="P70" s="3">
        <f>SUMIFS('8月奖金发放记录'!$J$2:$J$171,'8月奖金发放记录'!$B$2:$B$171,B70,'8月奖金发放记录'!$E$2:$E$171,"补发2月",'8月奖金发放记录'!$A$2:$A$171,A70)</f>
        <v>0</v>
      </c>
      <c r="Q70" s="3">
        <f>SUMIFS('8月奖金发放记录'!$J$2:$J$171,'8月奖金发放记录'!$B$2:$B$171,B70,'8月奖金发放记录'!$E$2:$E$171,"补发3月",'8月奖金发放记录'!$A$2:$A$171,A70)</f>
        <v>0</v>
      </c>
      <c r="R70" s="3">
        <f>SUMIFS('8月奖金发放记录'!$J$2:$J$171,'8月奖金发放记录'!$B$2:$B$171,B70,'8月奖金发放记录'!$E$2:$E$171,"补发4月",'8月奖金发放记录'!$A$2:$A$171,A70)</f>
        <v>0</v>
      </c>
      <c r="S70" s="3">
        <f>SUMIFS('8月奖金发放记录'!$J$2:$J$171,'8月奖金发放记录'!$B$2:$B$171,B70,'8月奖金发放记录'!$E$2:$E$171,"补发5月",'8月奖金发放记录'!$A$2:$A$171,A70)</f>
        <v>0</v>
      </c>
      <c r="T70" s="3">
        <f>SUMIFS('8月奖金发放记录'!$J$2:$J$171,'8月奖金发放记录'!$B$2:$B$171,B70,'8月奖金发放记录'!$E$2:$E$171,"补发6月",'8月奖金发放记录'!$A$2:$A$171,A70)</f>
        <v>0</v>
      </c>
      <c r="U70" s="3">
        <f>SUMIFS('8月奖金发放记录'!$J$2:$J$171,'8月奖金发放记录'!$B$2:$B$171,B70,'8月奖金发放记录'!$E$2:$E$171,"补发7月",'8月奖金发放记录'!$A$2:$A$171,A70)</f>
        <v>0</v>
      </c>
      <c r="V70" s="3">
        <f>SUMIFS('8月奖金发放记录'!$J$2:$J$171,'8月奖金发放记录'!$B$2:$B$171,B70,'8月奖金发放记录'!$E$2:$E$171,"当月",'8月奖金发放记录'!$A$2:$A$171,A70)</f>
        <v>260</v>
      </c>
      <c r="W70" s="3">
        <f>SUMIFS('8月奖金发放记录'!$J$2:$J$171,'8月奖金发放记录'!$B$2:$B$171,B70,'8月奖金发放记录'!$E$2:$E$171,"累计补发8月",'8月奖金发放记录'!$A$2:$A$171,A70)</f>
        <v>0</v>
      </c>
      <c r="X70" s="3">
        <f t="shared" si="1"/>
        <v>260</v>
      </c>
      <c r="Y70" s="2" t="s">
        <v>59</v>
      </c>
    </row>
    <row r="71" ht="19" customHeight="1" spans="1:25">
      <c r="A71" s="2" t="s">
        <v>476</v>
      </c>
      <c r="B71" s="2" t="s">
        <v>444</v>
      </c>
      <c r="C71" s="2" t="s">
        <v>120</v>
      </c>
      <c r="D71" s="2">
        <v>1</v>
      </c>
      <c r="E71" s="2">
        <v>14</v>
      </c>
      <c r="F71" s="3">
        <v>2258.06</v>
      </c>
      <c r="G71" s="3">
        <v>0</v>
      </c>
      <c r="H71" s="2" t="s">
        <v>59</v>
      </c>
      <c r="I71" s="3">
        <v>0</v>
      </c>
      <c r="J71" s="3">
        <v>2258.06</v>
      </c>
      <c r="K71" s="3">
        <v>0</v>
      </c>
      <c r="L71" s="2" t="s">
        <v>24</v>
      </c>
      <c r="M71" s="2">
        <v>0</v>
      </c>
      <c r="N71" s="3">
        <f>SUMIFS('8月奖金发放记录'!$J$2:$J$171,'8月奖金发放记录'!$B$2:$B$171,B71,'8月奖金发放记录'!$E$2:$E$171,"结转",'8月奖金发放记录'!$A$2:$A$171,A71)</f>
        <v>0</v>
      </c>
      <c r="O71" s="3">
        <f>SUMIFS('8月奖金发放记录'!$J$2:$J$171,'8月奖金发放记录'!$B$2:$B$171,B71,'8月奖金发放记录'!$E$2:$E$171,"补发1月",'8月奖金发放记录'!$A$2:$A$171,A71)</f>
        <v>0</v>
      </c>
      <c r="P71" s="3">
        <f>SUMIFS('8月奖金发放记录'!$J$2:$J$171,'8月奖金发放记录'!$B$2:$B$171,B71,'8月奖金发放记录'!$E$2:$E$171,"补发2月",'8月奖金发放记录'!$A$2:$A$171,A71)</f>
        <v>0</v>
      </c>
      <c r="Q71" s="3">
        <f>SUMIFS('8月奖金发放记录'!$J$2:$J$171,'8月奖金发放记录'!$B$2:$B$171,B71,'8月奖金发放记录'!$E$2:$E$171,"补发3月",'8月奖金发放记录'!$A$2:$A$171,A71)</f>
        <v>0</v>
      </c>
      <c r="R71" s="3">
        <f>SUMIFS('8月奖金发放记录'!$J$2:$J$171,'8月奖金发放记录'!$B$2:$B$171,B71,'8月奖金发放记录'!$E$2:$E$171,"补发4月",'8月奖金发放记录'!$A$2:$A$171,A71)</f>
        <v>0</v>
      </c>
      <c r="S71" s="3">
        <f>SUMIFS('8月奖金发放记录'!$J$2:$J$171,'8月奖金发放记录'!$B$2:$B$171,B71,'8月奖金发放记录'!$E$2:$E$171,"补发5月",'8月奖金发放记录'!$A$2:$A$171,A71)</f>
        <v>0</v>
      </c>
      <c r="T71" s="3">
        <f>SUMIFS('8月奖金发放记录'!$J$2:$J$171,'8月奖金发放记录'!$B$2:$B$171,B71,'8月奖金发放记录'!$E$2:$E$171,"补发6月",'8月奖金发放记录'!$A$2:$A$171,A71)</f>
        <v>0</v>
      </c>
      <c r="U71" s="3">
        <f>SUMIFS('8月奖金发放记录'!$J$2:$J$171,'8月奖金发放记录'!$B$2:$B$171,B71,'8月奖金发放记录'!$E$2:$E$171,"补发7月",'8月奖金发放记录'!$A$2:$A$171,A71)</f>
        <v>0</v>
      </c>
      <c r="V71" s="3">
        <f>SUMIFS('8月奖金发放记录'!$J$2:$J$171,'8月奖金发放记录'!$B$2:$B$171,B71,'8月奖金发放记录'!$E$2:$E$171,"当月",'8月奖金发放记录'!$A$2:$A$171,A71)</f>
        <v>0</v>
      </c>
      <c r="W71" s="3">
        <f>SUMIFS('8月奖金发放记录'!$J$2:$J$171,'8月奖金发放记录'!$B$2:$B$171,B71,'8月奖金发放记录'!$E$2:$E$171,"累计补发8月",'8月奖金发放记录'!$A$2:$A$171,A71)</f>
        <v>0</v>
      </c>
      <c r="X71" s="3">
        <f t="shared" si="1"/>
        <v>0</v>
      </c>
      <c r="Y71" s="2" t="s">
        <v>59</v>
      </c>
    </row>
    <row r="72" ht="19" customHeight="1" spans="1:25">
      <c r="A72" s="2" t="s">
        <v>482</v>
      </c>
      <c r="B72" s="2" t="s">
        <v>444</v>
      </c>
      <c r="C72" s="2" t="s">
        <v>120</v>
      </c>
      <c r="D72" s="2">
        <v>1</v>
      </c>
      <c r="E72" s="2">
        <v>31</v>
      </c>
      <c r="F72" s="3">
        <v>5000</v>
      </c>
      <c r="G72" s="3">
        <v>4080.9</v>
      </c>
      <c r="H72" s="2" t="s">
        <v>59</v>
      </c>
      <c r="I72" s="3">
        <v>0</v>
      </c>
      <c r="J72" s="3">
        <v>5000</v>
      </c>
      <c r="K72" s="3">
        <v>4080.9</v>
      </c>
      <c r="L72" s="2" t="s">
        <v>24</v>
      </c>
      <c r="M72" s="2">
        <v>0</v>
      </c>
      <c r="N72" s="3">
        <f>SUMIFS('8月奖金发放记录'!$J$2:$J$171,'8月奖金发放记录'!$B$2:$B$171,B72,'8月奖金发放记录'!$E$2:$E$171,"结转",'8月奖金发放记录'!$A$2:$A$171,A72)</f>
        <v>0</v>
      </c>
      <c r="O72" s="3">
        <f>SUMIFS('8月奖金发放记录'!$J$2:$J$171,'8月奖金发放记录'!$B$2:$B$171,B72,'8月奖金发放记录'!$E$2:$E$171,"补发1月",'8月奖金发放记录'!$A$2:$A$171,A72)</f>
        <v>0</v>
      </c>
      <c r="P72" s="3">
        <f>SUMIFS('8月奖金发放记录'!$J$2:$J$171,'8月奖金发放记录'!$B$2:$B$171,B72,'8月奖金发放记录'!$E$2:$E$171,"补发2月",'8月奖金发放记录'!$A$2:$A$171,A72)</f>
        <v>0</v>
      </c>
      <c r="Q72" s="3">
        <f>SUMIFS('8月奖金发放记录'!$J$2:$J$171,'8月奖金发放记录'!$B$2:$B$171,B72,'8月奖金发放记录'!$E$2:$E$171,"补发3月",'8月奖金发放记录'!$A$2:$A$171,A72)</f>
        <v>0</v>
      </c>
      <c r="R72" s="3">
        <f>SUMIFS('8月奖金发放记录'!$J$2:$J$171,'8月奖金发放记录'!$B$2:$B$171,B72,'8月奖金发放记录'!$E$2:$E$171,"补发4月",'8月奖金发放记录'!$A$2:$A$171,A72)</f>
        <v>0</v>
      </c>
      <c r="S72" s="3">
        <f>SUMIFS('8月奖金发放记录'!$J$2:$J$171,'8月奖金发放记录'!$B$2:$B$171,B72,'8月奖金发放记录'!$E$2:$E$171,"补发5月",'8月奖金发放记录'!$A$2:$A$171,A72)</f>
        <v>0</v>
      </c>
      <c r="T72" s="3">
        <f>SUMIFS('8月奖金发放记录'!$J$2:$J$171,'8月奖金发放记录'!$B$2:$B$171,B72,'8月奖金发放记录'!$E$2:$E$171,"补发6月",'8月奖金发放记录'!$A$2:$A$171,A72)</f>
        <v>0</v>
      </c>
      <c r="U72" s="3">
        <f>SUMIFS('8月奖金发放记录'!$J$2:$J$171,'8月奖金发放记录'!$B$2:$B$171,B72,'8月奖金发放记录'!$E$2:$E$171,"补发7月",'8月奖金发放记录'!$A$2:$A$171,A72)</f>
        <v>0</v>
      </c>
      <c r="V72" s="3">
        <f>SUMIFS('8月奖金发放记录'!$J$2:$J$171,'8月奖金发放记录'!$B$2:$B$171,B72,'8月奖金发放记录'!$E$2:$E$171,"当月",'8月奖金发放记录'!$A$2:$A$171,A72)</f>
        <v>0</v>
      </c>
      <c r="W72" s="3">
        <f>SUMIFS('8月奖金发放记录'!$J$2:$J$171,'8月奖金发放记录'!$B$2:$B$171,B72,'8月奖金发放记录'!$E$2:$E$171,"累计补发8月",'8月奖金发放记录'!$A$2:$A$171,A72)</f>
        <v>0</v>
      </c>
      <c r="X72" s="3">
        <f t="shared" si="1"/>
        <v>0</v>
      </c>
      <c r="Y72" s="2" t="s">
        <v>59</v>
      </c>
    </row>
    <row r="73" ht="19" customHeight="1" spans="1:25">
      <c r="A73" s="2" t="s">
        <v>483</v>
      </c>
      <c r="B73" s="2" t="s">
        <v>444</v>
      </c>
      <c r="C73" s="2" t="s">
        <v>120</v>
      </c>
      <c r="D73" s="2">
        <v>1</v>
      </c>
      <c r="E73" s="2">
        <v>4</v>
      </c>
      <c r="F73" s="3">
        <v>645.16</v>
      </c>
      <c r="G73" s="3">
        <v>0</v>
      </c>
      <c r="H73" s="2" t="s">
        <v>59</v>
      </c>
      <c r="I73" s="3">
        <v>0</v>
      </c>
      <c r="J73" s="3">
        <v>645.16</v>
      </c>
      <c r="K73" s="3">
        <v>0</v>
      </c>
      <c r="L73" s="2" t="s">
        <v>24</v>
      </c>
      <c r="M73" s="2">
        <v>0</v>
      </c>
      <c r="N73" s="3">
        <f>SUMIFS('8月奖金发放记录'!$J$2:$J$171,'8月奖金发放记录'!$B$2:$B$171,B73,'8月奖金发放记录'!$E$2:$E$171,"结转",'8月奖金发放记录'!$A$2:$A$171,A73)</f>
        <v>0</v>
      </c>
      <c r="O73" s="3">
        <f>SUMIFS('8月奖金发放记录'!$J$2:$J$171,'8月奖金发放记录'!$B$2:$B$171,B73,'8月奖金发放记录'!$E$2:$E$171,"补发1月",'8月奖金发放记录'!$A$2:$A$171,A73)</f>
        <v>0</v>
      </c>
      <c r="P73" s="3">
        <f>SUMIFS('8月奖金发放记录'!$J$2:$J$171,'8月奖金发放记录'!$B$2:$B$171,B73,'8月奖金发放记录'!$E$2:$E$171,"补发2月",'8月奖金发放记录'!$A$2:$A$171,A73)</f>
        <v>0</v>
      </c>
      <c r="Q73" s="3">
        <f>SUMIFS('8月奖金发放记录'!$J$2:$J$171,'8月奖金发放记录'!$B$2:$B$171,B73,'8月奖金发放记录'!$E$2:$E$171,"补发3月",'8月奖金发放记录'!$A$2:$A$171,A73)</f>
        <v>0</v>
      </c>
      <c r="R73" s="3">
        <f>SUMIFS('8月奖金发放记录'!$J$2:$J$171,'8月奖金发放记录'!$B$2:$B$171,B73,'8月奖金发放记录'!$E$2:$E$171,"补发4月",'8月奖金发放记录'!$A$2:$A$171,A73)</f>
        <v>0</v>
      </c>
      <c r="S73" s="3">
        <f>SUMIFS('8月奖金发放记录'!$J$2:$J$171,'8月奖金发放记录'!$B$2:$B$171,B73,'8月奖金发放记录'!$E$2:$E$171,"补发5月",'8月奖金发放记录'!$A$2:$A$171,A73)</f>
        <v>0</v>
      </c>
      <c r="T73" s="3">
        <f>SUMIFS('8月奖金发放记录'!$J$2:$J$171,'8月奖金发放记录'!$B$2:$B$171,B73,'8月奖金发放记录'!$E$2:$E$171,"补发6月",'8月奖金发放记录'!$A$2:$A$171,A73)</f>
        <v>0</v>
      </c>
      <c r="U73" s="3">
        <f>SUMIFS('8月奖金发放记录'!$J$2:$J$171,'8月奖金发放记录'!$B$2:$B$171,B73,'8月奖金发放记录'!$E$2:$E$171,"补发7月",'8月奖金发放记录'!$A$2:$A$171,A73)</f>
        <v>0</v>
      </c>
      <c r="V73" s="3">
        <f>SUMIFS('8月奖金发放记录'!$J$2:$J$171,'8月奖金发放记录'!$B$2:$B$171,B73,'8月奖金发放记录'!$E$2:$E$171,"当月",'8月奖金发放记录'!$A$2:$A$171,A73)</f>
        <v>0</v>
      </c>
      <c r="W73" s="3">
        <f>SUMIFS('8月奖金发放记录'!$J$2:$J$171,'8月奖金发放记录'!$B$2:$B$171,B73,'8月奖金发放记录'!$E$2:$E$171,"累计补发8月",'8月奖金发放记录'!$A$2:$A$171,A73)</f>
        <v>0</v>
      </c>
      <c r="X73" s="3">
        <f t="shared" si="1"/>
        <v>0</v>
      </c>
      <c r="Y73" s="2" t="s">
        <v>59</v>
      </c>
    </row>
    <row r="74" ht="19" customHeight="1" spans="1:25">
      <c r="A74" s="2" t="s">
        <v>487</v>
      </c>
      <c r="B74" s="2" t="s">
        <v>444</v>
      </c>
      <c r="C74" s="2" t="s">
        <v>120</v>
      </c>
      <c r="D74" s="2">
        <v>1</v>
      </c>
      <c r="E74" s="2">
        <v>31</v>
      </c>
      <c r="F74" s="3">
        <v>3000</v>
      </c>
      <c r="G74" s="3">
        <v>3358.6</v>
      </c>
      <c r="H74" s="2" t="s">
        <v>113</v>
      </c>
      <c r="I74" s="3">
        <v>150</v>
      </c>
      <c r="J74" s="3">
        <v>3000</v>
      </c>
      <c r="K74" s="3">
        <v>3358.6</v>
      </c>
      <c r="L74" s="2" t="s">
        <v>69</v>
      </c>
      <c r="M74" s="2">
        <v>0</v>
      </c>
      <c r="N74" s="3">
        <f>SUMIFS('8月奖金发放记录'!$J$2:$J$171,'8月奖金发放记录'!$B$2:$B$171,B74,'8月奖金发放记录'!$E$2:$E$171,"结转",'8月奖金发放记录'!$A$2:$A$171,A74)</f>
        <v>0</v>
      </c>
      <c r="O74" s="3">
        <f>SUMIFS('8月奖金发放记录'!$J$2:$J$171,'8月奖金发放记录'!$B$2:$B$171,B74,'8月奖金发放记录'!$E$2:$E$171,"补发1月",'8月奖金发放记录'!$A$2:$A$171,A74)</f>
        <v>0</v>
      </c>
      <c r="P74" s="3">
        <f>SUMIFS('8月奖金发放记录'!$J$2:$J$171,'8月奖金发放记录'!$B$2:$B$171,B74,'8月奖金发放记录'!$E$2:$E$171,"补发2月",'8月奖金发放记录'!$A$2:$A$171,A74)</f>
        <v>0</v>
      </c>
      <c r="Q74" s="3">
        <f>SUMIFS('8月奖金发放记录'!$J$2:$J$171,'8月奖金发放记录'!$B$2:$B$171,B74,'8月奖金发放记录'!$E$2:$E$171,"补发3月",'8月奖金发放记录'!$A$2:$A$171,A74)</f>
        <v>0</v>
      </c>
      <c r="R74" s="3">
        <f>SUMIFS('8月奖金发放记录'!$J$2:$J$171,'8月奖金发放记录'!$B$2:$B$171,B74,'8月奖金发放记录'!$E$2:$E$171,"补发4月",'8月奖金发放记录'!$A$2:$A$171,A74)</f>
        <v>0</v>
      </c>
      <c r="S74" s="3">
        <f>SUMIFS('8月奖金发放记录'!$J$2:$J$171,'8月奖金发放记录'!$B$2:$B$171,B74,'8月奖金发放记录'!$E$2:$E$171,"补发5月",'8月奖金发放记录'!$A$2:$A$171,A74)</f>
        <v>0</v>
      </c>
      <c r="T74" s="3">
        <f>SUMIFS('8月奖金发放记录'!$J$2:$J$171,'8月奖金发放记录'!$B$2:$B$171,B74,'8月奖金发放记录'!$E$2:$E$171,"补发6月",'8月奖金发放记录'!$A$2:$A$171,A74)</f>
        <v>0</v>
      </c>
      <c r="U74" s="3">
        <f>SUMIFS('8月奖金发放记录'!$J$2:$J$171,'8月奖金发放记录'!$B$2:$B$171,B74,'8月奖金发放记录'!$E$2:$E$171,"补发7月",'8月奖金发放记录'!$A$2:$A$171,A74)</f>
        <v>0</v>
      </c>
      <c r="V74" s="3">
        <f>SUMIFS('8月奖金发放记录'!$J$2:$J$171,'8月奖金发放记录'!$B$2:$B$171,B74,'8月奖金发放记录'!$E$2:$E$171,"当月",'8月奖金发放记录'!$A$2:$A$171,A74)</f>
        <v>150</v>
      </c>
      <c r="W74" s="3">
        <f>SUMIFS('8月奖金发放记录'!$J$2:$J$171,'8月奖金发放记录'!$B$2:$B$171,B74,'8月奖金发放记录'!$E$2:$E$171,"累计补发8月",'8月奖金发放记录'!$A$2:$A$171,A74)</f>
        <v>0</v>
      </c>
      <c r="X74" s="3">
        <f t="shared" si="1"/>
        <v>150</v>
      </c>
      <c r="Y74" s="2" t="s">
        <v>59</v>
      </c>
    </row>
    <row r="75" ht="19" customHeight="1" spans="1:25">
      <c r="A75" s="2" t="s">
        <v>490</v>
      </c>
      <c r="B75" s="2" t="s">
        <v>444</v>
      </c>
      <c r="C75" s="2" t="s">
        <v>120</v>
      </c>
      <c r="D75" s="2">
        <v>1</v>
      </c>
      <c r="E75" s="2">
        <v>31</v>
      </c>
      <c r="F75" s="3">
        <v>3000</v>
      </c>
      <c r="G75" s="3">
        <v>3985.8</v>
      </c>
      <c r="H75" s="2" t="s">
        <v>113</v>
      </c>
      <c r="I75" s="3">
        <v>150</v>
      </c>
      <c r="J75" s="3">
        <v>3000</v>
      </c>
      <c r="K75" s="3">
        <v>3985.8</v>
      </c>
      <c r="L75" s="2" t="s">
        <v>69</v>
      </c>
      <c r="M75" s="2">
        <v>0</v>
      </c>
      <c r="N75" s="3">
        <f>SUMIFS('8月奖金发放记录'!$J$2:$J$171,'8月奖金发放记录'!$B$2:$B$171,B75,'8月奖金发放记录'!$E$2:$E$171,"结转",'8月奖金发放记录'!$A$2:$A$171,A75)</f>
        <v>0</v>
      </c>
      <c r="O75" s="3">
        <f>SUMIFS('8月奖金发放记录'!$J$2:$J$171,'8月奖金发放记录'!$B$2:$B$171,B75,'8月奖金发放记录'!$E$2:$E$171,"补发1月",'8月奖金发放记录'!$A$2:$A$171,A75)</f>
        <v>0</v>
      </c>
      <c r="P75" s="3">
        <f>SUMIFS('8月奖金发放记录'!$J$2:$J$171,'8月奖金发放记录'!$B$2:$B$171,B75,'8月奖金发放记录'!$E$2:$E$171,"补发2月",'8月奖金发放记录'!$A$2:$A$171,A75)</f>
        <v>0</v>
      </c>
      <c r="Q75" s="3">
        <f>SUMIFS('8月奖金发放记录'!$J$2:$J$171,'8月奖金发放记录'!$B$2:$B$171,B75,'8月奖金发放记录'!$E$2:$E$171,"补发3月",'8月奖金发放记录'!$A$2:$A$171,A75)</f>
        <v>0</v>
      </c>
      <c r="R75" s="3">
        <f>SUMIFS('8月奖金发放记录'!$J$2:$J$171,'8月奖金发放记录'!$B$2:$B$171,B75,'8月奖金发放记录'!$E$2:$E$171,"补发4月",'8月奖金发放记录'!$A$2:$A$171,A75)</f>
        <v>0</v>
      </c>
      <c r="S75" s="3">
        <f>SUMIFS('8月奖金发放记录'!$J$2:$J$171,'8月奖金发放记录'!$B$2:$B$171,B75,'8月奖金发放记录'!$E$2:$E$171,"补发5月",'8月奖金发放记录'!$A$2:$A$171,A75)</f>
        <v>0</v>
      </c>
      <c r="T75" s="3">
        <f>SUMIFS('8月奖金发放记录'!$J$2:$J$171,'8月奖金发放记录'!$B$2:$B$171,B75,'8月奖金发放记录'!$E$2:$E$171,"补发6月",'8月奖金发放记录'!$A$2:$A$171,A75)</f>
        <v>0</v>
      </c>
      <c r="U75" s="3">
        <f>SUMIFS('8月奖金发放记录'!$J$2:$J$171,'8月奖金发放记录'!$B$2:$B$171,B75,'8月奖金发放记录'!$E$2:$E$171,"补发7月",'8月奖金发放记录'!$A$2:$A$171,A75)</f>
        <v>0</v>
      </c>
      <c r="V75" s="3">
        <f>SUMIFS('8月奖金发放记录'!$J$2:$J$171,'8月奖金发放记录'!$B$2:$B$171,B75,'8月奖金发放记录'!$E$2:$E$171,"当月",'8月奖金发放记录'!$A$2:$A$171,A75)</f>
        <v>150</v>
      </c>
      <c r="W75" s="3">
        <f>SUMIFS('8月奖金发放记录'!$J$2:$J$171,'8月奖金发放记录'!$B$2:$B$171,B75,'8月奖金发放记录'!$E$2:$E$171,"累计补发8月",'8月奖金发放记录'!$A$2:$A$171,A75)</f>
        <v>0</v>
      </c>
      <c r="X75" s="3">
        <f t="shared" si="1"/>
        <v>150</v>
      </c>
      <c r="Y75" s="2" t="s">
        <v>59</v>
      </c>
    </row>
    <row r="76" ht="19" customHeight="1" spans="1:25">
      <c r="A76" s="2" t="s">
        <v>491</v>
      </c>
      <c r="B76" s="2" t="s">
        <v>444</v>
      </c>
      <c r="C76" s="2" t="s">
        <v>120</v>
      </c>
      <c r="D76" s="2">
        <v>1</v>
      </c>
      <c r="E76" s="2">
        <v>31</v>
      </c>
      <c r="F76" s="3">
        <v>3000</v>
      </c>
      <c r="G76" s="3">
        <v>803.5</v>
      </c>
      <c r="H76" s="2" t="s">
        <v>59</v>
      </c>
      <c r="I76" s="3">
        <v>0</v>
      </c>
      <c r="J76" s="3">
        <v>3000</v>
      </c>
      <c r="K76" s="3">
        <v>803.5</v>
      </c>
      <c r="L76" s="2" t="s">
        <v>24</v>
      </c>
      <c r="M76" s="2">
        <v>0</v>
      </c>
      <c r="N76" s="3">
        <f>SUMIFS('8月奖金发放记录'!$J$2:$J$171,'8月奖金发放记录'!$B$2:$B$171,B76,'8月奖金发放记录'!$E$2:$E$171,"结转",'8月奖金发放记录'!$A$2:$A$171,A76)</f>
        <v>0</v>
      </c>
      <c r="O76" s="3">
        <f>SUMIFS('8月奖金发放记录'!$J$2:$J$171,'8月奖金发放记录'!$B$2:$B$171,B76,'8月奖金发放记录'!$E$2:$E$171,"补发1月",'8月奖金发放记录'!$A$2:$A$171,A76)</f>
        <v>0</v>
      </c>
      <c r="P76" s="3">
        <f>SUMIFS('8月奖金发放记录'!$J$2:$J$171,'8月奖金发放记录'!$B$2:$B$171,B76,'8月奖金发放记录'!$E$2:$E$171,"补发2月",'8月奖金发放记录'!$A$2:$A$171,A76)</f>
        <v>0</v>
      </c>
      <c r="Q76" s="3">
        <f>SUMIFS('8月奖金发放记录'!$J$2:$J$171,'8月奖金发放记录'!$B$2:$B$171,B76,'8月奖金发放记录'!$E$2:$E$171,"补发3月",'8月奖金发放记录'!$A$2:$A$171,A76)</f>
        <v>0</v>
      </c>
      <c r="R76" s="3">
        <f>SUMIFS('8月奖金发放记录'!$J$2:$J$171,'8月奖金发放记录'!$B$2:$B$171,B76,'8月奖金发放记录'!$E$2:$E$171,"补发4月",'8月奖金发放记录'!$A$2:$A$171,A76)</f>
        <v>0</v>
      </c>
      <c r="S76" s="3">
        <f>SUMIFS('8月奖金发放记录'!$J$2:$J$171,'8月奖金发放记录'!$B$2:$B$171,B76,'8月奖金发放记录'!$E$2:$E$171,"补发5月",'8月奖金发放记录'!$A$2:$A$171,A76)</f>
        <v>0</v>
      </c>
      <c r="T76" s="3">
        <f>SUMIFS('8月奖金发放记录'!$J$2:$J$171,'8月奖金发放记录'!$B$2:$B$171,B76,'8月奖金发放记录'!$E$2:$E$171,"补发6月",'8月奖金发放记录'!$A$2:$A$171,A76)</f>
        <v>0</v>
      </c>
      <c r="U76" s="3">
        <f>SUMIFS('8月奖金发放记录'!$J$2:$J$171,'8月奖金发放记录'!$B$2:$B$171,B76,'8月奖金发放记录'!$E$2:$E$171,"补发7月",'8月奖金发放记录'!$A$2:$A$171,A76)</f>
        <v>0</v>
      </c>
      <c r="V76" s="3">
        <f>SUMIFS('8月奖金发放记录'!$J$2:$J$171,'8月奖金发放记录'!$B$2:$B$171,B76,'8月奖金发放记录'!$E$2:$E$171,"当月",'8月奖金发放记录'!$A$2:$A$171,A76)</f>
        <v>0</v>
      </c>
      <c r="W76" s="3">
        <f>SUMIFS('8月奖金发放记录'!$J$2:$J$171,'8月奖金发放记录'!$B$2:$B$171,B76,'8月奖金发放记录'!$E$2:$E$171,"累计补发8月",'8月奖金发放记录'!$A$2:$A$171,A76)</f>
        <v>0</v>
      </c>
      <c r="X76" s="3">
        <f t="shared" si="1"/>
        <v>0</v>
      </c>
      <c r="Y76" s="2" t="s">
        <v>59</v>
      </c>
    </row>
    <row r="77" ht="19" customHeight="1" spans="1:25">
      <c r="A77" s="2" t="s">
        <v>493</v>
      </c>
      <c r="B77" s="2" t="s">
        <v>444</v>
      </c>
      <c r="C77" s="2" t="s">
        <v>120</v>
      </c>
      <c r="D77" s="2">
        <v>1</v>
      </c>
      <c r="E77" s="2">
        <v>31</v>
      </c>
      <c r="F77" s="3">
        <v>3000</v>
      </c>
      <c r="G77" s="3">
        <v>620.7</v>
      </c>
      <c r="H77" s="2" t="s">
        <v>59</v>
      </c>
      <c r="I77" s="3">
        <v>0</v>
      </c>
      <c r="J77" s="3">
        <v>10838.71</v>
      </c>
      <c r="K77" s="3">
        <v>2753.2</v>
      </c>
      <c r="L77" s="2" t="s">
        <v>24</v>
      </c>
      <c r="M77" s="2">
        <v>0</v>
      </c>
      <c r="N77" s="3">
        <f>SUMIFS('8月奖金发放记录'!$J$2:$J$171,'8月奖金发放记录'!$B$2:$B$171,B77,'8月奖金发放记录'!$E$2:$E$171,"结转",'8月奖金发放记录'!$A$2:$A$171,A77)</f>
        <v>0</v>
      </c>
      <c r="O77" s="3">
        <f>SUMIFS('8月奖金发放记录'!$J$2:$J$171,'8月奖金发放记录'!$B$2:$B$171,B77,'8月奖金发放记录'!$E$2:$E$171,"补发1月",'8月奖金发放记录'!$A$2:$A$171,A77)</f>
        <v>0</v>
      </c>
      <c r="P77" s="3">
        <f>SUMIFS('8月奖金发放记录'!$J$2:$J$171,'8月奖金发放记录'!$B$2:$B$171,B77,'8月奖金发放记录'!$E$2:$E$171,"补发2月",'8月奖金发放记录'!$A$2:$A$171,A77)</f>
        <v>0</v>
      </c>
      <c r="Q77" s="3">
        <f>SUMIFS('8月奖金发放记录'!$J$2:$J$171,'8月奖金发放记录'!$B$2:$B$171,B77,'8月奖金发放记录'!$E$2:$E$171,"补发3月",'8月奖金发放记录'!$A$2:$A$171,A77)</f>
        <v>0</v>
      </c>
      <c r="R77" s="3">
        <f>SUMIFS('8月奖金发放记录'!$J$2:$J$171,'8月奖金发放记录'!$B$2:$B$171,B77,'8月奖金发放记录'!$E$2:$E$171,"补发4月",'8月奖金发放记录'!$A$2:$A$171,A77)</f>
        <v>0</v>
      </c>
      <c r="S77" s="3">
        <f>SUMIFS('8月奖金发放记录'!$J$2:$J$171,'8月奖金发放记录'!$B$2:$B$171,B77,'8月奖金发放记录'!$E$2:$E$171,"补发5月",'8月奖金发放记录'!$A$2:$A$171,A77)</f>
        <v>0</v>
      </c>
      <c r="T77" s="3">
        <f>SUMIFS('8月奖金发放记录'!$J$2:$J$171,'8月奖金发放记录'!$B$2:$B$171,B77,'8月奖金发放记录'!$E$2:$E$171,"补发6月",'8月奖金发放记录'!$A$2:$A$171,A77)</f>
        <v>0</v>
      </c>
      <c r="U77" s="3">
        <f>SUMIFS('8月奖金发放记录'!$J$2:$J$171,'8月奖金发放记录'!$B$2:$B$171,B77,'8月奖金发放记录'!$E$2:$E$171,"补发7月",'8月奖金发放记录'!$A$2:$A$171,A77)</f>
        <v>0</v>
      </c>
      <c r="V77" s="3">
        <f>SUMIFS('8月奖金发放记录'!$J$2:$J$171,'8月奖金发放记录'!$B$2:$B$171,B77,'8月奖金发放记录'!$E$2:$E$171,"当月",'8月奖金发放记录'!$A$2:$A$171,A77)</f>
        <v>0</v>
      </c>
      <c r="W77" s="3">
        <f>SUMIFS('8月奖金发放记录'!$J$2:$J$171,'8月奖金发放记录'!$B$2:$B$171,B77,'8月奖金发放记录'!$E$2:$E$171,"累计补发8月",'8月奖金发放记录'!$A$2:$A$171,A77)</f>
        <v>0</v>
      </c>
      <c r="X77" s="3">
        <f t="shared" si="1"/>
        <v>0</v>
      </c>
      <c r="Y77" s="2" t="s">
        <v>59</v>
      </c>
    </row>
    <row r="78" ht="19" customHeight="1" spans="1:25">
      <c r="A78" s="2" t="s">
        <v>494</v>
      </c>
      <c r="B78" s="2" t="s">
        <v>444</v>
      </c>
      <c r="C78" s="2" t="s">
        <v>120</v>
      </c>
      <c r="D78" s="2">
        <v>1</v>
      </c>
      <c r="E78" s="2">
        <v>31</v>
      </c>
      <c r="F78" s="3">
        <v>5000</v>
      </c>
      <c r="G78" s="3">
        <v>566.2</v>
      </c>
      <c r="H78" s="2" t="s">
        <v>59</v>
      </c>
      <c r="I78" s="3">
        <v>0</v>
      </c>
      <c r="J78" s="3">
        <v>5000</v>
      </c>
      <c r="K78" s="3">
        <v>566.2</v>
      </c>
      <c r="L78" s="2" t="s">
        <v>24</v>
      </c>
      <c r="M78" s="2">
        <v>0</v>
      </c>
      <c r="N78" s="3">
        <f>SUMIFS('8月奖金发放记录'!$J$2:$J$171,'8月奖金发放记录'!$B$2:$B$171,B78,'8月奖金发放记录'!$E$2:$E$171,"结转",'8月奖金发放记录'!$A$2:$A$171,A78)</f>
        <v>0</v>
      </c>
      <c r="O78" s="3">
        <f>SUMIFS('8月奖金发放记录'!$J$2:$J$171,'8月奖金发放记录'!$B$2:$B$171,B78,'8月奖金发放记录'!$E$2:$E$171,"补发1月",'8月奖金发放记录'!$A$2:$A$171,A78)</f>
        <v>0</v>
      </c>
      <c r="P78" s="3">
        <f>SUMIFS('8月奖金发放记录'!$J$2:$J$171,'8月奖金发放记录'!$B$2:$B$171,B78,'8月奖金发放记录'!$E$2:$E$171,"补发2月",'8月奖金发放记录'!$A$2:$A$171,A78)</f>
        <v>0</v>
      </c>
      <c r="Q78" s="3">
        <f>SUMIFS('8月奖金发放记录'!$J$2:$J$171,'8月奖金发放记录'!$B$2:$B$171,B78,'8月奖金发放记录'!$E$2:$E$171,"补发3月",'8月奖金发放记录'!$A$2:$A$171,A78)</f>
        <v>0</v>
      </c>
      <c r="R78" s="3">
        <f>SUMIFS('8月奖金发放记录'!$J$2:$J$171,'8月奖金发放记录'!$B$2:$B$171,B78,'8月奖金发放记录'!$E$2:$E$171,"补发4月",'8月奖金发放记录'!$A$2:$A$171,A78)</f>
        <v>0</v>
      </c>
      <c r="S78" s="3">
        <f>SUMIFS('8月奖金发放记录'!$J$2:$J$171,'8月奖金发放记录'!$B$2:$B$171,B78,'8月奖金发放记录'!$E$2:$E$171,"补发5月",'8月奖金发放记录'!$A$2:$A$171,A78)</f>
        <v>0</v>
      </c>
      <c r="T78" s="3">
        <f>SUMIFS('8月奖金发放记录'!$J$2:$J$171,'8月奖金发放记录'!$B$2:$B$171,B78,'8月奖金发放记录'!$E$2:$E$171,"补发6月",'8月奖金发放记录'!$A$2:$A$171,A78)</f>
        <v>0</v>
      </c>
      <c r="U78" s="3">
        <f>SUMIFS('8月奖金发放记录'!$J$2:$J$171,'8月奖金发放记录'!$B$2:$B$171,B78,'8月奖金发放记录'!$E$2:$E$171,"补发7月",'8月奖金发放记录'!$A$2:$A$171,A78)</f>
        <v>0</v>
      </c>
      <c r="V78" s="3">
        <f>SUMIFS('8月奖金发放记录'!$J$2:$J$171,'8月奖金发放记录'!$B$2:$B$171,B78,'8月奖金发放记录'!$E$2:$E$171,"当月",'8月奖金发放记录'!$A$2:$A$171,A78)</f>
        <v>0</v>
      </c>
      <c r="W78" s="3">
        <f>SUMIFS('8月奖金发放记录'!$J$2:$J$171,'8月奖金发放记录'!$B$2:$B$171,B78,'8月奖金发放记录'!$E$2:$E$171,"累计补发8月",'8月奖金发放记录'!$A$2:$A$171,A78)</f>
        <v>0</v>
      </c>
      <c r="X78" s="3">
        <f t="shared" si="1"/>
        <v>0</v>
      </c>
      <c r="Y78" s="2" t="s">
        <v>59</v>
      </c>
    </row>
    <row r="79" ht="19" customHeight="1" spans="1:25">
      <c r="A79" s="2" t="s">
        <v>496</v>
      </c>
      <c r="B79" s="2" t="s">
        <v>444</v>
      </c>
      <c r="C79" s="2" t="s">
        <v>120</v>
      </c>
      <c r="D79" s="2">
        <v>1</v>
      </c>
      <c r="E79" s="2">
        <v>31</v>
      </c>
      <c r="F79" s="3">
        <v>5000</v>
      </c>
      <c r="G79" s="3">
        <v>495.4</v>
      </c>
      <c r="H79" s="2" t="s">
        <v>59</v>
      </c>
      <c r="I79" s="3">
        <v>0</v>
      </c>
      <c r="J79" s="3">
        <v>5000</v>
      </c>
      <c r="K79" s="3">
        <v>495.4</v>
      </c>
      <c r="L79" s="2" t="s">
        <v>24</v>
      </c>
      <c r="M79" s="2">
        <v>0</v>
      </c>
      <c r="N79" s="3">
        <f>SUMIFS('8月奖金发放记录'!$J$2:$J$171,'8月奖金发放记录'!$B$2:$B$171,B79,'8月奖金发放记录'!$E$2:$E$171,"结转",'8月奖金发放记录'!$A$2:$A$171,A79)</f>
        <v>0</v>
      </c>
      <c r="O79" s="3">
        <f>SUMIFS('8月奖金发放记录'!$J$2:$J$171,'8月奖金发放记录'!$B$2:$B$171,B79,'8月奖金发放记录'!$E$2:$E$171,"补发1月",'8月奖金发放记录'!$A$2:$A$171,A79)</f>
        <v>0</v>
      </c>
      <c r="P79" s="3">
        <f>SUMIFS('8月奖金发放记录'!$J$2:$J$171,'8月奖金发放记录'!$B$2:$B$171,B79,'8月奖金发放记录'!$E$2:$E$171,"补发2月",'8月奖金发放记录'!$A$2:$A$171,A79)</f>
        <v>0</v>
      </c>
      <c r="Q79" s="3">
        <f>SUMIFS('8月奖金发放记录'!$J$2:$J$171,'8月奖金发放记录'!$B$2:$B$171,B79,'8月奖金发放记录'!$E$2:$E$171,"补发3月",'8月奖金发放记录'!$A$2:$A$171,A79)</f>
        <v>0</v>
      </c>
      <c r="R79" s="3">
        <f>SUMIFS('8月奖金发放记录'!$J$2:$J$171,'8月奖金发放记录'!$B$2:$B$171,B79,'8月奖金发放记录'!$E$2:$E$171,"补发4月",'8月奖金发放记录'!$A$2:$A$171,A79)</f>
        <v>0</v>
      </c>
      <c r="S79" s="3">
        <f>SUMIFS('8月奖金发放记录'!$J$2:$J$171,'8月奖金发放记录'!$B$2:$B$171,B79,'8月奖金发放记录'!$E$2:$E$171,"补发5月",'8月奖金发放记录'!$A$2:$A$171,A79)</f>
        <v>0</v>
      </c>
      <c r="T79" s="3">
        <f>SUMIFS('8月奖金发放记录'!$J$2:$J$171,'8月奖金发放记录'!$B$2:$B$171,B79,'8月奖金发放记录'!$E$2:$E$171,"补发6月",'8月奖金发放记录'!$A$2:$A$171,A79)</f>
        <v>0</v>
      </c>
      <c r="U79" s="3">
        <f>SUMIFS('8月奖金发放记录'!$J$2:$J$171,'8月奖金发放记录'!$B$2:$B$171,B79,'8月奖金发放记录'!$E$2:$E$171,"补发7月",'8月奖金发放记录'!$A$2:$A$171,A79)</f>
        <v>0</v>
      </c>
      <c r="V79" s="3">
        <f>SUMIFS('8月奖金发放记录'!$J$2:$J$171,'8月奖金发放记录'!$B$2:$B$171,B79,'8月奖金发放记录'!$E$2:$E$171,"当月",'8月奖金发放记录'!$A$2:$A$171,A79)</f>
        <v>0</v>
      </c>
      <c r="W79" s="3">
        <f>SUMIFS('8月奖金发放记录'!$J$2:$J$171,'8月奖金发放记录'!$B$2:$B$171,B79,'8月奖金发放记录'!$E$2:$E$171,"累计补发8月",'8月奖金发放记录'!$A$2:$A$171,A79)</f>
        <v>0</v>
      </c>
      <c r="X79" s="3">
        <f t="shared" si="1"/>
        <v>0</v>
      </c>
      <c r="Y79" s="2" t="s">
        <v>59</v>
      </c>
    </row>
    <row r="80" ht="19" customHeight="1" spans="1:25">
      <c r="A80" s="2" t="s">
        <v>497</v>
      </c>
      <c r="B80" s="2" t="s">
        <v>444</v>
      </c>
      <c r="C80" s="2" t="s">
        <v>120</v>
      </c>
      <c r="D80" s="2">
        <v>1</v>
      </c>
      <c r="E80" s="2">
        <v>31</v>
      </c>
      <c r="F80" s="3">
        <v>3000</v>
      </c>
      <c r="G80" s="3">
        <v>3564.9</v>
      </c>
      <c r="H80" s="2" t="s">
        <v>113</v>
      </c>
      <c r="I80" s="3">
        <v>150</v>
      </c>
      <c r="J80" s="3">
        <v>3000</v>
      </c>
      <c r="K80" s="3">
        <v>3564.9</v>
      </c>
      <c r="L80" s="2" t="s">
        <v>69</v>
      </c>
      <c r="M80" s="2">
        <v>0</v>
      </c>
      <c r="N80" s="3">
        <f>SUMIFS('8月奖金发放记录'!$J$2:$J$171,'8月奖金发放记录'!$B$2:$B$171,B80,'8月奖金发放记录'!$E$2:$E$171,"结转",'8月奖金发放记录'!$A$2:$A$171,A80)</f>
        <v>0</v>
      </c>
      <c r="O80" s="3">
        <f>SUMIFS('8月奖金发放记录'!$J$2:$J$171,'8月奖金发放记录'!$B$2:$B$171,B80,'8月奖金发放记录'!$E$2:$E$171,"补发1月",'8月奖金发放记录'!$A$2:$A$171,A80)</f>
        <v>0</v>
      </c>
      <c r="P80" s="3">
        <f>SUMIFS('8月奖金发放记录'!$J$2:$J$171,'8月奖金发放记录'!$B$2:$B$171,B80,'8月奖金发放记录'!$E$2:$E$171,"补发2月",'8月奖金发放记录'!$A$2:$A$171,A80)</f>
        <v>0</v>
      </c>
      <c r="Q80" s="3">
        <f>SUMIFS('8月奖金发放记录'!$J$2:$J$171,'8月奖金发放记录'!$B$2:$B$171,B80,'8月奖金发放记录'!$E$2:$E$171,"补发3月",'8月奖金发放记录'!$A$2:$A$171,A80)</f>
        <v>0</v>
      </c>
      <c r="R80" s="3">
        <f>SUMIFS('8月奖金发放记录'!$J$2:$J$171,'8月奖金发放记录'!$B$2:$B$171,B80,'8月奖金发放记录'!$E$2:$E$171,"补发4月",'8月奖金发放记录'!$A$2:$A$171,A80)</f>
        <v>0</v>
      </c>
      <c r="S80" s="3">
        <f>SUMIFS('8月奖金发放记录'!$J$2:$J$171,'8月奖金发放记录'!$B$2:$B$171,B80,'8月奖金发放记录'!$E$2:$E$171,"补发5月",'8月奖金发放记录'!$A$2:$A$171,A80)</f>
        <v>0</v>
      </c>
      <c r="T80" s="3">
        <f>SUMIFS('8月奖金发放记录'!$J$2:$J$171,'8月奖金发放记录'!$B$2:$B$171,B80,'8月奖金发放记录'!$E$2:$E$171,"补发6月",'8月奖金发放记录'!$A$2:$A$171,A80)</f>
        <v>0</v>
      </c>
      <c r="U80" s="3">
        <f>SUMIFS('8月奖金发放记录'!$J$2:$J$171,'8月奖金发放记录'!$B$2:$B$171,B80,'8月奖金发放记录'!$E$2:$E$171,"补发7月",'8月奖金发放记录'!$A$2:$A$171,A80)</f>
        <v>0</v>
      </c>
      <c r="V80" s="3">
        <f>SUMIFS('8月奖金发放记录'!$J$2:$J$171,'8月奖金发放记录'!$B$2:$B$171,B80,'8月奖金发放记录'!$E$2:$E$171,"当月",'8月奖金发放记录'!$A$2:$A$171,A80)</f>
        <v>150</v>
      </c>
      <c r="W80" s="3">
        <f>SUMIFS('8月奖金发放记录'!$J$2:$J$171,'8月奖金发放记录'!$B$2:$B$171,B80,'8月奖金发放记录'!$E$2:$E$171,"累计补发8月",'8月奖金发放记录'!$A$2:$A$171,A80)</f>
        <v>0</v>
      </c>
      <c r="X80" s="3">
        <f t="shared" si="1"/>
        <v>150</v>
      </c>
      <c r="Y80" s="2" t="s">
        <v>59</v>
      </c>
    </row>
    <row r="81" ht="19" customHeight="1" spans="1:25">
      <c r="A81" s="2" t="s">
        <v>499</v>
      </c>
      <c r="B81" s="2" t="s">
        <v>444</v>
      </c>
      <c r="C81" s="2" t="s">
        <v>120</v>
      </c>
      <c r="D81" s="2">
        <v>1</v>
      </c>
      <c r="E81" s="2">
        <v>31</v>
      </c>
      <c r="F81" s="3">
        <v>3000</v>
      </c>
      <c r="G81" s="3">
        <v>6610.5</v>
      </c>
      <c r="H81" s="2" t="s">
        <v>113</v>
      </c>
      <c r="I81" s="3">
        <v>150</v>
      </c>
      <c r="J81" s="3">
        <v>3000</v>
      </c>
      <c r="K81" s="3">
        <v>6610.5</v>
      </c>
      <c r="L81" s="2" t="s">
        <v>69</v>
      </c>
      <c r="M81" s="2">
        <v>1</v>
      </c>
      <c r="N81" s="3">
        <f>SUMIFS('8月奖金发放记录'!$J$2:$J$171,'8月奖金发放记录'!$B$2:$B$171,B81,'8月奖金发放记录'!$E$2:$E$171,"结转",'8月奖金发放记录'!$A$2:$A$171,A81)</f>
        <v>0</v>
      </c>
      <c r="O81" s="3">
        <f>SUMIFS('8月奖金发放记录'!$J$2:$J$171,'8月奖金发放记录'!$B$2:$B$171,B81,'8月奖金发放记录'!$E$2:$E$171,"补发1月",'8月奖金发放记录'!$A$2:$A$171,A81)</f>
        <v>0</v>
      </c>
      <c r="P81" s="3">
        <f>SUMIFS('8月奖金发放记录'!$J$2:$J$171,'8月奖金发放记录'!$B$2:$B$171,B81,'8月奖金发放记录'!$E$2:$E$171,"补发2月",'8月奖金发放记录'!$A$2:$A$171,A81)</f>
        <v>0</v>
      </c>
      <c r="Q81" s="3">
        <f>SUMIFS('8月奖金发放记录'!$J$2:$J$171,'8月奖金发放记录'!$B$2:$B$171,B81,'8月奖金发放记录'!$E$2:$E$171,"补发3月",'8月奖金发放记录'!$A$2:$A$171,A81)</f>
        <v>0</v>
      </c>
      <c r="R81" s="3">
        <f>SUMIFS('8月奖金发放记录'!$J$2:$J$171,'8月奖金发放记录'!$B$2:$B$171,B81,'8月奖金发放记录'!$E$2:$E$171,"补发4月",'8月奖金发放记录'!$A$2:$A$171,A81)</f>
        <v>0</v>
      </c>
      <c r="S81" s="3">
        <f>SUMIFS('8月奖金发放记录'!$J$2:$J$171,'8月奖金发放记录'!$B$2:$B$171,B81,'8月奖金发放记录'!$E$2:$E$171,"补发5月",'8月奖金发放记录'!$A$2:$A$171,A81)</f>
        <v>0</v>
      </c>
      <c r="T81" s="3">
        <f>SUMIFS('8月奖金发放记录'!$J$2:$J$171,'8月奖金发放记录'!$B$2:$B$171,B81,'8月奖金发放记录'!$E$2:$E$171,"补发6月",'8月奖金发放记录'!$A$2:$A$171,A81)</f>
        <v>0</v>
      </c>
      <c r="U81" s="3">
        <f>SUMIFS('8月奖金发放记录'!$J$2:$J$171,'8月奖金发放记录'!$B$2:$B$171,B81,'8月奖金发放记录'!$E$2:$E$171,"补发7月",'8月奖金发放记录'!$A$2:$A$171,A81)</f>
        <v>0</v>
      </c>
      <c r="V81" s="3">
        <f>SUMIFS('8月奖金发放记录'!$J$2:$J$171,'8月奖金发放记录'!$B$2:$B$171,B81,'8月奖金发放记录'!$E$2:$E$171,"当月",'8月奖金发放记录'!$A$2:$A$171,A81)</f>
        <v>150</v>
      </c>
      <c r="W81" s="3">
        <f>SUMIFS('8月奖金发放记录'!$J$2:$J$171,'8月奖金发放记录'!$B$2:$B$171,B81,'8月奖金发放记录'!$E$2:$E$171,"累计补发8月",'8月奖金发放记录'!$A$2:$A$171,A81)</f>
        <v>0</v>
      </c>
      <c r="X81" s="3">
        <f t="shared" si="1"/>
        <v>150</v>
      </c>
      <c r="Y81" s="2" t="s">
        <v>59</v>
      </c>
    </row>
    <row r="82" ht="19" customHeight="1" spans="1:25">
      <c r="A82" s="2" t="s">
        <v>500</v>
      </c>
      <c r="B82" s="2" t="s">
        <v>444</v>
      </c>
      <c r="C82" s="2" t="s">
        <v>120</v>
      </c>
      <c r="D82" s="2">
        <v>1</v>
      </c>
      <c r="E82" s="2">
        <v>31</v>
      </c>
      <c r="F82" s="3">
        <v>3000</v>
      </c>
      <c r="G82" s="3">
        <v>490.7</v>
      </c>
      <c r="H82" s="2" t="s">
        <v>59</v>
      </c>
      <c r="I82" s="3">
        <v>0</v>
      </c>
      <c r="J82" s="3">
        <v>3000</v>
      </c>
      <c r="K82" s="3">
        <v>490.7</v>
      </c>
      <c r="L82" s="2" t="s">
        <v>24</v>
      </c>
      <c r="M82" s="2">
        <v>0</v>
      </c>
      <c r="N82" s="3">
        <f>SUMIFS('8月奖金发放记录'!$J$2:$J$171,'8月奖金发放记录'!$B$2:$B$171,B82,'8月奖金发放记录'!$E$2:$E$171,"结转",'8月奖金发放记录'!$A$2:$A$171,A82)</f>
        <v>0</v>
      </c>
      <c r="O82" s="3">
        <f>SUMIFS('8月奖金发放记录'!$J$2:$J$171,'8月奖金发放记录'!$B$2:$B$171,B82,'8月奖金发放记录'!$E$2:$E$171,"补发1月",'8月奖金发放记录'!$A$2:$A$171,A82)</f>
        <v>0</v>
      </c>
      <c r="P82" s="3">
        <f>SUMIFS('8月奖金发放记录'!$J$2:$J$171,'8月奖金发放记录'!$B$2:$B$171,B82,'8月奖金发放记录'!$E$2:$E$171,"补发2月",'8月奖金发放记录'!$A$2:$A$171,A82)</f>
        <v>0</v>
      </c>
      <c r="Q82" s="3">
        <f>SUMIFS('8月奖金发放记录'!$J$2:$J$171,'8月奖金发放记录'!$B$2:$B$171,B82,'8月奖金发放记录'!$E$2:$E$171,"补发3月",'8月奖金发放记录'!$A$2:$A$171,A82)</f>
        <v>0</v>
      </c>
      <c r="R82" s="3">
        <f>SUMIFS('8月奖金发放记录'!$J$2:$J$171,'8月奖金发放记录'!$B$2:$B$171,B82,'8月奖金发放记录'!$E$2:$E$171,"补发4月",'8月奖金发放记录'!$A$2:$A$171,A82)</f>
        <v>0</v>
      </c>
      <c r="S82" s="3">
        <f>SUMIFS('8月奖金发放记录'!$J$2:$J$171,'8月奖金发放记录'!$B$2:$B$171,B82,'8月奖金发放记录'!$E$2:$E$171,"补发5月",'8月奖金发放记录'!$A$2:$A$171,A82)</f>
        <v>0</v>
      </c>
      <c r="T82" s="3">
        <f>SUMIFS('8月奖金发放记录'!$J$2:$J$171,'8月奖金发放记录'!$B$2:$B$171,B82,'8月奖金发放记录'!$E$2:$E$171,"补发6月",'8月奖金发放记录'!$A$2:$A$171,A82)</f>
        <v>0</v>
      </c>
      <c r="U82" s="3">
        <f>SUMIFS('8月奖金发放记录'!$J$2:$J$171,'8月奖金发放记录'!$B$2:$B$171,B82,'8月奖金发放记录'!$E$2:$E$171,"补发7月",'8月奖金发放记录'!$A$2:$A$171,A82)</f>
        <v>0</v>
      </c>
      <c r="V82" s="3">
        <f>SUMIFS('8月奖金发放记录'!$J$2:$J$171,'8月奖金发放记录'!$B$2:$B$171,B82,'8月奖金发放记录'!$E$2:$E$171,"当月",'8月奖金发放记录'!$A$2:$A$171,A82)</f>
        <v>0</v>
      </c>
      <c r="W82" s="3">
        <f>SUMIFS('8月奖金发放记录'!$J$2:$J$171,'8月奖金发放记录'!$B$2:$B$171,B82,'8月奖金发放记录'!$E$2:$E$171,"累计补发8月",'8月奖金发放记录'!$A$2:$A$171,A82)</f>
        <v>0</v>
      </c>
      <c r="X82" s="3">
        <f t="shared" si="1"/>
        <v>0</v>
      </c>
      <c r="Y82" s="2" t="s">
        <v>59</v>
      </c>
    </row>
    <row r="83" ht="19" customHeight="1" spans="1:25">
      <c r="A83" s="2" t="s">
        <v>501</v>
      </c>
      <c r="B83" s="2" t="s">
        <v>444</v>
      </c>
      <c r="C83" s="2" t="s">
        <v>120</v>
      </c>
      <c r="D83" s="2">
        <v>1</v>
      </c>
      <c r="E83" s="2">
        <v>3</v>
      </c>
      <c r="F83" s="3">
        <v>290.32</v>
      </c>
      <c r="G83" s="3">
        <v>72.6</v>
      </c>
      <c r="H83" s="2" t="s">
        <v>59</v>
      </c>
      <c r="I83" s="3">
        <v>0</v>
      </c>
      <c r="J83" s="3">
        <v>290.32</v>
      </c>
      <c r="K83" s="3">
        <v>72.6</v>
      </c>
      <c r="L83" s="2" t="s">
        <v>24</v>
      </c>
      <c r="M83" s="2">
        <v>0</v>
      </c>
      <c r="N83" s="3">
        <f>SUMIFS('8月奖金发放记录'!$J$2:$J$171,'8月奖金发放记录'!$B$2:$B$171,B83,'8月奖金发放记录'!$E$2:$E$171,"结转",'8月奖金发放记录'!$A$2:$A$171,A83)</f>
        <v>0</v>
      </c>
      <c r="O83" s="3">
        <f>SUMIFS('8月奖金发放记录'!$J$2:$J$171,'8月奖金发放记录'!$B$2:$B$171,B83,'8月奖金发放记录'!$E$2:$E$171,"补发1月",'8月奖金发放记录'!$A$2:$A$171,A83)</f>
        <v>0</v>
      </c>
      <c r="P83" s="3">
        <f>SUMIFS('8月奖金发放记录'!$J$2:$J$171,'8月奖金发放记录'!$B$2:$B$171,B83,'8月奖金发放记录'!$E$2:$E$171,"补发2月",'8月奖金发放记录'!$A$2:$A$171,A83)</f>
        <v>0</v>
      </c>
      <c r="Q83" s="3">
        <f>SUMIFS('8月奖金发放记录'!$J$2:$J$171,'8月奖金发放记录'!$B$2:$B$171,B83,'8月奖金发放记录'!$E$2:$E$171,"补发3月",'8月奖金发放记录'!$A$2:$A$171,A83)</f>
        <v>0</v>
      </c>
      <c r="R83" s="3">
        <f>SUMIFS('8月奖金发放记录'!$J$2:$J$171,'8月奖金发放记录'!$B$2:$B$171,B83,'8月奖金发放记录'!$E$2:$E$171,"补发4月",'8月奖金发放记录'!$A$2:$A$171,A83)</f>
        <v>0</v>
      </c>
      <c r="S83" s="3">
        <f>SUMIFS('8月奖金发放记录'!$J$2:$J$171,'8月奖金发放记录'!$B$2:$B$171,B83,'8月奖金发放记录'!$E$2:$E$171,"补发5月",'8月奖金发放记录'!$A$2:$A$171,A83)</f>
        <v>0</v>
      </c>
      <c r="T83" s="3">
        <f>SUMIFS('8月奖金发放记录'!$J$2:$J$171,'8月奖金发放记录'!$B$2:$B$171,B83,'8月奖金发放记录'!$E$2:$E$171,"补发6月",'8月奖金发放记录'!$A$2:$A$171,A83)</f>
        <v>0</v>
      </c>
      <c r="U83" s="3">
        <f>SUMIFS('8月奖金发放记录'!$J$2:$J$171,'8月奖金发放记录'!$B$2:$B$171,B83,'8月奖金发放记录'!$E$2:$E$171,"补发7月",'8月奖金发放记录'!$A$2:$A$171,A83)</f>
        <v>0</v>
      </c>
      <c r="V83" s="3">
        <f>SUMIFS('8月奖金发放记录'!$J$2:$J$171,'8月奖金发放记录'!$B$2:$B$171,B83,'8月奖金发放记录'!$E$2:$E$171,"当月",'8月奖金发放记录'!$A$2:$A$171,A83)</f>
        <v>0</v>
      </c>
      <c r="W83" s="3">
        <f>SUMIFS('8月奖金发放记录'!$J$2:$J$171,'8月奖金发放记录'!$B$2:$B$171,B83,'8月奖金发放记录'!$E$2:$E$171,"累计补发8月",'8月奖金发放记录'!$A$2:$A$171,A83)</f>
        <v>0</v>
      </c>
      <c r="X83" s="3">
        <f t="shared" si="1"/>
        <v>0</v>
      </c>
      <c r="Y83" s="2" t="s">
        <v>59</v>
      </c>
    </row>
    <row r="84" ht="19" customHeight="1" spans="1:25">
      <c r="A84" s="2" t="s">
        <v>505</v>
      </c>
      <c r="B84" s="2" t="s">
        <v>444</v>
      </c>
      <c r="C84" s="2" t="s">
        <v>120</v>
      </c>
      <c r="D84" s="2">
        <v>1</v>
      </c>
      <c r="E84" s="2">
        <v>31</v>
      </c>
      <c r="F84" s="3">
        <v>3000</v>
      </c>
      <c r="G84" s="3">
        <v>3235.6</v>
      </c>
      <c r="H84" s="2" t="s">
        <v>113</v>
      </c>
      <c r="I84" s="3">
        <v>150</v>
      </c>
      <c r="J84" s="3">
        <v>3000</v>
      </c>
      <c r="K84" s="3">
        <v>3235.6</v>
      </c>
      <c r="L84" s="2" t="s">
        <v>69</v>
      </c>
      <c r="M84" s="2">
        <v>0</v>
      </c>
      <c r="N84" s="3">
        <f>SUMIFS('8月奖金发放记录'!$J$2:$J$171,'8月奖金发放记录'!$B$2:$B$171,B84,'8月奖金发放记录'!$E$2:$E$171,"结转",'8月奖金发放记录'!$A$2:$A$171,A84)</f>
        <v>0</v>
      </c>
      <c r="O84" s="3">
        <f>SUMIFS('8月奖金发放记录'!$J$2:$J$171,'8月奖金发放记录'!$B$2:$B$171,B84,'8月奖金发放记录'!$E$2:$E$171,"补发1月",'8月奖金发放记录'!$A$2:$A$171,A84)</f>
        <v>0</v>
      </c>
      <c r="P84" s="3">
        <f>SUMIFS('8月奖金发放记录'!$J$2:$J$171,'8月奖金发放记录'!$B$2:$B$171,B84,'8月奖金发放记录'!$E$2:$E$171,"补发2月",'8月奖金发放记录'!$A$2:$A$171,A84)</f>
        <v>0</v>
      </c>
      <c r="Q84" s="3">
        <f>SUMIFS('8月奖金发放记录'!$J$2:$J$171,'8月奖金发放记录'!$B$2:$B$171,B84,'8月奖金发放记录'!$E$2:$E$171,"补发3月",'8月奖金发放记录'!$A$2:$A$171,A84)</f>
        <v>0</v>
      </c>
      <c r="R84" s="3">
        <f>SUMIFS('8月奖金发放记录'!$J$2:$J$171,'8月奖金发放记录'!$B$2:$B$171,B84,'8月奖金发放记录'!$E$2:$E$171,"补发4月",'8月奖金发放记录'!$A$2:$A$171,A84)</f>
        <v>0</v>
      </c>
      <c r="S84" s="3">
        <f>SUMIFS('8月奖金发放记录'!$J$2:$J$171,'8月奖金发放记录'!$B$2:$B$171,B84,'8月奖金发放记录'!$E$2:$E$171,"补发5月",'8月奖金发放记录'!$A$2:$A$171,A84)</f>
        <v>0</v>
      </c>
      <c r="T84" s="3">
        <f>SUMIFS('8月奖金发放记录'!$J$2:$J$171,'8月奖金发放记录'!$B$2:$B$171,B84,'8月奖金发放记录'!$E$2:$E$171,"补发6月",'8月奖金发放记录'!$A$2:$A$171,A84)</f>
        <v>0</v>
      </c>
      <c r="U84" s="3">
        <f>SUMIFS('8月奖金发放记录'!$J$2:$J$171,'8月奖金发放记录'!$B$2:$B$171,B84,'8月奖金发放记录'!$E$2:$E$171,"补发7月",'8月奖金发放记录'!$A$2:$A$171,A84)</f>
        <v>0</v>
      </c>
      <c r="V84" s="3">
        <f>SUMIFS('8月奖金发放记录'!$J$2:$J$171,'8月奖金发放记录'!$B$2:$B$171,B84,'8月奖金发放记录'!$E$2:$E$171,"当月",'8月奖金发放记录'!$A$2:$A$171,A84)</f>
        <v>150</v>
      </c>
      <c r="W84" s="3">
        <f>SUMIFS('8月奖金发放记录'!$J$2:$J$171,'8月奖金发放记录'!$B$2:$B$171,B84,'8月奖金发放记录'!$E$2:$E$171,"累计补发8月",'8月奖金发放记录'!$A$2:$A$171,A84)</f>
        <v>0</v>
      </c>
      <c r="X84" s="3">
        <f t="shared" si="1"/>
        <v>150</v>
      </c>
      <c r="Y84" s="2" t="s">
        <v>59</v>
      </c>
    </row>
    <row r="85" ht="19" customHeight="1" spans="1:25">
      <c r="A85" s="2" t="s">
        <v>109</v>
      </c>
      <c r="B85" s="2" t="s">
        <v>444</v>
      </c>
      <c r="C85" s="2" t="s">
        <v>120</v>
      </c>
      <c r="D85" s="2">
        <v>1</v>
      </c>
      <c r="E85" s="2">
        <v>2</v>
      </c>
      <c r="F85" s="3">
        <v>322.58</v>
      </c>
      <c r="G85" s="3">
        <v>43</v>
      </c>
      <c r="H85" s="2" t="s">
        <v>59</v>
      </c>
      <c r="I85" s="3">
        <v>0</v>
      </c>
      <c r="J85" s="3">
        <v>322.58</v>
      </c>
      <c r="K85" s="3">
        <v>43</v>
      </c>
      <c r="L85" s="2" t="s">
        <v>24</v>
      </c>
      <c r="M85" s="2">
        <v>0</v>
      </c>
      <c r="N85" s="3">
        <f>SUMIFS('8月奖金发放记录'!$J$2:$J$171,'8月奖金发放记录'!$B$2:$B$171,B85,'8月奖金发放记录'!$E$2:$E$171,"结转",'8月奖金发放记录'!$A$2:$A$171,A85)</f>
        <v>0</v>
      </c>
      <c r="O85" s="3">
        <f>SUMIFS('8月奖金发放记录'!$J$2:$J$171,'8月奖金发放记录'!$B$2:$B$171,B85,'8月奖金发放记录'!$E$2:$E$171,"补发1月",'8月奖金发放记录'!$A$2:$A$171,A85)</f>
        <v>0</v>
      </c>
      <c r="P85" s="3">
        <f>SUMIFS('8月奖金发放记录'!$J$2:$J$171,'8月奖金发放记录'!$B$2:$B$171,B85,'8月奖金发放记录'!$E$2:$E$171,"补发2月",'8月奖金发放记录'!$A$2:$A$171,A85)</f>
        <v>0</v>
      </c>
      <c r="Q85" s="3">
        <f>SUMIFS('8月奖金发放记录'!$J$2:$J$171,'8月奖金发放记录'!$B$2:$B$171,B85,'8月奖金发放记录'!$E$2:$E$171,"补发3月",'8月奖金发放记录'!$A$2:$A$171,A85)</f>
        <v>0</v>
      </c>
      <c r="R85" s="3">
        <f>SUMIFS('8月奖金发放记录'!$J$2:$J$171,'8月奖金发放记录'!$B$2:$B$171,B85,'8月奖金发放记录'!$E$2:$E$171,"补发4月",'8月奖金发放记录'!$A$2:$A$171,A85)</f>
        <v>0</v>
      </c>
      <c r="S85" s="3">
        <f>SUMIFS('8月奖金发放记录'!$J$2:$J$171,'8月奖金发放记录'!$B$2:$B$171,B85,'8月奖金发放记录'!$E$2:$E$171,"补发5月",'8月奖金发放记录'!$A$2:$A$171,A85)</f>
        <v>0</v>
      </c>
      <c r="T85" s="3">
        <f>SUMIFS('8月奖金发放记录'!$J$2:$J$171,'8月奖金发放记录'!$B$2:$B$171,B85,'8月奖金发放记录'!$E$2:$E$171,"补发6月",'8月奖金发放记录'!$A$2:$A$171,A85)</f>
        <v>0</v>
      </c>
      <c r="U85" s="3">
        <f>SUMIFS('8月奖金发放记录'!$J$2:$J$171,'8月奖金发放记录'!$B$2:$B$171,B85,'8月奖金发放记录'!$E$2:$E$171,"补发7月",'8月奖金发放记录'!$A$2:$A$171,A85)</f>
        <v>0</v>
      </c>
      <c r="V85" s="3">
        <f>SUMIFS('8月奖金发放记录'!$J$2:$J$171,'8月奖金发放记录'!$B$2:$B$171,B85,'8月奖金发放记录'!$E$2:$E$171,"当月",'8月奖金发放记录'!$A$2:$A$171,A85)</f>
        <v>0</v>
      </c>
      <c r="W85" s="3">
        <f>SUMIFS('8月奖金发放记录'!$J$2:$J$171,'8月奖金发放记录'!$B$2:$B$171,B85,'8月奖金发放记录'!$E$2:$E$171,"累计补发8月",'8月奖金发放记录'!$A$2:$A$171,A85)</f>
        <v>0</v>
      </c>
      <c r="X85" s="3">
        <f t="shared" si="1"/>
        <v>0</v>
      </c>
      <c r="Y85" s="2" t="s">
        <v>59</v>
      </c>
    </row>
    <row r="86" ht="19" customHeight="1" spans="1:25">
      <c r="A86" s="2" t="s">
        <v>509</v>
      </c>
      <c r="B86" s="2" t="s">
        <v>444</v>
      </c>
      <c r="C86" s="2" t="s">
        <v>120</v>
      </c>
      <c r="D86" s="2">
        <v>1</v>
      </c>
      <c r="E86" s="2">
        <v>31</v>
      </c>
      <c r="F86" s="3">
        <v>3000</v>
      </c>
      <c r="G86" s="3">
        <v>0.2</v>
      </c>
      <c r="H86" s="2" t="s">
        <v>59</v>
      </c>
      <c r="I86" s="3">
        <v>0</v>
      </c>
      <c r="J86" s="3">
        <v>3000</v>
      </c>
      <c r="K86" s="3">
        <v>0.2</v>
      </c>
      <c r="L86" s="2" t="s">
        <v>24</v>
      </c>
      <c r="M86" s="2">
        <v>0</v>
      </c>
      <c r="N86" s="3">
        <f>SUMIFS('8月奖金发放记录'!$J$2:$J$171,'8月奖金发放记录'!$B$2:$B$171,B86,'8月奖金发放记录'!$E$2:$E$171,"结转",'8月奖金发放记录'!$A$2:$A$171,A86)</f>
        <v>0</v>
      </c>
      <c r="O86" s="3">
        <f>SUMIFS('8月奖金发放记录'!$J$2:$J$171,'8月奖金发放记录'!$B$2:$B$171,B86,'8月奖金发放记录'!$E$2:$E$171,"补发1月",'8月奖金发放记录'!$A$2:$A$171,A86)</f>
        <v>0</v>
      </c>
      <c r="P86" s="3">
        <f>SUMIFS('8月奖金发放记录'!$J$2:$J$171,'8月奖金发放记录'!$B$2:$B$171,B86,'8月奖金发放记录'!$E$2:$E$171,"补发2月",'8月奖金发放记录'!$A$2:$A$171,A86)</f>
        <v>0</v>
      </c>
      <c r="Q86" s="3">
        <f>SUMIFS('8月奖金发放记录'!$J$2:$J$171,'8月奖金发放记录'!$B$2:$B$171,B86,'8月奖金发放记录'!$E$2:$E$171,"补发3月",'8月奖金发放记录'!$A$2:$A$171,A86)</f>
        <v>0</v>
      </c>
      <c r="R86" s="3">
        <f>SUMIFS('8月奖金发放记录'!$J$2:$J$171,'8月奖金发放记录'!$B$2:$B$171,B86,'8月奖金发放记录'!$E$2:$E$171,"补发4月",'8月奖金发放记录'!$A$2:$A$171,A86)</f>
        <v>0</v>
      </c>
      <c r="S86" s="3">
        <f>SUMIFS('8月奖金发放记录'!$J$2:$J$171,'8月奖金发放记录'!$B$2:$B$171,B86,'8月奖金发放记录'!$E$2:$E$171,"补发5月",'8月奖金发放记录'!$A$2:$A$171,A86)</f>
        <v>0</v>
      </c>
      <c r="T86" s="3">
        <f>SUMIFS('8月奖金发放记录'!$J$2:$J$171,'8月奖金发放记录'!$B$2:$B$171,B86,'8月奖金发放记录'!$E$2:$E$171,"补发6月",'8月奖金发放记录'!$A$2:$A$171,A86)</f>
        <v>0</v>
      </c>
      <c r="U86" s="3">
        <f>SUMIFS('8月奖金发放记录'!$J$2:$J$171,'8月奖金发放记录'!$B$2:$B$171,B86,'8月奖金发放记录'!$E$2:$E$171,"补发7月",'8月奖金发放记录'!$A$2:$A$171,A86)</f>
        <v>0</v>
      </c>
      <c r="V86" s="3">
        <f>SUMIFS('8月奖金发放记录'!$J$2:$J$171,'8月奖金发放记录'!$B$2:$B$171,B86,'8月奖金发放记录'!$E$2:$E$171,"当月",'8月奖金发放记录'!$A$2:$A$171,A86)</f>
        <v>0</v>
      </c>
      <c r="W86" s="3">
        <f>SUMIFS('8月奖金发放记录'!$J$2:$J$171,'8月奖金发放记录'!$B$2:$B$171,B86,'8月奖金发放记录'!$E$2:$E$171,"累计补发8月",'8月奖金发放记录'!$A$2:$A$171,A86)</f>
        <v>0</v>
      </c>
      <c r="X86" s="3">
        <f t="shared" si="1"/>
        <v>0</v>
      </c>
      <c r="Y86" s="2" t="s">
        <v>59</v>
      </c>
    </row>
    <row r="87" ht="19" customHeight="1" spans="1:25">
      <c r="A87" s="2" t="s">
        <v>510</v>
      </c>
      <c r="B87" s="2" t="s">
        <v>444</v>
      </c>
      <c r="C87" s="2" t="s">
        <v>120</v>
      </c>
      <c r="D87" s="2">
        <v>1</v>
      </c>
      <c r="E87" s="2">
        <v>30</v>
      </c>
      <c r="F87" s="3">
        <v>2903.23</v>
      </c>
      <c r="G87" s="3">
        <v>3879.1</v>
      </c>
      <c r="H87" s="2" t="s">
        <v>113</v>
      </c>
      <c r="I87" s="3">
        <v>145.161290322581</v>
      </c>
      <c r="J87" s="3">
        <v>2903.23</v>
      </c>
      <c r="K87" s="3">
        <v>3879.1</v>
      </c>
      <c r="L87" s="2" t="s">
        <v>69</v>
      </c>
      <c r="M87" s="2">
        <v>0</v>
      </c>
      <c r="N87" s="3">
        <f>SUMIFS('8月奖金发放记录'!$J$2:$J$171,'8月奖金发放记录'!$B$2:$B$171,B87,'8月奖金发放记录'!$E$2:$E$171,"结转",'8月奖金发放记录'!$A$2:$A$171,A87)</f>
        <v>0</v>
      </c>
      <c r="O87" s="3">
        <f>SUMIFS('8月奖金发放记录'!$J$2:$J$171,'8月奖金发放记录'!$B$2:$B$171,B87,'8月奖金发放记录'!$E$2:$E$171,"补发1月",'8月奖金发放记录'!$A$2:$A$171,A87)</f>
        <v>0</v>
      </c>
      <c r="P87" s="3">
        <f>SUMIFS('8月奖金发放记录'!$J$2:$J$171,'8月奖金发放记录'!$B$2:$B$171,B87,'8月奖金发放记录'!$E$2:$E$171,"补发2月",'8月奖金发放记录'!$A$2:$A$171,A87)</f>
        <v>0</v>
      </c>
      <c r="Q87" s="3">
        <f>SUMIFS('8月奖金发放记录'!$J$2:$J$171,'8月奖金发放记录'!$B$2:$B$171,B87,'8月奖金发放记录'!$E$2:$E$171,"补发3月",'8月奖金发放记录'!$A$2:$A$171,A87)</f>
        <v>0</v>
      </c>
      <c r="R87" s="3">
        <f>SUMIFS('8月奖金发放记录'!$J$2:$J$171,'8月奖金发放记录'!$B$2:$B$171,B87,'8月奖金发放记录'!$E$2:$E$171,"补发4月",'8月奖金发放记录'!$A$2:$A$171,A87)</f>
        <v>0</v>
      </c>
      <c r="S87" s="3">
        <f>SUMIFS('8月奖金发放记录'!$J$2:$J$171,'8月奖金发放记录'!$B$2:$B$171,B87,'8月奖金发放记录'!$E$2:$E$171,"补发5月",'8月奖金发放记录'!$A$2:$A$171,A87)</f>
        <v>0</v>
      </c>
      <c r="T87" s="3">
        <f>SUMIFS('8月奖金发放记录'!$J$2:$J$171,'8月奖金发放记录'!$B$2:$B$171,B87,'8月奖金发放记录'!$E$2:$E$171,"补发6月",'8月奖金发放记录'!$A$2:$A$171,A87)</f>
        <v>0</v>
      </c>
      <c r="U87" s="3">
        <f>SUMIFS('8月奖金发放记录'!$J$2:$J$171,'8月奖金发放记录'!$B$2:$B$171,B87,'8月奖金发放记录'!$E$2:$E$171,"补发7月",'8月奖金发放记录'!$A$2:$A$171,A87)</f>
        <v>0</v>
      </c>
      <c r="V87" s="3">
        <f>SUMIFS('8月奖金发放记录'!$J$2:$J$171,'8月奖金发放记录'!$B$2:$B$171,B87,'8月奖金发放记录'!$E$2:$E$171,"当月",'8月奖金发放记录'!$A$2:$A$171,A87)</f>
        <v>145.16</v>
      </c>
      <c r="W87" s="3">
        <f>SUMIFS('8月奖金发放记录'!$J$2:$J$171,'8月奖金发放记录'!$B$2:$B$171,B87,'8月奖金发放记录'!$E$2:$E$171,"累计补发8月",'8月奖金发放记录'!$A$2:$A$171,A87)</f>
        <v>0</v>
      </c>
      <c r="X87" s="3">
        <f t="shared" si="1"/>
        <v>145.16</v>
      </c>
      <c r="Y87" s="2" t="s">
        <v>59</v>
      </c>
    </row>
    <row r="88" ht="19" customHeight="1" spans="1:25">
      <c r="A88" s="2" t="s">
        <v>514</v>
      </c>
      <c r="B88" s="2" t="s">
        <v>444</v>
      </c>
      <c r="C88" s="2" t="s">
        <v>120</v>
      </c>
      <c r="D88" s="2">
        <v>1</v>
      </c>
      <c r="E88" s="2">
        <v>31</v>
      </c>
      <c r="F88" s="3">
        <v>3000</v>
      </c>
      <c r="G88" s="3">
        <v>5392.3</v>
      </c>
      <c r="H88" s="2" t="s">
        <v>113</v>
      </c>
      <c r="I88" s="3">
        <v>150</v>
      </c>
      <c r="J88" s="3">
        <v>3000</v>
      </c>
      <c r="K88" s="3">
        <v>5392.3</v>
      </c>
      <c r="L88" s="2" t="s">
        <v>69</v>
      </c>
      <c r="M88" s="2">
        <v>0</v>
      </c>
      <c r="N88" s="3">
        <f>SUMIFS('8月奖金发放记录'!$J$2:$J$171,'8月奖金发放记录'!$B$2:$B$171,B88,'8月奖金发放记录'!$E$2:$E$171,"结转",'8月奖金发放记录'!$A$2:$A$171,A88)</f>
        <v>0</v>
      </c>
      <c r="O88" s="3">
        <f>SUMIFS('8月奖金发放记录'!$J$2:$J$171,'8月奖金发放记录'!$B$2:$B$171,B88,'8月奖金发放记录'!$E$2:$E$171,"补发1月",'8月奖金发放记录'!$A$2:$A$171,A88)</f>
        <v>0</v>
      </c>
      <c r="P88" s="3">
        <f>SUMIFS('8月奖金发放记录'!$J$2:$J$171,'8月奖金发放记录'!$B$2:$B$171,B88,'8月奖金发放记录'!$E$2:$E$171,"补发2月",'8月奖金发放记录'!$A$2:$A$171,A88)</f>
        <v>0</v>
      </c>
      <c r="Q88" s="3">
        <f>SUMIFS('8月奖金发放记录'!$J$2:$J$171,'8月奖金发放记录'!$B$2:$B$171,B88,'8月奖金发放记录'!$E$2:$E$171,"补发3月",'8月奖金发放记录'!$A$2:$A$171,A88)</f>
        <v>0</v>
      </c>
      <c r="R88" s="3">
        <f>SUMIFS('8月奖金发放记录'!$J$2:$J$171,'8月奖金发放记录'!$B$2:$B$171,B88,'8月奖金发放记录'!$E$2:$E$171,"补发4月",'8月奖金发放记录'!$A$2:$A$171,A88)</f>
        <v>0</v>
      </c>
      <c r="S88" s="3">
        <f>SUMIFS('8月奖金发放记录'!$J$2:$J$171,'8月奖金发放记录'!$B$2:$B$171,B88,'8月奖金发放记录'!$E$2:$E$171,"补发5月",'8月奖金发放记录'!$A$2:$A$171,A88)</f>
        <v>0</v>
      </c>
      <c r="T88" s="3">
        <f>SUMIFS('8月奖金发放记录'!$J$2:$J$171,'8月奖金发放记录'!$B$2:$B$171,B88,'8月奖金发放记录'!$E$2:$E$171,"补发6月",'8月奖金发放记录'!$A$2:$A$171,A88)</f>
        <v>0</v>
      </c>
      <c r="U88" s="3">
        <f>SUMIFS('8月奖金发放记录'!$J$2:$J$171,'8月奖金发放记录'!$B$2:$B$171,B88,'8月奖金发放记录'!$E$2:$E$171,"补发7月",'8月奖金发放记录'!$A$2:$A$171,A88)</f>
        <v>0</v>
      </c>
      <c r="V88" s="3">
        <f>SUMIFS('8月奖金发放记录'!$J$2:$J$171,'8月奖金发放记录'!$B$2:$B$171,B88,'8月奖金发放记录'!$E$2:$E$171,"当月",'8月奖金发放记录'!$A$2:$A$171,A88)</f>
        <v>150</v>
      </c>
      <c r="W88" s="3">
        <f>SUMIFS('8月奖金发放记录'!$J$2:$J$171,'8月奖金发放记录'!$B$2:$B$171,B88,'8月奖金发放记录'!$E$2:$E$171,"累计补发8月",'8月奖金发放记录'!$A$2:$A$171,A88)</f>
        <v>0</v>
      </c>
      <c r="X88" s="3">
        <f t="shared" si="1"/>
        <v>150</v>
      </c>
      <c r="Y88" s="2" t="s">
        <v>59</v>
      </c>
    </row>
    <row r="89" ht="19" customHeight="1" spans="1:25">
      <c r="A89" s="2" t="s">
        <v>515</v>
      </c>
      <c r="B89" s="2" t="s">
        <v>444</v>
      </c>
      <c r="C89" s="2" t="s">
        <v>120</v>
      </c>
      <c r="D89" s="2">
        <v>1</v>
      </c>
      <c r="E89" s="2">
        <v>1</v>
      </c>
      <c r="F89" s="3">
        <v>96.77</v>
      </c>
      <c r="G89" s="3">
        <v>18.8</v>
      </c>
      <c r="H89" s="2" t="s">
        <v>59</v>
      </c>
      <c r="I89" s="3">
        <v>0</v>
      </c>
      <c r="J89" s="3">
        <v>96.77</v>
      </c>
      <c r="K89" s="3">
        <v>18.8</v>
      </c>
      <c r="L89" s="2" t="s">
        <v>24</v>
      </c>
      <c r="M89" s="2">
        <v>0</v>
      </c>
      <c r="N89" s="3">
        <f>SUMIFS('8月奖金发放记录'!$J$2:$J$171,'8月奖金发放记录'!$B$2:$B$171,B89,'8月奖金发放记录'!$E$2:$E$171,"结转",'8月奖金发放记录'!$A$2:$A$171,A89)</f>
        <v>0</v>
      </c>
      <c r="O89" s="3">
        <f>SUMIFS('8月奖金发放记录'!$J$2:$J$171,'8月奖金发放记录'!$B$2:$B$171,B89,'8月奖金发放记录'!$E$2:$E$171,"补发1月",'8月奖金发放记录'!$A$2:$A$171,A89)</f>
        <v>0</v>
      </c>
      <c r="P89" s="3">
        <f>SUMIFS('8月奖金发放记录'!$J$2:$J$171,'8月奖金发放记录'!$B$2:$B$171,B89,'8月奖金发放记录'!$E$2:$E$171,"补发2月",'8月奖金发放记录'!$A$2:$A$171,A89)</f>
        <v>0</v>
      </c>
      <c r="Q89" s="3">
        <f>SUMIFS('8月奖金发放记录'!$J$2:$J$171,'8月奖金发放记录'!$B$2:$B$171,B89,'8月奖金发放记录'!$E$2:$E$171,"补发3月",'8月奖金发放记录'!$A$2:$A$171,A89)</f>
        <v>0</v>
      </c>
      <c r="R89" s="3">
        <f>SUMIFS('8月奖金发放记录'!$J$2:$J$171,'8月奖金发放记录'!$B$2:$B$171,B89,'8月奖金发放记录'!$E$2:$E$171,"补发4月",'8月奖金发放记录'!$A$2:$A$171,A89)</f>
        <v>0</v>
      </c>
      <c r="S89" s="3">
        <f>SUMIFS('8月奖金发放记录'!$J$2:$J$171,'8月奖金发放记录'!$B$2:$B$171,B89,'8月奖金发放记录'!$E$2:$E$171,"补发5月",'8月奖金发放记录'!$A$2:$A$171,A89)</f>
        <v>0</v>
      </c>
      <c r="T89" s="3">
        <f>SUMIFS('8月奖金发放记录'!$J$2:$J$171,'8月奖金发放记录'!$B$2:$B$171,B89,'8月奖金发放记录'!$E$2:$E$171,"补发6月",'8月奖金发放记录'!$A$2:$A$171,A89)</f>
        <v>0</v>
      </c>
      <c r="U89" s="3">
        <f>SUMIFS('8月奖金发放记录'!$J$2:$J$171,'8月奖金发放记录'!$B$2:$B$171,B89,'8月奖金发放记录'!$E$2:$E$171,"补发7月",'8月奖金发放记录'!$A$2:$A$171,A89)</f>
        <v>0</v>
      </c>
      <c r="V89" s="3">
        <f>SUMIFS('8月奖金发放记录'!$J$2:$J$171,'8月奖金发放记录'!$B$2:$B$171,B89,'8月奖金发放记录'!$E$2:$E$171,"当月",'8月奖金发放记录'!$A$2:$A$171,A89)</f>
        <v>0</v>
      </c>
      <c r="W89" s="3">
        <f>SUMIFS('8月奖金发放记录'!$J$2:$J$171,'8月奖金发放记录'!$B$2:$B$171,B89,'8月奖金发放记录'!$E$2:$E$171,"累计补发8月",'8月奖金发放记录'!$A$2:$A$171,A89)</f>
        <v>0</v>
      </c>
      <c r="X89" s="3">
        <f t="shared" si="1"/>
        <v>0</v>
      </c>
      <c r="Y89" s="2" t="s">
        <v>59</v>
      </c>
    </row>
    <row r="90" ht="19" customHeight="1" spans="1:25">
      <c r="A90" s="2" t="s">
        <v>516</v>
      </c>
      <c r="B90" s="2" t="s">
        <v>444</v>
      </c>
      <c r="C90" s="2" t="s">
        <v>120</v>
      </c>
      <c r="D90" s="2">
        <v>1</v>
      </c>
      <c r="E90" s="2">
        <v>31</v>
      </c>
      <c r="F90" s="3">
        <v>3000</v>
      </c>
      <c r="G90" s="3">
        <v>3452.6</v>
      </c>
      <c r="H90" s="2" t="s">
        <v>113</v>
      </c>
      <c r="I90" s="3">
        <v>150</v>
      </c>
      <c r="J90" s="3">
        <v>3000</v>
      </c>
      <c r="K90" s="3">
        <v>3452.6</v>
      </c>
      <c r="L90" s="2" t="s">
        <v>69</v>
      </c>
      <c r="M90" s="2">
        <v>0</v>
      </c>
      <c r="N90" s="3">
        <f>SUMIFS('8月奖金发放记录'!$J$2:$J$171,'8月奖金发放记录'!$B$2:$B$171,B90,'8月奖金发放记录'!$E$2:$E$171,"结转",'8月奖金发放记录'!$A$2:$A$171,A90)</f>
        <v>0</v>
      </c>
      <c r="O90" s="3">
        <f>SUMIFS('8月奖金发放记录'!$J$2:$J$171,'8月奖金发放记录'!$B$2:$B$171,B90,'8月奖金发放记录'!$E$2:$E$171,"补发1月",'8月奖金发放记录'!$A$2:$A$171,A90)</f>
        <v>0</v>
      </c>
      <c r="P90" s="3">
        <f>SUMIFS('8月奖金发放记录'!$J$2:$J$171,'8月奖金发放记录'!$B$2:$B$171,B90,'8月奖金发放记录'!$E$2:$E$171,"补发2月",'8月奖金发放记录'!$A$2:$A$171,A90)</f>
        <v>0</v>
      </c>
      <c r="Q90" s="3">
        <f>SUMIFS('8月奖金发放记录'!$J$2:$J$171,'8月奖金发放记录'!$B$2:$B$171,B90,'8月奖金发放记录'!$E$2:$E$171,"补发3月",'8月奖金发放记录'!$A$2:$A$171,A90)</f>
        <v>0</v>
      </c>
      <c r="R90" s="3">
        <f>SUMIFS('8月奖金发放记录'!$J$2:$J$171,'8月奖金发放记录'!$B$2:$B$171,B90,'8月奖金发放记录'!$E$2:$E$171,"补发4月",'8月奖金发放记录'!$A$2:$A$171,A90)</f>
        <v>0</v>
      </c>
      <c r="S90" s="3">
        <f>SUMIFS('8月奖金发放记录'!$J$2:$J$171,'8月奖金发放记录'!$B$2:$B$171,B90,'8月奖金发放记录'!$E$2:$E$171,"补发5月",'8月奖金发放记录'!$A$2:$A$171,A90)</f>
        <v>0</v>
      </c>
      <c r="T90" s="3">
        <f>SUMIFS('8月奖金发放记录'!$J$2:$J$171,'8月奖金发放记录'!$B$2:$B$171,B90,'8月奖金发放记录'!$E$2:$E$171,"补发6月",'8月奖金发放记录'!$A$2:$A$171,A90)</f>
        <v>0</v>
      </c>
      <c r="U90" s="3">
        <f>SUMIFS('8月奖金发放记录'!$J$2:$J$171,'8月奖金发放记录'!$B$2:$B$171,B90,'8月奖金发放记录'!$E$2:$E$171,"补发7月",'8月奖金发放记录'!$A$2:$A$171,A90)</f>
        <v>0</v>
      </c>
      <c r="V90" s="3">
        <f>SUMIFS('8月奖金发放记录'!$J$2:$J$171,'8月奖金发放记录'!$B$2:$B$171,B90,'8月奖金发放记录'!$E$2:$E$171,"当月",'8月奖金发放记录'!$A$2:$A$171,A90)</f>
        <v>150</v>
      </c>
      <c r="W90" s="3">
        <f>SUMIFS('8月奖金发放记录'!$J$2:$J$171,'8月奖金发放记录'!$B$2:$B$171,B90,'8月奖金发放记录'!$E$2:$E$171,"累计补发8月",'8月奖金发放记录'!$A$2:$A$171,A90)</f>
        <v>0</v>
      </c>
      <c r="X90" s="3">
        <f t="shared" si="1"/>
        <v>150</v>
      </c>
      <c r="Y90" s="2" t="s">
        <v>59</v>
      </c>
    </row>
    <row r="91" ht="19" customHeight="1" spans="1:25">
      <c r="A91" s="2" t="s">
        <v>517</v>
      </c>
      <c r="B91" s="2" t="s">
        <v>444</v>
      </c>
      <c r="C91" s="2" t="s">
        <v>120</v>
      </c>
      <c r="D91" s="2">
        <v>1</v>
      </c>
      <c r="E91" s="2">
        <v>31</v>
      </c>
      <c r="F91" s="3">
        <v>3000</v>
      </c>
      <c r="G91" s="3">
        <v>281.2</v>
      </c>
      <c r="H91" s="2" t="s">
        <v>59</v>
      </c>
      <c r="I91" s="3">
        <v>0</v>
      </c>
      <c r="J91" s="3">
        <v>3000</v>
      </c>
      <c r="K91" s="3">
        <v>281.2</v>
      </c>
      <c r="L91" s="2" t="s">
        <v>24</v>
      </c>
      <c r="M91" s="2">
        <v>0</v>
      </c>
      <c r="N91" s="3">
        <f>SUMIFS('8月奖金发放记录'!$J$2:$J$171,'8月奖金发放记录'!$B$2:$B$171,B91,'8月奖金发放记录'!$E$2:$E$171,"结转",'8月奖金发放记录'!$A$2:$A$171,A91)</f>
        <v>0</v>
      </c>
      <c r="O91" s="3">
        <f>SUMIFS('8月奖金发放记录'!$J$2:$J$171,'8月奖金发放记录'!$B$2:$B$171,B91,'8月奖金发放记录'!$E$2:$E$171,"补发1月",'8月奖金发放记录'!$A$2:$A$171,A91)</f>
        <v>0</v>
      </c>
      <c r="P91" s="3">
        <f>SUMIFS('8月奖金发放记录'!$J$2:$J$171,'8月奖金发放记录'!$B$2:$B$171,B91,'8月奖金发放记录'!$E$2:$E$171,"补发2月",'8月奖金发放记录'!$A$2:$A$171,A91)</f>
        <v>0</v>
      </c>
      <c r="Q91" s="3">
        <f>SUMIFS('8月奖金发放记录'!$J$2:$J$171,'8月奖金发放记录'!$B$2:$B$171,B91,'8月奖金发放记录'!$E$2:$E$171,"补发3月",'8月奖金发放记录'!$A$2:$A$171,A91)</f>
        <v>0</v>
      </c>
      <c r="R91" s="3">
        <f>SUMIFS('8月奖金发放记录'!$J$2:$J$171,'8月奖金发放记录'!$B$2:$B$171,B91,'8月奖金发放记录'!$E$2:$E$171,"补发4月",'8月奖金发放记录'!$A$2:$A$171,A91)</f>
        <v>0</v>
      </c>
      <c r="S91" s="3">
        <f>SUMIFS('8月奖金发放记录'!$J$2:$J$171,'8月奖金发放记录'!$B$2:$B$171,B91,'8月奖金发放记录'!$E$2:$E$171,"补发5月",'8月奖金发放记录'!$A$2:$A$171,A91)</f>
        <v>0</v>
      </c>
      <c r="T91" s="3">
        <f>SUMIFS('8月奖金发放记录'!$J$2:$J$171,'8月奖金发放记录'!$B$2:$B$171,B91,'8月奖金发放记录'!$E$2:$E$171,"补发6月",'8月奖金发放记录'!$A$2:$A$171,A91)</f>
        <v>0</v>
      </c>
      <c r="U91" s="3">
        <f>SUMIFS('8月奖金发放记录'!$J$2:$J$171,'8月奖金发放记录'!$B$2:$B$171,B91,'8月奖金发放记录'!$E$2:$E$171,"补发7月",'8月奖金发放记录'!$A$2:$A$171,A91)</f>
        <v>0</v>
      </c>
      <c r="V91" s="3">
        <f>SUMIFS('8月奖金发放记录'!$J$2:$J$171,'8月奖金发放记录'!$B$2:$B$171,B91,'8月奖金发放记录'!$E$2:$E$171,"当月",'8月奖金发放记录'!$A$2:$A$171,A91)</f>
        <v>0</v>
      </c>
      <c r="W91" s="3">
        <f>SUMIFS('8月奖金发放记录'!$J$2:$J$171,'8月奖金发放记录'!$B$2:$B$171,B91,'8月奖金发放记录'!$E$2:$E$171,"累计补发8月",'8月奖金发放记录'!$A$2:$A$171,A91)</f>
        <v>0</v>
      </c>
      <c r="X91" s="3">
        <f t="shared" si="1"/>
        <v>0</v>
      </c>
      <c r="Y91" s="2" t="s">
        <v>59</v>
      </c>
    </row>
    <row r="92" ht="19" customHeight="1" spans="1:25">
      <c r="A92" s="2" t="s">
        <v>518</v>
      </c>
      <c r="B92" s="2" t="s">
        <v>444</v>
      </c>
      <c r="C92" s="2" t="s">
        <v>120</v>
      </c>
      <c r="D92" s="2">
        <v>1</v>
      </c>
      <c r="E92" s="2">
        <v>31</v>
      </c>
      <c r="F92" s="3">
        <v>5000</v>
      </c>
      <c r="G92" s="3">
        <v>663.4</v>
      </c>
      <c r="H92" s="2" t="s">
        <v>59</v>
      </c>
      <c r="I92" s="3">
        <v>0</v>
      </c>
      <c r="J92" s="3">
        <v>5000</v>
      </c>
      <c r="K92" s="3">
        <v>663.4</v>
      </c>
      <c r="L92" s="2" t="s">
        <v>24</v>
      </c>
      <c r="M92" s="2">
        <v>0</v>
      </c>
      <c r="N92" s="3">
        <f>SUMIFS('8月奖金发放记录'!$J$2:$J$171,'8月奖金发放记录'!$B$2:$B$171,B92,'8月奖金发放记录'!$E$2:$E$171,"结转",'8月奖金发放记录'!$A$2:$A$171,A92)</f>
        <v>0</v>
      </c>
      <c r="O92" s="3">
        <f>SUMIFS('8月奖金发放记录'!$J$2:$J$171,'8月奖金发放记录'!$B$2:$B$171,B92,'8月奖金发放记录'!$E$2:$E$171,"补发1月",'8月奖金发放记录'!$A$2:$A$171,A92)</f>
        <v>0</v>
      </c>
      <c r="P92" s="3">
        <f>SUMIFS('8月奖金发放记录'!$J$2:$J$171,'8月奖金发放记录'!$B$2:$B$171,B92,'8月奖金发放记录'!$E$2:$E$171,"补发2月",'8月奖金发放记录'!$A$2:$A$171,A92)</f>
        <v>0</v>
      </c>
      <c r="Q92" s="3">
        <f>SUMIFS('8月奖金发放记录'!$J$2:$J$171,'8月奖金发放记录'!$B$2:$B$171,B92,'8月奖金发放记录'!$E$2:$E$171,"补发3月",'8月奖金发放记录'!$A$2:$A$171,A92)</f>
        <v>0</v>
      </c>
      <c r="R92" s="3">
        <f>SUMIFS('8月奖金发放记录'!$J$2:$J$171,'8月奖金发放记录'!$B$2:$B$171,B92,'8月奖金发放记录'!$E$2:$E$171,"补发4月",'8月奖金发放记录'!$A$2:$A$171,A92)</f>
        <v>0</v>
      </c>
      <c r="S92" s="3">
        <f>SUMIFS('8月奖金发放记录'!$J$2:$J$171,'8月奖金发放记录'!$B$2:$B$171,B92,'8月奖金发放记录'!$E$2:$E$171,"补发5月",'8月奖金发放记录'!$A$2:$A$171,A92)</f>
        <v>0</v>
      </c>
      <c r="T92" s="3">
        <f>SUMIFS('8月奖金发放记录'!$J$2:$J$171,'8月奖金发放记录'!$B$2:$B$171,B92,'8月奖金发放记录'!$E$2:$E$171,"补发6月",'8月奖金发放记录'!$A$2:$A$171,A92)</f>
        <v>0</v>
      </c>
      <c r="U92" s="3">
        <f>SUMIFS('8月奖金发放记录'!$J$2:$J$171,'8月奖金发放记录'!$B$2:$B$171,B92,'8月奖金发放记录'!$E$2:$E$171,"补发7月",'8月奖金发放记录'!$A$2:$A$171,A92)</f>
        <v>0</v>
      </c>
      <c r="V92" s="3">
        <f>SUMIFS('8月奖金发放记录'!$J$2:$J$171,'8月奖金发放记录'!$B$2:$B$171,B92,'8月奖金发放记录'!$E$2:$E$171,"当月",'8月奖金发放记录'!$A$2:$A$171,A92)</f>
        <v>0</v>
      </c>
      <c r="W92" s="3">
        <f>SUMIFS('8月奖金发放记录'!$J$2:$J$171,'8月奖金发放记录'!$B$2:$B$171,B92,'8月奖金发放记录'!$E$2:$E$171,"累计补发8月",'8月奖金发放记录'!$A$2:$A$171,A92)</f>
        <v>0</v>
      </c>
      <c r="X92" s="3">
        <f t="shared" si="1"/>
        <v>0</v>
      </c>
      <c r="Y92" s="2" t="s">
        <v>59</v>
      </c>
    </row>
    <row r="93" ht="19" customHeight="1" spans="1:25">
      <c r="A93" s="2" t="s">
        <v>519</v>
      </c>
      <c r="B93" s="2" t="s">
        <v>444</v>
      </c>
      <c r="C93" s="2" t="s">
        <v>120</v>
      </c>
      <c r="D93" s="2">
        <v>1</v>
      </c>
      <c r="E93" s="2">
        <v>31</v>
      </c>
      <c r="F93" s="3">
        <v>3000</v>
      </c>
      <c r="G93" s="3">
        <v>6388.1</v>
      </c>
      <c r="H93" s="2" t="s">
        <v>113</v>
      </c>
      <c r="I93" s="3">
        <v>150</v>
      </c>
      <c r="J93" s="3">
        <v>3000</v>
      </c>
      <c r="K93" s="3">
        <v>6388.1</v>
      </c>
      <c r="L93" s="2" t="s">
        <v>69</v>
      </c>
      <c r="M93" s="2">
        <v>1</v>
      </c>
      <c r="N93" s="3">
        <f>SUMIFS('8月奖金发放记录'!$J$2:$J$171,'8月奖金发放记录'!$B$2:$B$171,B93,'8月奖金发放记录'!$E$2:$E$171,"结转",'8月奖金发放记录'!$A$2:$A$171,A93)</f>
        <v>0</v>
      </c>
      <c r="O93" s="3">
        <f>SUMIFS('8月奖金发放记录'!$J$2:$J$171,'8月奖金发放记录'!$B$2:$B$171,B93,'8月奖金发放记录'!$E$2:$E$171,"补发1月",'8月奖金发放记录'!$A$2:$A$171,A93)</f>
        <v>0</v>
      </c>
      <c r="P93" s="3">
        <f>SUMIFS('8月奖金发放记录'!$J$2:$J$171,'8月奖金发放记录'!$B$2:$B$171,B93,'8月奖金发放记录'!$E$2:$E$171,"补发2月",'8月奖金发放记录'!$A$2:$A$171,A93)</f>
        <v>0</v>
      </c>
      <c r="Q93" s="3">
        <f>SUMIFS('8月奖金发放记录'!$J$2:$J$171,'8月奖金发放记录'!$B$2:$B$171,B93,'8月奖金发放记录'!$E$2:$E$171,"补发3月",'8月奖金发放记录'!$A$2:$A$171,A93)</f>
        <v>0</v>
      </c>
      <c r="R93" s="3">
        <f>SUMIFS('8月奖金发放记录'!$J$2:$J$171,'8月奖金发放记录'!$B$2:$B$171,B93,'8月奖金发放记录'!$E$2:$E$171,"补发4月",'8月奖金发放记录'!$A$2:$A$171,A93)</f>
        <v>0</v>
      </c>
      <c r="S93" s="3">
        <f>SUMIFS('8月奖金发放记录'!$J$2:$J$171,'8月奖金发放记录'!$B$2:$B$171,B93,'8月奖金发放记录'!$E$2:$E$171,"补发5月",'8月奖金发放记录'!$A$2:$A$171,A93)</f>
        <v>0</v>
      </c>
      <c r="T93" s="3">
        <f>SUMIFS('8月奖金发放记录'!$J$2:$J$171,'8月奖金发放记录'!$B$2:$B$171,B93,'8月奖金发放记录'!$E$2:$E$171,"补发6月",'8月奖金发放记录'!$A$2:$A$171,A93)</f>
        <v>0</v>
      </c>
      <c r="U93" s="3">
        <f>SUMIFS('8月奖金发放记录'!$J$2:$J$171,'8月奖金发放记录'!$B$2:$B$171,B93,'8月奖金发放记录'!$E$2:$E$171,"补发7月",'8月奖金发放记录'!$A$2:$A$171,A93)</f>
        <v>0</v>
      </c>
      <c r="V93" s="3">
        <f>SUMIFS('8月奖金发放记录'!$J$2:$J$171,'8月奖金发放记录'!$B$2:$B$171,B93,'8月奖金发放记录'!$E$2:$E$171,"当月",'8月奖金发放记录'!$A$2:$A$171,A93)</f>
        <v>150</v>
      </c>
      <c r="W93" s="3">
        <f>SUMIFS('8月奖金发放记录'!$J$2:$J$171,'8月奖金发放记录'!$B$2:$B$171,B93,'8月奖金发放记录'!$E$2:$E$171,"累计补发8月",'8月奖金发放记录'!$A$2:$A$171,A93)</f>
        <v>0</v>
      </c>
      <c r="X93" s="3">
        <f t="shared" si="1"/>
        <v>150</v>
      </c>
      <c r="Y93" s="2" t="s">
        <v>59</v>
      </c>
    </row>
    <row r="94" ht="19" customHeight="1" spans="1:25">
      <c r="A94" s="2" t="s">
        <v>520</v>
      </c>
      <c r="B94" s="2" t="s">
        <v>444</v>
      </c>
      <c r="C94" s="2" t="s">
        <v>120</v>
      </c>
      <c r="D94" s="2">
        <v>1</v>
      </c>
      <c r="E94" s="2">
        <v>2</v>
      </c>
      <c r="F94" s="3">
        <v>322.58</v>
      </c>
      <c r="G94" s="3">
        <v>57.4</v>
      </c>
      <c r="H94" s="2" t="s">
        <v>59</v>
      </c>
      <c r="I94" s="3">
        <v>0</v>
      </c>
      <c r="J94" s="3">
        <v>322.58</v>
      </c>
      <c r="K94" s="3">
        <v>57.4</v>
      </c>
      <c r="L94" s="2" t="s">
        <v>24</v>
      </c>
      <c r="M94" s="2">
        <v>0</v>
      </c>
      <c r="N94" s="3">
        <f>SUMIFS('8月奖金发放记录'!$J$2:$J$171,'8月奖金发放记录'!$B$2:$B$171,B94,'8月奖金发放记录'!$E$2:$E$171,"结转",'8月奖金发放记录'!$A$2:$A$171,A94)</f>
        <v>0</v>
      </c>
      <c r="O94" s="3">
        <f>SUMIFS('8月奖金发放记录'!$J$2:$J$171,'8月奖金发放记录'!$B$2:$B$171,B94,'8月奖金发放记录'!$E$2:$E$171,"补发1月",'8月奖金发放记录'!$A$2:$A$171,A94)</f>
        <v>0</v>
      </c>
      <c r="P94" s="3">
        <f>SUMIFS('8月奖金发放记录'!$J$2:$J$171,'8月奖金发放记录'!$B$2:$B$171,B94,'8月奖金发放记录'!$E$2:$E$171,"补发2月",'8月奖金发放记录'!$A$2:$A$171,A94)</f>
        <v>0</v>
      </c>
      <c r="Q94" s="3">
        <f>SUMIFS('8月奖金发放记录'!$J$2:$J$171,'8月奖金发放记录'!$B$2:$B$171,B94,'8月奖金发放记录'!$E$2:$E$171,"补发3月",'8月奖金发放记录'!$A$2:$A$171,A94)</f>
        <v>0</v>
      </c>
      <c r="R94" s="3">
        <f>SUMIFS('8月奖金发放记录'!$J$2:$J$171,'8月奖金发放记录'!$B$2:$B$171,B94,'8月奖金发放记录'!$E$2:$E$171,"补发4月",'8月奖金发放记录'!$A$2:$A$171,A94)</f>
        <v>0</v>
      </c>
      <c r="S94" s="3">
        <f>SUMIFS('8月奖金发放记录'!$J$2:$J$171,'8月奖金发放记录'!$B$2:$B$171,B94,'8月奖金发放记录'!$E$2:$E$171,"补发5月",'8月奖金发放记录'!$A$2:$A$171,A94)</f>
        <v>0</v>
      </c>
      <c r="T94" s="3">
        <f>SUMIFS('8月奖金发放记录'!$J$2:$J$171,'8月奖金发放记录'!$B$2:$B$171,B94,'8月奖金发放记录'!$E$2:$E$171,"补发6月",'8月奖金发放记录'!$A$2:$A$171,A94)</f>
        <v>0</v>
      </c>
      <c r="U94" s="3">
        <f>SUMIFS('8月奖金发放记录'!$J$2:$J$171,'8月奖金发放记录'!$B$2:$B$171,B94,'8月奖金发放记录'!$E$2:$E$171,"补发7月",'8月奖金发放记录'!$A$2:$A$171,A94)</f>
        <v>0</v>
      </c>
      <c r="V94" s="3">
        <f>SUMIFS('8月奖金发放记录'!$J$2:$J$171,'8月奖金发放记录'!$B$2:$B$171,B94,'8月奖金发放记录'!$E$2:$E$171,"当月",'8月奖金发放记录'!$A$2:$A$171,A94)</f>
        <v>0</v>
      </c>
      <c r="W94" s="3">
        <f>SUMIFS('8月奖金发放记录'!$J$2:$J$171,'8月奖金发放记录'!$B$2:$B$171,B94,'8月奖金发放记录'!$E$2:$E$171,"累计补发8月",'8月奖金发放记录'!$A$2:$A$171,A94)</f>
        <v>0</v>
      </c>
      <c r="X94" s="3">
        <f t="shared" si="1"/>
        <v>0</v>
      </c>
      <c r="Y94" s="2" t="s">
        <v>59</v>
      </c>
    </row>
    <row r="95" ht="19" customHeight="1" spans="1:25">
      <c r="A95" s="2" t="s">
        <v>114</v>
      </c>
      <c r="B95" s="2" t="s">
        <v>444</v>
      </c>
      <c r="C95" s="2" t="s">
        <v>120</v>
      </c>
      <c r="D95" s="2">
        <v>1</v>
      </c>
      <c r="E95" s="2">
        <v>3</v>
      </c>
      <c r="F95" s="3">
        <v>483.87</v>
      </c>
      <c r="G95" s="3">
        <v>191.3</v>
      </c>
      <c r="H95" s="2" t="s">
        <v>59</v>
      </c>
      <c r="I95" s="3">
        <v>0</v>
      </c>
      <c r="J95" s="3">
        <v>483.87</v>
      </c>
      <c r="K95" s="3">
        <v>191.3</v>
      </c>
      <c r="L95" s="2" t="s">
        <v>24</v>
      </c>
      <c r="M95" s="2">
        <v>0</v>
      </c>
      <c r="N95" s="3">
        <f>SUMIFS('8月奖金发放记录'!$J$2:$J$171,'8月奖金发放记录'!$B$2:$B$171,B95,'8月奖金发放记录'!$E$2:$E$171,"结转",'8月奖金发放记录'!$A$2:$A$171,A95)</f>
        <v>0</v>
      </c>
      <c r="O95" s="3">
        <f>SUMIFS('8月奖金发放记录'!$J$2:$J$171,'8月奖金发放记录'!$B$2:$B$171,B95,'8月奖金发放记录'!$E$2:$E$171,"补发1月",'8月奖金发放记录'!$A$2:$A$171,A95)</f>
        <v>0</v>
      </c>
      <c r="P95" s="3">
        <f>SUMIFS('8月奖金发放记录'!$J$2:$J$171,'8月奖金发放记录'!$B$2:$B$171,B95,'8月奖金发放记录'!$E$2:$E$171,"补发2月",'8月奖金发放记录'!$A$2:$A$171,A95)</f>
        <v>0</v>
      </c>
      <c r="Q95" s="3">
        <f>SUMIFS('8月奖金发放记录'!$J$2:$J$171,'8月奖金发放记录'!$B$2:$B$171,B95,'8月奖金发放记录'!$E$2:$E$171,"补发3月",'8月奖金发放记录'!$A$2:$A$171,A95)</f>
        <v>0</v>
      </c>
      <c r="R95" s="3">
        <f>SUMIFS('8月奖金发放记录'!$J$2:$J$171,'8月奖金发放记录'!$B$2:$B$171,B95,'8月奖金发放记录'!$E$2:$E$171,"补发4月",'8月奖金发放记录'!$A$2:$A$171,A95)</f>
        <v>0</v>
      </c>
      <c r="S95" s="3">
        <f>SUMIFS('8月奖金发放记录'!$J$2:$J$171,'8月奖金发放记录'!$B$2:$B$171,B95,'8月奖金发放记录'!$E$2:$E$171,"补发5月",'8月奖金发放记录'!$A$2:$A$171,A95)</f>
        <v>0</v>
      </c>
      <c r="T95" s="3">
        <f>SUMIFS('8月奖金发放记录'!$J$2:$J$171,'8月奖金发放记录'!$B$2:$B$171,B95,'8月奖金发放记录'!$E$2:$E$171,"补发6月",'8月奖金发放记录'!$A$2:$A$171,A95)</f>
        <v>0</v>
      </c>
      <c r="U95" s="3">
        <f>SUMIFS('8月奖金发放记录'!$J$2:$J$171,'8月奖金发放记录'!$B$2:$B$171,B95,'8月奖金发放记录'!$E$2:$E$171,"补发7月",'8月奖金发放记录'!$A$2:$A$171,A95)</f>
        <v>0</v>
      </c>
      <c r="V95" s="3">
        <f>SUMIFS('8月奖金发放记录'!$J$2:$J$171,'8月奖金发放记录'!$B$2:$B$171,B95,'8月奖金发放记录'!$E$2:$E$171,"当月",'8月奖金发放记录'!$A$2:$A$171,A95)</f>
        <v>0</v>
      </c>
      <c r="W95" s="3">
        <f>SUMIFS('8月奖金发放记录'!$J$2:$J$171,'8月奖金发放记录'!$B$2:$B$171,B95,'8月奖金发放记录'!$E$2:$E$171,"累计补发8月",'8月奖金发放记录'!$A$2:$A$171,A95)</f>
        <v>0</v>
      </c>
      <c r="X95" s="3">
        <f t="shared" si="1"/>
        <v>0</v>
      </c>
      <c r="Y95" s="2" t="s">
        <v>59</v>
      </c>
    </row>
    <row r="96" ht="19" customHeight="1" spans="1:25">
      <c r="A96" s="2" t="s">
        <v>521</v>
      </c>
      <c r="B96" s="2" t="s">
        <v>444</v>
      </c>
      <c r="C96" s="2" t="s">
        <v>120</v>
      </c>
      <c r="D96" s="2">
        <v>1</v>
      </c>
      <c r="E96" s="2">
        <v>31</v>
      </c>
      <c r="F96" s="3">
        <v>3000</v>
      </c>
      <c r="G96" s="3">
        <v>3608</v>
      </c>
      <c r="H96" s="2" t="s">
        <v>113</v>
      </c>
      <c r="I96" s="3">
        <v>150</v>
      </c>
      <c r="J96" s="3">
        <v>3000</v>
      </c>
      <c r="K96" s="3">
        <v>3608</v>
      </c>
      <c r="L96" s="2" t="s">
        <v>69</v>
      </c>
      <c r="M96" s="2">
        <v>0</v>
      </c>
      <c r="N96" s="3">
        <f>SUMIFS('8月奖金发放记录'!$J$2:$J$171,'8月奖金发放记录'!$B$2:$B$171,B96,'8月奖金发放记录'!$E$2:$E$171,"结转",'8月奖金发放记录'!$A$2:$A$171,A96)</f>
        <v>0</v>
      </c>
      <c r="O96" s="3">
        <f>SUMIFS('8月奖金发放记录'!$J$2:$J$171,'8月奖金发放记录'!$B$2:$B$171,B96,'8月奖金发放记录'!$E$2:$E$171,"补发1月",'8月奖金发放记录'!$A$2:$A$171,A96)</f>
        <v>0</v>
      </c>
      <c r="P96" s="3">
        <f>SUMIFS('8月奖金发放记录'!$J$2:$J$171,'8月奖金发放记录'!$B$2:$B$171,B96,'8月奖金发放记录'!$E$2:$E$171,"补发2月",'8月奖金发放记录'!$A$2:$A$171,A96)</f>
        <v>0</v>
      </c>
      <c r="Q96" s="3">
        <f>SUMIFS('8月奖金发放记录'!$J$2:$J$171,'8月奖金发放记录'!$B$2:$B$171,B96,'8月奖金发放记录'!$E$2:$E$171,"补发3月",'8月奖金发放记录'!$A$2:$A$171,A96)</f>
        <v>0</v>
      </c>
      <c r="R96" s="3">
        <f>SUMIFS('8月奖金发放记录'!$J$2:$J$171,'8月奖金发放记录'!$B$2:$B$171,B96,'8月奖金发放记录'!$E$2:$E$171,"补发4月",'8月奖金发放记录'!$A$2:$A$171,A96)</f>
        <v>0</v>
      </c>
      <c r="S96" s="3">
        <f>SUMIFS('8月奖金发放记录'!$J$2:$J$171,'8月奖金发放记录'!$B$2:$B$171,B96,'8月奖金发放记录'!$E$2:$E$171,"补发5月",'8月奖金发放记录'!$A$2:$A$171,A96)</f>
        <v>0</v>
      </c>
      <c r="T96" s="3">
        <f>SUMIFS('8月奖金发放记录'!$J$2:$J$171,'8月奖金发放记录'!$B$2:$B$171,B96,'8月奖金发放记录'!$E$2:$E$171,"补发6月",'8月奖金发放记录'!$A$2:$A$171,A96)</f>
        <v>0</v>
      </c>
      <c r="U96" s="3">
        <f>SUMIFS('8月奖金发放记录'!$J$2:$J$171,'8月奖金发放记录'!$B$2:$B$171,B96,'8月奖金发放记录'!$E$2:$E$171,"补发7月",'8月奖金发放记录'!$A$2:$A$171,A96)</f>
        <v>0</v>
      </c>
      <c r="V96" s="3">
        <f>SUMIFS('8月奖金发放记录'!$J$2:$J$171,'8月奖金发放记录'!$B$2:$B$171,B96,'8月奖金发放记录'!$E$2:$E$171,"当月",'8月奖金发放记录'!$A$2:$A$171,A96)</f>
        <v>150</v>
      </c>
      <c r="W96" s="3">
        <f>SUMIFS('8月奖金发放记录'!$J$2:$J$171,'8月奖金发放记录'!$B$2:$B$171,B96,'8月奖金发放记录'!$E$2:$E$171,"累计补发8月",'8月奖金发放记录'!$A$2:$A$171,A96)</f>
        <v>0</v>
      </c>
      <c r="X96" s="3">
        <f t="shared" si="1"/>
        <v>150</v>
      </c>
      <c r="Y96" s="2" t="s">
        <v>59</v>
      </c>
    </row>
    <row r="97" ht="19" customHeight="1" spans="1:25">
      <c r="A97" s="2" t="s">
        <v>522</v>
      </c>
      <c r="B97" s="2" t="s">
        <v>444</v>
      </c>
      <c r="C97" s="2" t="s">
        <v>120</v>
      </c>
      <c r="D97" s="2">
        <v>1</v>
      </c>
      <c r="E97" s="2">
        <v>31</v>
      </c>
      <c r="F97" s="3">
        <v>3000</v>
      </c>
      <c r="G97" s="3">
        <v>1208.3</v>
      </c>
      <c r="H97" s="2" t="s">
        <v>59</v>
      </c>
      <c r="I97" s="3">
        <v>0</v>
      </c>
      <c r="J97" s="3">
        <v>3000</v>
      </c>
      <c r="K97" s="3">
        <v>1208.3</v>
      </c>
      <c r="L97" s="2" t="s">
        <v>24</v>
      </c>
      <c r="M97" s="2">
        <v>0</v>
      </c>
      <c r="N97" s="3">
        <f>SUMIFS('8月奖金发放记录'!$J$2:$J$171,'8月奖金发放记录'!$B$2:$B$171,B97,'8月奖金发放记录'!$E$2:$E$171,"结转",'8月奖金发放记录'!$A$2:$A$171,A97)</f>
        <v>0</v>
      </c>
      <c r="O97" s="3">
        <f>SUMIFS('8月奖金发放记录'!$J$2:$J$171,'8月奖金发放记录'!$B$2:$B$171,B97,'8月奖金发放记录'!$E$2:$E$171,"补发1月",'8月奖金发放记录'!$A$2:$A$171,A97)</f>
        <v>0</v>
      </c>
      <c r="P97" s="3">
        <f>SUMIFS('8月奖金发放记录'!$J$2:$J$171,'8月奖金发放记录'!$B$2:$B$171,B97,'8月奖金发放记录'!$E$2:$E$171,"补发2月",'8月奖金发放记录'!$A$2:$A$171,A97)</f>
        <v>0</v>
      </c>
      <c r="Q97" s="3">
        <f>SUMIFS('8月奖金发放记录'!$J$2:$J$171,'8月奖金发放记录'!$B$2:$B$171,B97,'8月奖金发放记录'!$E$2:$E$171,"补发3月",'8月奖金发放记录'!$A$2:$A$171,A97)</f>
        <v>0</v>
      </c>
      <c r="R97" s="3">
        <f>SUMIFS('8月奖金发放记录'!$J$2:$J$171,'8月奖金发放记录'!$B$2:$B$171,B97,'8月奖金发放记录'!$E$2:$E$171,"补发4月",'8月奖金发放记录'!$A$2:$A$171,A97)</f>
        <v>0</v>
      </c>
      <c r="S97" s="3">
        <f>SUMIFS('8月奖金发放记录'!$J$2:$J$171,'8月奖金发放记录'!$B$2:$B$171,B97,'8月奖金发放记录'!$E$2:$E$171,"补发5月",'8月奖金发放记录'!$A$2:$A$171,A97)</f>
        <v>0</v>
      </c>
      <c r="T97" s="3">
        <f>SUMIFS('8月奖金发放记录'!$J$2:$J$171,'8月奖金发放记录'!$B$2:$B$171,B97,'8月奖金发放记录'!$E$2:$E$171,"补发6月",'8月奖金发放记录'!$A$2:$A$171,A97)</f>
        <v>0</v>
      </c>
      <c r="U97" s="3">
        <f>SUMIFS('8月奖金发放记录'!$J$2:$J$171,'8月奖金发放记录'!$B$2:$B$171,B97,'8月奖金发放记录'!$E$2:$E$171,"补发7月",'8月奖金发放记录'!$A$2:$A$171,A97)</f>
        <v>0</v>
      </c>
      <c r="V97" s="3">
        <f>SUMIFS('8月奖金发放记录'!$J$2:$J$171,'8月奖金发放记录'!$B$2:$B$171,B97,'8月奖金发放记录'!$E$2:$E$171,"当月",'8月奖金发放记录'!$A$2:$A$171,A97)</f>
        <v>0</v>
      </c>
      <c r="W97" s="3">
        <f>SUMIFS('8月奖金发放记录'!$J$2:$J$171,'8月奖金发放记录'!$B$2:$B$171,B97,'8月奖金发放记录'!$E$2:$E$171,"累计补发8月",'8月奖金发放记录'!$A$2:$A$171,A97)</f>
        <v>0</v>
      </c>
      <c r="X97" s="3">
        <f t="shared" si="1"/>
        <v>0</v>
      </c>
      <c r="Y97" s="2" t="s">
        <v>59</v>
      </c>
    </row>
    <row r="98" ht="19" customHeight="1" spans="1:25">
      <c r="A98" s="2" t="s">
        <v>523</v>
      </c>
      <c r="B98" s="2" t="s">
        <v>444</v>
      </c>
      <c r="C98" s="2" t="s">
        <v>120</v>
      </c>
      <c r="D98" s="2">
        <v>2</v>
      </c>
      <c r="E98" s="2">
        <v>5</v>
      </c>
      <c r="F98" s="3">
        <v>483.87</v>
      </c>
      <c r="G98" s="3">
        <v>194.9</v>
      </c>
      <c r="H98" s="2" t="s">
        <v>59</v>
      </c>
      <c r="I98" s="3">
        <v>0</v>
      </c>
      <c r="J98" s="3">
        <v>18483.87</v>
      </c>
      <c r="K98" s="3">
        <v>10808.9</v>
      </c>
      <c r="L98" s="2" t="s">
        <v>24</v>
      </c>
      <c r="M98" s="2">
        <v>0</v>
      </c>
      <c r="N98" s="3">
        <f>SUMIFS('8月奖金发放记录'!$J$2:$J$171,'8月奖金发放记录'!$B$2:$B$171,B98,'8月奖金发放记录'!$E$2:$E$171,"结转",'8月奖金发放记录'!$A$2:$A$171,A98)</f>
        <v>0</v>
      </c>
      <c r="O98" s="3">
        <f>SUMIFS('8月奖金发放记录'!$J$2:$J$171,'8月奖金发放记录'!$B$2:$B$171,B98,'8月奖金发放记录'!$E$2:$E$171,"补发1月",'8月奖金发放记录'!$A$2:$A$171,A98)</f>
        <v>0</v>
      </c>
      <c r="P98" s="3">
        <f>SUMIFS('8月奖金发放记录'!$J$2:$J$171,'8月奖金发放记录'!$B$2:$B$171,B98,'8月奖金发放记录'!$E$2:$E$171,"补发2月",'8月奖金发放记录'!$A$2:$A$171,A98)</f>
        <v>0</v>
      </c>
      <c r="Q98" s="3">
        <f>SUMIFS('8月奖金发放记录'!$J$2:$J$171,'8月奖金发放记录'!$B$2:$B$171,B98,'8月奖金发放记录'!$E$2:$E$171,"补发3月",'8月奖金发放记录'!$A$2:$A$171,A98)</f>
        <v>0</v>
      </c>
      <c r="R98" s="3">
        <f>SUMIFS('8月奖金发放记录'!$J$2:$J$171,'8月奖金发放记录'!$B$2:$B$171,B98,'8月奖金发放记录'!$E$2:$E$171,"补发4月",'8月奖金发放记录'!$A$2:$A$171,A98)</f>
        <v>0</v>
      </c>
      <c r="S98" s="3">
        <f>SUMIFS('8月奖金发放记录'!$J$2:$J$171,'8月奖金发放记录'!$B$2:$B$171,B98,'8月奖金发放记录'!$E$2:$E$171,"补发5月",'8月奖金发放记录'!$A$2:$A$171,A98)</f>
        <v>0</v>
      </c>
      <c r="T98" s="3">
        <f>SUMIFS('8月奖金发放记录'!$J$2:$J$171,'8月奖金发放记录'!$B$2:$B$171,B98,'8月奖金发放记录'!$E$2:$E$171,"补发6月",'8月奖金发放记录'!$A$2:$A$171,A98)</f>
        <v>0</v>
      </c>
      <c r="U98" s="3">
        <f>SUMIFS('8月奖金发放记录'!$J$2:$J$171,'8月奖金发放记录'!$B$2:$B$171,B98,'8月奖金发放记录'!$E$2:$E$171,"补发7月",'8月奖金发放记录'!$A$2:$A$171,A98)</f>
        <v>0</v>
      </c>
      <c r="V98" s="3">
        <f>SUMIFS('8月奖金发放记录'!$J$2:$J$171,'8月奖金发放记录'!$B$2:$B$171,B98,'8月奖金发放记录'!$E$2:$E$171,"当月",'8月奖金发放记录'!$A$2:$A$171,A98)</f>
        <v>0</v>
      </c>
      <c r="W98" s="3">
        <f>SUMIFS('8月奖金发放记录'!$J$2:$J$171,'8月奖金发放记录'!$B$2:$B$171,B98,'8月奖金发放记录'!$E$2:$E$171,"累计补发8月",'8月奖金发放记录'!$A$2:$A$171,A98)</f>
        <v>0</v>
      </c>
      <c r="X98" s="3">
        <f t="shared" si="1"/>
        <v>0</v>
      </c>
      <c r="Y98" s="2" t="s">
        <v>59</v>
      </c>
    </row>
    <row r="99" ht="19" customHeight="1" spans="1:25">
      <c r="A99" s="2" t="s">
        <v>524</v>
      </c>
      <c r="B99" s="2" t="s">
        <v>444</v>
      </c>
      <c r="C99" s="2" t="s">
        <v>120</v>
      </c>
      <c r="D99" s="2">
        <v>1</v>
      </c>
      <c r="E99" s="2">
        <v>3</v>
      </c>
      <c r="F99" s="3">
        <v>290.32</v>
      </c>
      <c r="G99" s="3">
        <v>13.4</v>
      </c>
      <c r="H99" s="2" t="s">
        <v>59</v>
      </c>
      <c r="I99" s="3">
        <v>0</v>
      </c>
      <c r="J99" s="3">
        <v>290.32</v>
      </c>
      <c r="K99" s="3">
        <v>13.4</v>
      </c>
      <c r="L99" s="2" t="s">
        <v>24</v>
      </c>
      <c r="M99" s="2">
        <v>0</v>
      </c>
      <c r="N99" s="3">
        <f>SUMIFS('8月奖金发放记录'!$J$2:$J$171,'8月奖金发放记录'!$B$2:$B$171,B99,'8月奖金发放记录'!$E$2:$E$171,"结转",'8月奖金发放记录'!$A$2:$A$171,A99)</f>
        <v>0</v>
      </c>
      <c r="O99" s="3">
        <f>SUMIFS('8月奖金发放记录'!$J$2:$J$171,'8月奖金发放记录'!$B$2:$B$171,B99,'8月奖金发放记录'!$E$2:$E$171,"补发1月",'8月奖金发放记录'!$A$2:$A$171,A99)</f>
        <v>0</v>
      </c>
      <c r="P99" s="3">
        <f>SUMIFS('8月奖金发放记录'!$J$2:$J$171,'8月奖金发放记录'!$B$2:$B$171,B99,'8月奖金发放记录'!$E$2:$E$171,"补发2月",'8月奖金发放记录'!$A$2:$A$171,A99)</f>
        <v>0</v>
      </c>
      <c r="Q99" s="3">
        <f>SUMIFS('8月奖金发放记录'!$J$2:$J$171,'8月奖金发放记录'!$B$2:$B$171,B99,'8月奖金发放记录'!$E$2:$E$171,"补发3月",'8月奖金发放记录'!$A$2:$A$171,A99)</f>
        <v>0</v>
      </c>
      <c r="R99" s="3">
        <f>SUMIFS('8月奖金发放记录'!$J$2:$J$171,'8月奖金发放记录'!$B$2:$B$171,B99,'8月奖金发放记录'!$E$2:$E$171,"补发4月",'8月奖金发放记录'!$A$2:$A$171,A99)</f>
        <v>0</v>
      </c>
      <c r="S99" s="3">
        <f>SUMIFS('8月奖金发放记录'!$J$2:$J$171,'8月奖金发放记录'!$B$2:$B$171,B99,'8月奖金发放记录'!$E$2:$E$171,"补发5月",'8月奖金发放记录'!$A$2:$A$171,A99)</f>
        <v>0</v>
      </c>
      <c r="T99" s="3">
        <f>SUMIFS('8月奖金发放记录'!$J$2:$J$171,'8月奖金发放记录'!$B$2:$B$171,B99,'8月奖金发放记录'!$E$2:$E$171,"补发6月",'8月奖金发放记录'!$A$2:$A$171,A99)</f>
        <v>0</v>
      </c>
      <c r="U99" s="3">
        <f>SUMIFS('8月奖金发放记录'!$J$2:$J$171,'8月奖金发放记录'!$B$2:$B$171,B99,'8月奖金发放记录'!$E$2:$E$171,"补发7月",'8月奖金发放记录'!$A$2:$A$171,A99)</f>
        <v>0</v>
      </c>
      <c r="V99" s="3">
        <f>SUMIFS('8月奖金发放记录'!$J$2:$J$171,'8月奖金发放记录'!$B$2:$B$171,B99,'8月奖金发放记录'!$E$2:$E$171,"当月",'8月奖金发放记录'!$A$2:$A$171,A99)</f>
        <v>0</v>
      </c>
      <c r="W99" s="3">
        <f>SUMIFS('8月奖金发放记录'!$J$2:$J$171,'8月奖金发放记录'!$B$2:$B$171,B99,'8月奖金发放记录'!$E$2:$E$171,"累计补发8月",'8月奖金发放记录'!$A$2:$A$171,A99)</f>
        <v>0</v>
      </c>
      <c r="X99" s="3">
        <f t="shared" si="1"/>
        <v>0</v>
      </c>
      <c r="Y99" s="2" t="s">
        <v>59</v>
      </c>
    </row>
    <row r="100" ht="19" customHeight="1" spans="1:25">
      <c r="A100" s="2" t="s">
        <v>526</v>
      </c>
      <c r="B100" s="2" t="s">
        <v>444</v>
      </c>
      <c r="C100" s="2" t="s">
        <v>120</v>
      </c>
      <c r="D100" s="2">
        <v>1</v>
      </c>
      <c r="E100" s="2">
        <v>31</v>
      </c>
      <c r="F100" s="3">
        <v>3000</v>
      </c>
      <c r="G100" s="3">
        <v>5765.7</v>
      </c>
      <c r="H100" s="2" t="s">
        <v>113</v>
      </c>
      <c r="I100" s="3">
        <v>150</v>
      </c>
      <c r="J100" s="3">
        <v>3000</v>
      </c>
      <c r="K100" s="3">
        <v>5765.7</v>
      </c>
      <c r="L100" s="2" t="s">
        <v>69</v>
      </c>
      <c r="M100" s="2">
        <v>0</v>
      </c>
      <c r="N100" s="3">
        <f>SUMIFS('8月奖金发放记录'!$J$2:$J$171,'8月奖金发放记录'!$B$2:$B$171,B100,'8月奖金发放记录'!$E$2:$E$171,"结转",'8月奖金发放记录'!$A$2:$A$171,A100)</f>
        <v>0</v>
      </c>
      <c r="O100" s="3">
        <f>SUMIFS('8月奖金发放记录'!$J$2:$J$171,'8月奖金发放记录'!$B$2:$B$171,B100,'8月奖金发放记录'!$E$2:$E$171,"补发1月",'8月奖金发放记录'!$A$2:$A$171,A100)</f>
        <v>0</v>
      </c>
      <c r="P100" s="3">
        <f>SUMIFS('8月奖金发放记录'!$J$2:$J$171,'8月奖金发放记录'!$B$2:$B$171,B100,'8月奖金发放记录'!$E$2:$E$171,"补发2月",'8月奖金发放记录'!$A$2:$A$171,A100)</f>
        <v>0</v>
      </c>
      <c r="Q100" s="3">
        <f>SUMIFS('8月奖金发放记录'!$J$2:$J$171,'8月奖金发放记录'!$B$2:$B$171,B100,'8月奖金发放记录'!$E$2:$E$171,"补发3月",'8月奖金发放记录'!$A$2:$A$171,A100)</f>
        <v>0</v>
      </c>
      <c r="R100" s="3">
        <f>SUMIFS('8月奖金发放记录'!$J$2:$J$171,'8月奖金发放记录'!$B$2:$B$171,B100,'8月奖金发放记录'!$E$2:$E$171,"补发4月",'8月奖金发放记录'!$A$2:$A$171,A100)</f>
        <v>0</v>
      </c>
      <c r="S100" s="3">
        <f>SUMIFS('8月奖金发放记录'!$J$2:$J$171,'8月奖金发放记录'!$B$2:$B$171,B100,'8月奖金发放记录'!$E$2:$E$171,"补发5月",'8月奖金发放记录'!$A$2:$A$171,A100)</f>
        <v>0</v>
      </c>
      <c r="T100" s="3">
        <f>SUMIFS('8月奖金发放记录'!$J$2:$J$171,'8月奖金发放记录'!$B$2:$B$171,B100,'8月奖金发放记录'!$E$2:$E$171,"补发6月",'8月奖金发放记录'!$A$2:$A$171,A100)</f>
        <v>0</v>
      </c>
      <c r="U100" s="3">
        <f>SUMIFS('8月奖金发放记录'!$J$2:$J$171,'8月奖金发放记录'!$B$2:$B$171,B100,'8月奖金发放记录'!$E$2:$E$171,"补发7月",'8月奖金发放记录'!$A$2:$A$171,A100)</f>
        <v>0</v>
      </c>
      <c r="V100" s="3">
        <f>SUMIFS('8月奖金发放记录'!$J$2:$J$171,'8月奖金发放记录'!$B$2:$B$171,B100,'8月奖金发放记录'!$E$2:$E$171,"当月",'8月奖金发放记录'!$A$2:$A$171,A100)</f>
        <v>150</v>
      </c>
      <c r="W100" s="3">
        <f>SUMIFS('8月奖金发放记录'!$J$2:$J$171,'8月奖金发放记录'!$B$2:$B$171,B100,'8月奖金发放记录'!$E$2:$E$171,"累计补发8月",'8月奖金发放记录'!$A$2:$A$171,A100)</f>
        <v>0</v>
      </c>
      <c r="X100" s="3">
        <f t="shared" si="1"/>
        <v>150</v>
      </c>
      <c r="Y100" s="2" t="s">
        <v>59</v>
      </c>
    </row>
    <row r="101" ht="19" customHeight="1" spans="1:25">
      <c r="A101" s="2" t="s">
        <v>527</v>
      </c>
      <c r="B101" s="2" t="s">
        <v>444</v>
      </c>
      <c r="C101" s="2" t="s">
        <v>120</v>
      </c>
      <c r="D101" s="2">
        <v>1</v>
      </c>
      <c r="E101" s="2">
        <v>3</v>
      </c>
      <c r="F101" s="3">
        <v>483.87</v>
      </c>
      <c r="G101" s="3">
        <v>122.7</v>
      </c>
      <c r="H101" s="2" t="s">
        <v>59</v>
      </c>
      <c r="I101" s="3">
        <v>0</v>
      </c>
      <c r="J101" s="3">
        <v>483.87</v>
      </c>
      <c r="K101" s="3">
        <v>122.7</v>
      </c>
      <c r="L101" s="2" t="s">
        <v>24</v>
      </c>
      <c r="M101" s="2">
        <v>0</v>
      </c>
      <c r="N101" s="3">
        <f>SUMIFS('8月奖金发放记录'!$J$2:$J$171,'8月奖金发放记录'!$B$2:$B$171,B101,'8月奖金发放记录'!$E$2:$E$171,"结转",'8月奖金发放记录'!$A$2:$A$171,A101)</f>
        <v>0</v>
      </c>
      <c r="O101" s="3">
        <f>SUMIFS('8月奖金发放记录'!$J$2:$J$171,'8月奖金发放记录'!$B$2:$B$171,B101,'8月奖金发放记录'!$E$2:$E$171,"补发1月",'8月奖金发放记录'!$A$2:$A$171,A101)</f>
        <v>0</v>
      </c>
      <c r="P101" s="3">
        <f>SUMIFS('8月奖金发放记录'!$J$2:$J$171,'8月奖金发放记录'!$B$2:$B$171,B101,'8月奖金发放记录'!$E$2:$E$171,"补发2月",'8月奖金发放记录'!$A$2:$A$171,A101)</f>
        <v>0</v>
      </c>
      <c r="Q101" s="3">
        <f>SUMIFS('8月奖金发放记录'!$J$2:$J$171,'8月奖金发放记录'!$B$2:$B$171,B101,'8月奖金发放记录'!$E$2:$E$171,"补发3月",'8月奖金发放记录'!$A$2:$A$171,A101)</f>
        <v>0</v>
      </c>
      <c r="R101" s="3">
        <f>SUMIFS('8月奖金发放记录'!$J$2:$J$171,'8月奖金发放记录'!$B$2:$B$171,B101,'8月奖金发放记录'!$E$2:$E$171,"补发4月",'8月奖金发放记录'!$A$2:$A$171,A101)</f>
        <v>0</v>
      </c>
      <c r="S101" s="3">
        <f>SUMIFS('8月奖金发放记录'!$J$2:$J$171,'8月奖金发放记录'!$B$2:$B$171,B101,'8月奖金发放记录'!$E$2:$E$171,"补发5月",'8月奖金发放记录'!$A$2:$A$171,A101)</f>
        <v>0</v>
      </c>
      <c r="T101" s="3">
        <f>SUMIFS('8月奖金发放记录'!$J$2:$J$171,'8月奖金发放记录'!$B$2:$B$171,B101,'8月奖金发放记录'!$E$2:$E$171,"补发6月",'8月奖金发放记录'!$A$2:$A$171,A101)</f>
        <v>0</v>
      </c>
      <c r="U101" s="3">
        <f>SUMIFS('8月奖金发放记录'!$J$2:$J$171,'8月奖金发放记录'!$B$2:$B$171,B101,'8月奖金发放记录'!$E$2:$E$171,"补发7月",'8月奖金发放记录'!$A$2:$A$171,A101)</f>
        <v>0</v>
      </c>
      <c r="V101" s="3">
        <f>SUMIFS('8月奖金发放记录'!$J$2:$J$171,'8月奖金发放记录'!$B$2:$B$171,B101,'8月奖金发放记录'!$E$2:$E$171,"当月",'8月奖金发放记录'!$A$2:$A$171,A101)</f>
        <v>0</v>
      </c>
      <c r="W101" s="3">
        <f>SUMIFS('8月奖金发放记录'!$J$2:$J$171,'8月奖金发放记录'!$B$2:$B$171,B101,'8月奖金发放记录'!$E$2:$E$171,"累计补发8月",'8月奖金发放记录'!$A$2:$A$171,A101)</f>
        <v>0</v>
      </c>
      <c r="X101" s="3">
        <f t="shared" si="1"/>
        <v>0</v>
      </c>
      <c r="Y101" s="2" t="s">
        <v>59</v>
      </c>
    </row>
    <row r="102" ht="19" customHeight="1" spans="1:25">
      <c r="A102" s="2" t="s">
        <v>531</v>
      </c>
      <c r="B102" s="2" t="s">
        <v>444</v>
      </c>
      <c r="C102" s="2" t="s">
        <v>120</v>
      </c>
      <c r="D102" s="2">
        <v>1</v>
      </c>
      <c r="E102" s="2">
        <v>30</v>
      </c>
      <c r="F102" s="3">
        <v>4838.71</v>
      </c>
      <c r="G102" s="3">
        <v>1514.7</v>
      </c>
      <c r="H102" s="2" t="s">
        <v>59</v>
      </c>
      <c r="I102" s="3">
        <v>0</v>
      </c>
      <c r="J102" s="3">
        <v>4838.71</v>
      </c>
      <c r="K102" s="3">
        <v>1514.7</v>
      </c>
      <c r="L102" s="2" t="s">
        <v>24</v>
      </c>
      <c r="M102" s="2">
        <v>0</v>
      </c>
      <c r="N102" s="3">
        <f>SUMIFS('8月奖金发放记录'!$J$2:$J$171,'8月奖金发放记录'!$B$2:$B$171,B102,'8月奖金发放记录'!$E$2:$E$171,"结转",'8月奖金发放记录'!$A$2:$A$171,A102)</f>
        <v>0</v>
      </c>
      <c r="O102" s="3">
        <f>SUMIFS('8月奖金发放记录'!$J$2:$J$171,'8月奖金发放记录'!$B$2:$B$171,B102,'8月奖金发放记录'!$E$2:$E$171,"补发1月",'8月奖金发放记录'!$A$2:$A$171,A102)</f>
        <v>0</v>
      </c>
      <c r="P102" s="3">
        <f>SUMIFS('8月奖金发放记录'!$J$2:$J$171,'8月奖金发放记录'!$B$2:$B$171,B102,'8月奖金发放记录'!$E$2:$E$171,"补发2月",'8月奖金发放记录'!$A$2:$A$171,A102)</f>
        <v>0</v>
      </c>
      <c r="Q102" s="3">
        <f>SUMIFS('8月奖金发放记录'!$J$2:$J$171,'8月奖金发放记录'!$B$2:$B$171,B102,'8月奖金发放记录'!$E$2:$E$171,"补发3月",'8月奖金发放记录'!$A$2:$A$171,A102)</f>
        <v>0</v>
      </c>
      <c r="R102" s="3">
        <f>SUMIFS('8月奖金发放记录'!$J$2:$J$171,'8月奖金发放记录'!$B$2:$B$171,B102,'8月奖金发放记录'!$E$2:$E$171,"补发4月",'8月奖金发放记录'!$A$2:$A$171,A102)</f>
        <v>0</v>
      </c>
      <c r="S102" s="3">
        <f>SUMIFS('8月奖金发放记录'!$J$2:$J$171,'8月奖金发放记录'!$B$2:$B$171,B102,'8月奖金发放记录'!$E$2:$E$171,"补发5月",'8月奖金发放记录'!$A$2:$A$171,A102)</f>
        <v>0</v>
      </c>
      <c r="T102" s="3">
        <f>SUMIFS('8月奖金发放记录'!$J$2:$J$171,'8月奖金发放记录'!$B$2:$B$171,B102,'8月奖金发放记录'!$E$2:$E$171,"补发6月",'8月奖金发放记录'!$A$2:$A$171,A102)</f>
        <v>0</v>
      </c>
      <c r="U102" s="3">
        <f>SUMIFS('8月奖金发放记录'!$J$2:$J$171,'8月奖金发放记录'!$B$2:$B$171,B102,'8月奖金发放记录'!$E$2:$E$171,"补发7月",'8月奖金发放记录'!$A$2:$A$171,A102)</f>
        <v>0</v>
      </c>
      <c r="V102" s="3">
        <f>SUMIFS('8月奖金发放记录'!$J$2:$J$171,'8月奖金发放记录'!$B$2:$B$171,B102,'8月奖金发放记录'!$E$2:$E$171,"当月",'8月奖金发放记录'!$A$2:$A$171,A102)</f>
        <v>0</v>
      </c>
      <c r="W102" s="3">
        <f>SUMIFS('8月奖金发放记录'!$J$2:$J$171,'8月奖金发放记录'!$B$2:$B$171,B102,'8月奖金发放记录'!$E$2:$E$171,"累计补发8月",'8月奖金发放记录'!$A$2:$A$171,A102)</f>
        <v>0</v>
      </c>
      <c r="X102" s="3">
        <f t="shared" si="1"/>
        <v>0</v>
      </c>
      <c r="Y102" s="2" t="s">
        <v>59</v>
      </c>
    </row>
    <row r="103" ht="19" customHeight="1" spans="1:25">
      <c r="A103" s="2" t="s">
        <v>535</v>
      </c>
      <c r="B103" s="2" t="s">
        <v>444</v>
      </c>
      <c r="C103" s="2" t="s">
        <v>120</v>
      </c>
      <c r="D103" s="2">
        <v>1</v>
      </c>
      <c r="E103" s="2">
        <v>31</v>
      </c>
      <c r="F103" s="3">
        <v>3000</v>
      </c>
      <c r="G103" s="3">
        <v>4391</v>
      </c>
      <c r="H103" s="2" t="s">
        <v>113</v>
      </c>
      <c r="I103" s="3">
        <v>150</v>
      </c>
      <c r="J103" s="3">
        <v>20142.86</v>
      </c>
      <c r="K103" s="3">
        <v>36363.2</v>
      </c>
      <c r="L103" s="2" t="s">
        <v>69</v>
      </c>
      <c r="M103" s="2">
        <v>1</v>
      </c>
      <c r="N103" s="3">
        <f>SUMIFS('8月奖金发放记录'!$J$2:$J$171,'8月奖金发放记录'!$B$2:$B$171,B103,'8月奖金发放记录'!$E$2:$E$171,"结转",'8月奖金发放记录'!$A$2:$A$171,A103)</f>
        <v>0</v>
      </c>
      <c r="O103" s="3">
        <f>SUMIFS('8月奖金发放记录'!$J$2:$J$171,'8月奖金发放记录'!$B$2:$B$171,B103,'8月奖金发放记录'!$E$2:$E$171,"补发1月",'8月奖金发放记录'!$A$2:$A$171,A103)</f>
        <v>0</v>
      </c>
      <c r="P103" s="3">
        <f>SUMIFS('8月奖金发放记录'!$J$2:$J$171,'8月奖金发放记录'!$B$2:$B$171,B103,'8月奖金发放记录'!$E$2:$E$171,"补发2月",'8月奖金发放记录'!$A$2:$A$171,A103)</f>
        <v>0</v>
      </c>
      <c r="Q103" s="3">
        <f>SUMIFS('8月奖金发放记录'!$J$2:$J$171,'8月奖金发放记录'!$B$2:$B$171,B103,'8月奖金发放记录'!$E$2:$E$171,"补发3月",'8月奖金发放记录'!$A$2:$A$171,A103)</f>
        <v>0</v>
      </c>
      <c r="R103" s="3">
        <f>SUMIFS('8月奖金发放记录'!$J$2:$J$171,'8月奖金发放记录'!$B$2:$B$171,B103,'8月奖金发放记录'!$E$2:$E$171,"补发4月",'8月奖金发放记录'!$A$2:$A$171,A103)</f>
        <v>0</v>
      </c>
      <c r="S103" s="3">
        <f>SUMIFS('8月奖金发放记录'!$J$2:$J$171,'8月奖金发放记录'!$B$2:$B$171,B103,'8月奖金发放记录'!$E$2:$E$171,"补发5月",'8月奖金发放记录'!$A$2:$A$171,A103)</f>
        <v>0</v>
      </c>
      <c r="T103" s="3">
        <f>SUMIFS('8月奖金发放记录'!$J$2:$J$171,'8月奖金发放记录'!$B$2:$B$171,B103,'8月奖金发放记录'!$E$2:$E$171,"补发6月",'8月奖金发放记录'!$A$2:$A$171,A103)</f>
        <v>0</v>
      </c>
      <c r="U103" s="3">
        <f>SUMIFS('8月奖金发放记录'!$J$2:$J$171,'8月奖金发放记录'!$B$2:$B$171,B103,'8月奖金发放记录'!$E$2:$E$171,"补发7月",'8月奖金发放记录'!$A$2:$A$171,A103)</f>
        <v>0</v>
      </c>
      <c r="V103" s="3">
        <f>SUMIFS('8月奖金发放记录'!$J$2:$J$171,'8月奖金发放记录'!$B$2:$B$171,B103,'8月奖金发放记录'!$E$2:$E$171,"当月",'8月奖金发放记录'!$A$2:$A$171,A103)</f>
        <v>150</v>
      </c>
      <c r="W103" s="3">
        <f>SUMIFS('8月奖金发放记录'!$J$2:$J$171,'8月奖金发放记录'!$B$2:$B$171,B103,'8月奖金发放记录'!$E$2:$E$171,"累计补发8月",'8月奖金发放记录'!$A$2:$A$171,A103)</f>
        <v>0</v>
      </c>
      <c r="X103" s="3">
        <f t="shared" si="1"/>
        <v>150</v>
      </c>
      <c r="Y103" s="2" t="s">
        <v>59</v>
      </c>
    </row>
    <row r="104" ht="19" customHeight="1" spans="1:25">
      <c r="A104" s="2" t="s">
        <v>536</v>
      </c>
      <c r="B104" s="2" t="s">
        <v>444</v>
      </c>
      <c r="C104" s="2" t="s">
        <v>120</v>
      </c>
      <c r="D104" s="2">
        <v>1</v>
      </c>
      <c r="E104" s="2">
        <v>3</v>
      </c>
      <c r="F104" s="3">
        <v>290.32</v>
      </c>
      <c r="G104" s="3">
        <v>40.6</v>
      </c>
      <c r="H104" s="2" t="s">
        <v>59</v>
      </c>
      <c r="I104" s="3">
        <v>0</v>
      </c>
      <c r="J104" s="3">
        <v>290.32</v>
      </c>
      <c r="K104" s="3">
        <v>40.6</v>
      </c>
      <c r="L104" s="2" t="s">
        <v>24</v>
      </c>
      <c r="M104" s="2">
        <v>0</v>
      </c>
      <c r="N104" s="3">
        <f>SUMIFS('8月奖金发放记录'!$J$2:$J$171,'8月奖金发放记录'!$B$2:$B$171,B104,'8月奖金发放记录'!$E$2:$E$171,"结转",'8月奖金发放记录'!$A$2:$A$171,A104)</f>
        <v>0</v>
      </c>
      <c r="O104" s="3">
        <f>SUMIFS('8月奖金发放记录'!$J$2:$J$171,'8月奖金发放记录'!$B$2:$B$171,B104,'8月奖金发放记录'!$E$2:$E$171,"补发1月",'8月奖金发放记录'!$A$2:$A$171,A104)</f>
        <v>0</v>
      </c>
      <c r="P104" s="3">
        <f>SUMIFS('8月奖金发放记录'!$J$2:$J$171,'8月奖金发放记录'!$B$2:$B$171,B104,'8月奖金发放记录'!$E$2:$E$171,"补发2月",'8月奖金发放记录'!$A$2:$A$171,A104)</f>
        <v>0</v>
      </c>
      <c r="Q104" s="3">
        <f>SUMIFS('8月奖金发放记录'!$J$2:$J$171,'8月奖金发放记录'!$B$2:$B$171,B104,'8月奖金发放记录'!$E$2:$E$171,"补发3月",'8月奖金发放记录'!$A$2:$A$171,A104)</f>
        <v>0</v>
      </c>
      <c r="R104" s="3">
        <f>SUMIFS('8月奖金发放记录'!$J$2:$J$171,'8月奖金发放记录'!$B$2:$B$171,B104,'8月奖金发放记录'!$E$2:$E$171,"补发4月",'8月奖金发放记录'!$A$2:$A$171,A104)</f>
        <v>0</v>
      </c>
      <c r="S104" s="3">
        <f>SUMIFS('8月奖金发放记录'!$J$2:$J$171,'8月奖金发放记录'!$B$2:$B$171,B104,'8月奖金发放记录'!$E$2:$E$171,"补发5月",'8月奖金发放记录'!$A$2:$A$171,A104)</f>
        <v>0</v>
      </c>
      <c r="T104" s="3">
        <f>SUMIFS('8月奖金发放记录'!$J$2:$J$171,'8月奖金发放记录'!$B$2:$B$171,B104,'8月奖金发放记录'!$E$2:$E$171,"补发6月",'8月奖金发放记录'!$A$2:$A$171,A104)</f>
        <v>0</v>
      </c>
      <c r="U104" s="3">
        <f>SUMIFS('8月奖金发放记录'!$J$2:$J$171,'8月奖金发放记录'!$B$2:$B$171,B104,'8月奖金发放记录'!$E$2:$E$171,"补发7月",'8月奖金发放记录'!$A$2:$A$171,A104)</f>
        <v>0</v>
      </c>
      <c r="V104" s="3">
        <f>SUMIFS('8月奖金发放记录'!$J$2:$J$171,'8月奖金发放记录'!$B$2:$B$171,B104,'8月奖金发放记录'!$E$2:$E$171,"当月",'8月奖金发放记录'!$A$2:$A$171,A104)</f>
        <v>0</v>
      </c>
      <c r="W104" s="3">
        <f>SUMIFS('8月奖金发放记录'!$J$2:$J$171,'8月奖金发放记录'!$B$2:$B$171,B104,'8月奖金发放记录'!$E$2:$E$171,"累计补发8月",'8月奖金发放记录'!$A$2:$A$171,A104)</f>
        <v>0</v>
      </c>
      <c r="X104" s="3">
        <f t="shared" si="1"/>
        <v>0</v>
      </c>
      <c r="Y104" s="2" t="s">
        <v>59</v>
      </c>
    </row>
    <row r="105" ht="19" customHeight="1" spans="1:25">
      <c r="A105" s="2" t="s">
        <v>537</v>
      </c>
      <c r="B105" s="2" t="s">
        <v>444</v>
      </c>
      <c r="C105" s="2" t="s">
        <v>120</v>
      </c>
      <c r="D105" s="2">
        <v>1</v>
      </c>
      <c r="E105" s="2">
        <v>31</v>
      </c>
      <c r="F105" s="3">
        <v>3000</v>
      </c>
      <c r="G105" s="3">
        <v>4119.9</v>
      </c>
      <c r="H105" s="2" t="s">
        <v>113</v>
      </c>
      <c r="I105" s="3">
        <v>150</v>
      </c>
      <c r="J105" s="3">
        <v>3000</v>
      </c>
      <c r="K105" s="3">
        <v>4119.9</v>
      </c>
      <c r="L105" s="2" t="s">
        <v>69</v>
      </c>
      <c r="M105" s="2">
        <v>0</v>
      </c>
      <c r="N105" s="3">
        <f>SUMIFS('8月奖金发放记录'!$J$2:$J$171,'8月奖金发放记录'!$B$2:$B$171,B105,'8月奖金发放记录'!$E$2:$E$171,"结转",'8月奖金发放记录'!$A$2:$A$171,A105)</f>
        <v>0</v>
      </c>
      <c r="O105" s="3">
        <f>SUMIFS('8月奖金发放记录'!$J$2:$J$171,'8月奖金发放记录'!$B$2:$B$171,B105,'8月奖金发放记录'!$E$2:$E$171,"补发1月",'8月奖金发放记录'!$A$2:$A$171,A105)</f>
        <v>0</v>
      </c>
      <c r="P105" s="3">
        <f>SUMIFS('8月奖金发放记录'!$J$2:$J$171,'8月奖金发放记录'!$B$2:$B$171,B105,'8月奖金发放记录'!$E$2:$E$171,"补发2月",'8月奖金发放记录'!$A$2:$A$171,A105)</f>
        <v>0</v>
      </c>
      <c r="Q105" s="3">
        <f>SUMIFS('8月奖金发放记录'!$J$2:$J$171,'8月奖金发放记录'!$B$2:$B$171,B105,'8月奖金发放记录'!$E$2:$E$171,"补发3月",'8月奖金发放记录'!$A$2:$A$171,A105)</f>
        <v>0</v>
      </c>
      <c r="R105" s="3">
        <f>SUMIFS('8月奖金发放记录'!$J$2:$J$171,'8月奖金发放记录'!$B$2:$B$171,B105,'8月奖金发放记录'!$E$2:$E$171,"补发4月",'8月奖金发放记录'!$A$2:$A$171,A105)</f>
        <v>0</v>
      </c>
      <c r="S105" s="3">
        <f>SUMIFS('8月奖金发放记录'!$J$2:$J$171,'8月奖金发放记录'!$B$2:$B$171,B105,'8月奖金发放记录'!$E$2:$E$171,"补发5月",'8月奖金发放记录'!$A$2:$A$171,A105)</f>
        <v>0</v>
      </c>
      <c r="T105" s="3">
        <f>SUMIFS('8月奖金发放记录'!$J$2:$J$171,'8月奖金发放记录'!$B$2:$B$171,B105,'8月奖金发放记录'!$E$2:$E$171,"补发6月",'8月奖金发放记录'!$A$2:$A$171,A105)</f>
        <v>0</v>
      </c>
      <c r="U105" s="3">
        <f>SUMIFS('8月奖金发放记录'!$J$2:$J$171,'8月奖金发放记录'!$B$2:$B$171,B105,'8月奖金发放记录'!$E$2:$E$171,"补发7月",'8月奖金发放记录'!$A$2:$A$171,A105)</f>
        <v>0</v>
      </c>
      <c r="V105" s="3">
        <f>SUMIFS('8月奖金发放记录'!$J$2:$J$171,'8月奖金发放记录'!$B$2:$B$171,B105,'8月奖金发放记录'!$E$2:$E$171,"当月",'8月奖金发放记录'!$A$2:$A$171,A105)</f>
        <v>150</v>
      </c>
      <c r="W105" s="3">
        <f>SUMIFS('8月奖金发放记录'!$J$2:$J$171,'8月奖金发放记录'!$B$2:$B$171,B105,'8月奖金发放记录'!$E$2:$E$171,"累计补发8月",'8月奖金发放记录'!$A$2:$A$171,A105)</f>
        <v>0</v>
      </c>
      <c r="X105" s="3">
        <f t="shared" si="1"/>
        <v>150</v>
      </c>
      <c r="Y105" s="2" t="s">
        <v>59</v>
      </c>
    </row>
    <row r="106" ht="19" customHeight="1" spans="1:25">
      <c r="A106" s="2" t="s">
        <v>538</v>
      </c>
      <c r="B106" s="2" t="s">
        <v>444</v>
      </c>
      <c r="C106" s="2" t="s">
        <v>120</v>
      </c>
      <c r="D106" s="2">
        <v>1</v>
      </c>
      <c r="E106" s="2">
        <v>31</v>
      </c>
      <c r="F106" s="3">
        <v>3000</v>
      </c>
      <c r="G106" s="3">
        <v>6543.1</v>
      </c>
      <c r="H106" s="2" t="s">
        <v>113</v>
      </c>
      <c r="I106" s="3">
        <v>150</v>
      </c>
      <c r="J106" s="3">
        <v>3000</v>
      </c>
      <c r="K106" s="3">
        <v>6543.1</v>
      </c>
      <c r="L106" s="2" t="s">
        <v>69</v>
      </c>
      <c r="M106" s="2">
        <v>1</v>
      </c>
      <c r="N106" s="3">
        <f>SUMIFS('8月奖金发放记录'!$J$2:$J$171,'8月奖金发放记录'!$B$2:$B$171,B106,'8月奖金发放记录'!$E$2:$E$171,"结转",'8月奖金发放记录'!$A$2:$A$171,A106)</f>
        <v>0</v>
      </c>
      <c r="O106" s="3">
        <f>SUMIFS('8月奖金发放记录'!$J$2:$J$171,'8月奖金发放记录'!$B$2:$B$171,B106,'8月奖金发放记录'!$E$2:$E$171,"补发1月",'8月奖金发放记录'!$A$2:$A$171,A106)</f>
        <v>0</v>
      </c>
      <c r="P106" s="3">
        <f>SUMIFS('8月奖金发放记录'!$J$2:$J$171,'8月奖金发放记录'!$B$2:$B$171,B106,'8月奖金发放记录'!$E$2:$E$171,"补发2月",'8月奖金发放记录'!$A$2:$A$171,A106)</f>
        <v>0</v>
      </c>
      <c r="Q106" s="3">
        <f>SUMIFS('8月奖金发放记录'!$J$2:$J$171,'8月奖金发放记录'!$B$2:$B$171,B106,'8月奖金发放记录'!$E$2:$E$171,"补发3月",'8月奖金发放记录'!$A$2:$A$171,A106)</f>
        <v>0</v>
      </c>
      <c r="R106" s="3">
        <f>SUMIFS('8月奖金发放记录'!$J$2:$J$171,'8月奖金发放记录'!$B$2:$B$171,B106,'8月奖金发放记录'!$E$2:$E$171,"补发4月",'8月奖金发放记录'!$A$2:$A$171,A106)</f>
        <v>0</v>
      </c>
      <c r="S106" s="3">
        <f>SUMIFS('8月奖金发放记录'!$J$2:$J$171,'8月奖金发放记录'!$B$2:$B$171,B106,'8月奖金发放记录'!$E$2:$E$171,"补发5月",'8月奖金发放记录'!$A$2:$A$171,A106)</f>
        <v>0</v>
      </c>
      <c r="T106" s="3">
        <f>SUMIFS('8月奖金发放记录'!$J$2:$J$171,'8月奖金发放记录'!$B$2:$B$171,B106,'8月奖金发放记录'!$E$2:$E$171,"补发6月",'8月奖金发放记录'!$A$2:$A$171,A106)</f>
        <v>0</v>
      </c>
      <c r="U106" s="3">
        <f>SUMIFS('8月奖金发放记录'!$J$2:$J$171,'8月奖金发放记录'!$B$2:$B$171,B106,'8月奖金发放记录'!$E$2:$E$171,"补发7月",'8月奖金发放记录'!$A$2:$A$171,A106)</f>
        <v>0</v>
      </c>
      <c r="V106" s="3">
        <f>SUMIFS('8月奖金发放记录'!$J$2:$J$171,'8月奖金发放记录'!$B$2:$B$171,B106,'8月奖金发放记录'!$E$2:$E$171,"当月",'8月奖金发放记录'!$A$2:$A$171,A106)</f>
        <v>150</v>
      </c>
      <c r="W106" s="3">
        <f>SUMIFS('8月奖金发放记录'!$J$2:$J$171,'8月奖金发放记录'!$B$2:$B$171,B106,'8月奖金发放记录'!$E$2:$E$171,"累计补发8月",'8月奖金发放记录'!$A$2:$A$171,A106)</f>
        <v>0</v>
      </c>
      <c r="X106" s="3">
        <f t="shared" si="1"/>
        <v>150</v>
      </c>
      <c r="Y106" s="2" t="s">
        <v>59</v>
      </c>
    </row>
    <row r="107" ht="19" customHeight="1" spans="1:25">
      <c r="A107" s="2" t="s">
        <v>539</v>
      </c>
      <c r="B107" s="2" t="s">
        <v>444</v>
      </c>
      <c r="C107" s="2" t="s">
        <v>120</v>
      </c>
      <c r="D107" s="2">
        <v>1</v>
      </c>
      <c r="E107" s="2">
        <v>31</v>
      </c>
      <c r="F107" s="3">
        <v>3000</v>
      </c>
      <c r="G107" s="3">
        <v>1378.8</v>
      </c>
      <c r="H107" s="2" t="s">
        <v>59</v>
      </c>
      <c r="I107" s="3">
        <v>0</v>
      </c>
      <c r="J107" s="3">
        <v>3000</v>
      </c>
      <c r="K107" s="3">
        <v>1378.8</v>
      </c>
      <c r="L107" s="2" t="s">
        <v>24</v>
      </c>
      <c r="M107" s="2">
        <v>0</v>
      </c>
      <c r="N107" s="3">
        <f>SUMIFS('8月奖金发放记录'!$J$2:$J$171,'8月奖金发放记录'!$B$2:$B$171,B107,'8月奖金发放记录'!$E$2:$E$171,"结转",'8月奖金发放记录'!$A$2:$A$171,A107)</f>
        <v>0</v>
      </c>
      <c r="O107" s="3">
        <f>SUMIFS('8月奖金发放记录'!$J$2:$J$171,'8月奖金发放记录'!$B$2:$B$171,B107,'8月奖金发放记录'!$E$2:$E$171,"补发1月",'8月奖金发放记录'!$A$2:$A$171,A107)</f>
        <v>0</v>
      </c>
      <c r="P107" s="3">
        <f>SUMIFS('8月奖金发放记录'!$J$2:$J$171,'8月奖金发放记录'!$B$2:$B$171,B107,'8月奖金发放记录'!$E$2:$E$171,"补发2月",'8月奖金发放记录'!$A$2:$A$171,A107)</f>
        <v>0</v>
      </c>
      <c r="Q107" s="3">
        <f>SUMIFS('8月奖金发放记录'!$J$2:$J$171,'8月奖金发放记录'!$B$2:$B$171,B107,'8月奖金发放记录'!$E$2:$E$171,"补发3月",'8月奖金发放记录'!$A$2:$A$171,A107)</f>
        <v>0</v>
      </c>
      <c r="R107" s="3">
        <f>SUMIFS('8月奖金发放记录'!$J$2:$J$171,'8月奖金发放记录'!$B$2:$B$171,B107,'8月奖金发放记录'!$E$2:$E$171,"补发4月",'8月奖金发放记录'!$A$2:$A$171,A107)</f>
        <v>0</v>
      </c>
      <c r="S107" s="3">
        <f>SUMIFS('8月奖金发放记录'!$J$2:$J$171,'8月奖金发放记录'!$B$2:$B$171,B107,'8月奖金发放记录'!$E$2:$E$171,"补发5月",'8月奖金发放记录'!$A$2:$A$171,A107)</f>
        <v>0</v>
      </c>
      <c r="T107" s="3">
        <f>SUMIFS('8月奖金发放记录'!$J$2:$J$171,'8月奖金发放记录'!$B$2:$B$171,B107,'8月奖金发放记录'!$E$2:$E$171,"补发6月",'8月奖金发放记录'!$A$2:$A$171,A107)</f>
        <v>0</v>
      </c>
      <c r="U107" s="3">
        <f>SUMIFS('8月奖金发放记录'!$J$2:$J$171,'8月奖金发放记录'!$B$2:$B$171,B107,'8月奖金发放记录'!$E$2:$E$171,"补发7月",'8月奖金发放记录'!$A$2:$A$171,A107)</f>
        <v>0</v>
      </c>
      <c r="V107" s="3">
        <f>SUMIFS('8月奖金发放记录'!$J$2:$J$171,'8月奖金发放记录'!$B$2:$B$171,B107,'8月奖金发放记录'!$E$2:$E$171,"当月",'8月奖金发放记录'!$A$2:$A$171,A107)</f>
        <v>0</v>
      </c>
      <c r="W107" s="3">
        <f>SUMIFS('8月奖金发放记录'!$J$2:$J$171,'8月奖金发放记录'!$B$2:$B$171,B107,'8月奖金发放记录'!$E$2:$E$171,"累计补发8月",'8月奖金发放记录'!$A$2:$A$171,A107)</f>
        <v>0</v>
      </c>
      <c r="X107" s="3">
        <f t="shared" si="1"/>
        <v>0</v>
      </c>
      <c r="Y107" s="2" t="s">
        <v>59</v>
      </c>
    </row>
    <row r="108" ht="19" customHeight="1" spans="1:25">
      <c r="A108" s="2" t="s">
        <v>540</v>
      </c>
      <c r="B108" s="2" t="s">
        <v>444</v>
      </c>
      <c r="C108" s="2" t="s">
        <v>120</v>
      </c>
      <c r="D108" s="2">
        <v>1</v>
      </c>
      <c r="E108" s="2">
        <v>31</v>
      </c>
      <c r="F108" s="3">
        <v>3000</v>
      </c>
      <c r="G108" s="3">
        <v>7079.1</v>
      </c>
      <c r="H108" s="2" t="s">
        <v>113</v>
      </c>
      <c r="I108" s="3">
        <v>150</v>
      </c>
      <c r="J108" s="3">
        <v>3000</v>
      </c>
      <c r="K108" s="3">
        <v>7079.1</v>
      </c>
      <c r="L108" s="2" t="s">
        <v>69</v>
      </c>
      <c r="M108" s="2">
        <v>1</v>
      </c>
      <c r="N108" s="3">
        <f>SUMIFS('8月奖金发放记录'!$J$2:$J$171,'8月奖金发放记录'!$B$2:$B$171,B108,'8月奖金发放记录'!$E$2:$E$171,"结转",'8月奖金发放记录'!$A$2:$A$171,A108)</f>
        <v>0</v>
      </c>
      <c r="O108" s="3">
        <f>SUMIFS('8月奖金发放记录'!$J$2:$J$171,'8月奖金发放记录'!$B$2:$B$171,B108,'8月奖金发放记录'!$E$2:$E$171,"补发1月",'8月奖金发放记录'!$A$2:$A$171,A108)</f>
        <v>0</v>
      </c>
      <c r="P108" s="3">
        <f>SUMIFS('8月奖金发放记录'!$J$2:$J$171,'8月奖金发放记录'!$B$2:$B$171,B108,'8月奖金发放记录'!$E$2:$E$171,"补发2月",'8月奖金发放记录'!$A$2:$A$171,A108)</f>
        <v>0</v>
      </c>
      <c r="Q108" s="3">
        <f>SUMIFS('8月奖金发放记录'!$J$2:$J$171,'8月奖金发放记录'!$B$2:$B$171,B108,'8月奖金发放记录'!$E$2:$E$171,"补发3月",'8月奖金发放记录'!$A$2:$A$171,A108)</f>
        <v>0</v>
      </c>
      <c r="R108" s="3">
        <f>SUMIFS('8月奖金发放记录'!$J$2:$J$171,'8月奖金发放记录'!$B$2:$B$171,B108,'8月奖金发放记录'!$E$2:$E$171,"补发4月",'8月奖金发放记录'!$A$2:$A$171,A108)</f>
        <v>0</v>
      </c>
      <c r="S108" s="3">
        <f>SUMIFS('8月奖金发放记录'!$J$2:$J$171,'8月奖金发放记录'!$B$2:$B$171,B108,'8月奖金发放记录'!$E$2:$E$171,"补发5月",'8月奖金发放记录'!$A$2:$A$171,A108)</f>
        <v>0</v>
      </c>
      <c r="T108" s="3">
        <f>SUMIFS('8月奖金发放记录'!$J$2:$J$171,'8月奖金发放记录'!$B$2:$B$171,B108,'8月奖金发放记录'!$E$2:$E$171,"补发6月",'8月奖金发放记录'!$A$2:$A$171,A108)</f>
        <v>0</v>
      </c>
      <c r="U108" s="3">
        <f>SUMIFS('8月奖金发放记录'!$J$2:$J$171,'8月奖金发放记录'!$B$2:$B$171,B108,'8月奖金发放记录'!$E$2:$E$171,"补发7月",'8月奖金发放记录'!$A$2:$A$171,A108)</f>
        <v>0</v>
      </c>
      <c r="V108" s="3">
        <f>SUMIFS('8月奖金发放记录'!$J$2:$J$171,'8月奖金发放记录'!$B$2:$B$171,B108,'8月奖金发放记录'!$E$2:$E$171,"当月",'8月奖金发放记录'!$A$2:$A$171,A108)</f>
        <v>150</v>
      </c>
      <c r="W108" s="3">
        <f>SUMIFS('8月奖金发放记录'!$J$2:$J$171,'8月奖金发放记录'!$B$2:$B$171,B108,'8月奖金发放记录'!$E$2:$E$171,"累计补发8月",'8月奖金发放记录'!$A$2:$A$171,A108)</f>
        <v>0</v>
      </c>
      <c r="X108" s="3">
        <f t="shared" si="1"/>
        <v>150</v>
      </c>
      <c r="Y108" s="2" t="s">
        <v>59</v>
      </c>
    </row>
    <row r="109" ht="19" customHeight="1" spans="1:25">
      <c r="A109" s="2" t="s">
        <v>541</v>
      </c>
      <c r="B109" s="2" t="s">
        <v>444</v>
      </c>
      <c r="C109" s="2" t="s">
        <v>120</v>
      </c>
      <c r="D109" s="2">
        <v>1</v>
      </c>
      <c r="E109" s="2">
        <v>31</v>
      </c>
      <c r="F109" s="3">
        <v>3000</v>
      </c>
      <c r="G109" s="3">
        <v>7432.6</v>
      </c>
      <c r="H109" s="2" t="s">
        <v>113</v>
      </c>
      <c r="I109" s="3">
        <v>150</v>
      </c>
      <c r="J109" s="3">
        <v>3000</v>
      </c>
      <c r="K109" s="3">
        <v>7432.6</v>
      </c>
      <c r="L109" s="2" t="s">
        <v>69</v>
      </c>
      <c r="M109" s="2">
        <v>1</v>
      </c>
      <c r="N109" s="3">
        <f>SUMIFS('8月奖金发放记录'!$J$2:$J$171,'8月奖金发放记录'!$B$2:$B$171,B109,'8月奖金发放记录'!$E$2:$E$171,"结转",'8月奖金发放记录'!$A$2:$A$171,A109)</f>
        <v>0</v>
      </c>
      <c r="O109" s="3">
        <f>SUMIFS('8月奖金发放记录'!$J$2:$J$171,'8月奖金发放记录'!$B$2:$B$171,B109,'8月奖金发放记录'!$E$2:$E$171,"补发1月",'8月奖金发放记录'!$A$2:$A$171,A109)</f>
        <v>0</v>
      </c>
      <c r="P109" s="3">
        <f>SUMIFS('8月奖金发放记录'!$J$2:$J$171,'8月奖金发放记录'!$B$2:$B$171,B109,'8月奖金发放记录'!$E$2:$E$171,"补发2月",'8月奖金发放记录'!$A$2:$A$171,A109)</f>
        <v>0</v>
      </c>
      <c r="Q109" s="3">
        <f>SUMIFS('8月奖金发放记录'!$J$2:$J$171,'8月奖金发放记录'!$B$2:$B$171,B109,'8月奖金发放记录'!$E$2:$E$171,"补发3月",'8月奖金发放记录'!$A$2:$A$171,A109)</f>
        <v>0</v>
      </c>
      <c r="R109" s="3">
        <f>SUMIFS('8月奖金发放记录'!$J$2:$J$171,'8月奖金发放记录'!$B$2:$B$171,B109,'8月奖金发放记录'!$E$2:$E$171,"补发4月",'8月奖金发放记录'!$A$2:$A$171,A109)</f>
        <v>0</v>
      </c>
      <c r="S109" s="3">
        <f>SUMIFS('8月奖金发放记录'!$J$2:$J$171,'8月奖金发放记录'!$B$2:$B$171,B109,'8月奖金发放记录'!$E$2:$E$171,"补发5月",'8月奖金发放记录'!$A$2:$A$171,A109)</f>
        <v>0</v>
      </c>
      <c r="T109" s="3">
        <f>SUMIFS('8月奖金发放记录'!$J$2:$J$171,'8月奖金发放记录'!$B$2:$B$171,B109,'8月奖金发放记录'!$E$2:$E$171,"补发6月",'8月奖金发放记录'!$A$2:$A$171,A109)</f>
        <v>0</v>
      </c>
      <c r="U109" s="3">
        <f>SUMIFS('8月奖金发放记录'!$J$2:$J$171,'8月奖金发放记录'!$B$2:$B$171,B109,'8月奖金发放记录'!$E$2:$E$171,"补发7月",'8月奖金发放记录'!$A$2:$A$171,A109)</f>
        <v>0</v>
      </c>
      <c r="V109" s="3">
        <f>SUMIFS('8月奖金发放记录'!$J$2:$J$171,'8月奖金发放记录'!$B$2:$B$171,B109,'8月奖金发放记录'!$E$2:$E$171,"当月",'8月奖金发放记录'!$A$2:$A$171,A109)</f>
        <v>150</v>
      </c>
      <c r="W109" s="3">
        <f>SUMIFS('8月奖金发放记录'!$J$2:$J$171,'8月奖金发放记录'!$B$2:$B$171,B109,'8月奖金发放记录'!$E$2:$E$171,"累计补发8月",'8月奖金发放记录'!$A$2:$A$171,A109)</f>
        <v>0</v>
      </c>
      <c r="X109" s="3">
        <f t="shared" si="1"/>
        <v>150</v>
      </c>
      <c r="Y109" s="2" t="s">
        <v>59</v>
      </c>
    </row>
    <row r="110" ht="19" customHeight="1" spans="1:25">
      <c r="A110" s="2" t="s">
        <v>542</v>
      </c>
      <c r="B110" s="2" t="s">
        <v>444</v>
      </c>
      <c r="C110" s="2" t="s">
        <v>120</v>
      </c>
      <c r="D110" s="2">
        <v>1</v>
      </c>
      <c r="E110" s="2">
        <v>5</v>
      </c>
      <c r="F110" s="3">
        <v>483.87</v>
      </c>
      <c r="G110" s="3">
        <v>829.6</v>
      </c>
      <c r="H110" s="2" t="s">
        <v>113</v>
      </c>
      <c r="I110" s="3">
        <v>24.1935483870968</v>
      </c>
      <c r="J110" s="3">
        <v>483.87</v>
      </c>
      <c r="K110" s="3">
        <v>829.6</v>
      </c>
      <c r="L110" s="2" t="s">
        <v>69</v>
      </c>
      <c r="M110" s="2">
        <v>0</v>
      </c>
      <c r="N110" s="3">
        <f>SUMIFS('8月奖金发放记录'!$J$2:$J$171,'8月奖金发放记录'!$B$2:$B$171,B110,'8月奖金发放记录'!$E$2:$E$171,"结转",'8月奖金发放记录'!$A$2:$A$171,A110)</f>
        <v>0</v>
      </c>
      <c r="O110" s="3">
        <f>SUMIFS('8月奖金发放记录'!$J$2:$J$171,'8月奖金发放记录'!$B$2:$B$171,B110,'8月奖金发放记录'!$E$2:$E$171,"补发1月",'8月奖金发放记录'!$A$2:$A$171,A110)</f>
        <v>0</v>
      </c>
      <c r="P110" s="3">
        <f>SUMIFS('8月奖金发放记录'!$J$2:$J$171,'8月奖金发放记录'!$B$2:$B$171,B110,'8月奖金发放记录'!$E$2:$E$171,"补发2月",'8月奖金发放记录'!$A$2:$A$171,A110)</f>
        <v>0</v>
      </c>
      <c r="Q110" s="3">
        <f>SUMIFS('8月奖金发放记录'!$J$2:$J$171,'8月奖金发放记录'!$B$2:$B$171,B110,'8月奖金发放记录'!$E$2:$E$171,"补发3月",'8月奖金发放记录'!$A$2:$A$171,A110)</f>
        <v>0</v>
      </c>
      <c r="R110" s="3">
        <f>SUMIFS('8月奖金发放记录'!$J$2:$J$171,'8月奖金发放记录'!$B$2:$B$171,B110,'8月奖金发放记录'!$E$2:$E$171,"补发4月",'8月奖金发放记录'!$A$2:$A$171,A110)</f>
        <v>0</v>
      </c>
      <c r="S110" s="3">
        <f>SUMIFS('8月奖金发放记录'!$J$2:$J$171,'8月奖金发放记录'!$B$2:$B$171,B110,'8月奖金发放记录'!$E$2:$E$171,"补发5月",'8月奖金发放记录'!$A$2:$A$171,A110)</f>
        <v>0</v>
      </c>
      <c r="T110" s="3">
        <f>SUMIFS('8月奖金发放记录'!$J$2:$J$171,'8月奖金发放记录'!$B$2:$B$171,B110,'8月奖金发放记录'!$E$2:$E$171,"补发6月",'8月奖金发放记录'!$A$2:$A$171,A110)</f>
        <v>0</v>
      </c>
      <c r="U110" s="3">
        <f>SUMIFS('8月奖金发放记录'!$J$2:$J$171,'8月奖金发放记录'!$B$2:$B$171,B110,'8月奖金发放记录'!$E$2:$E$171,"补发7月",'8月奖金发放记录'!$A$2:$A$171,A110)</f>
        <v>0</v>
      </c>
      <c r="V110" s="3">
        <f>SUMIFS('8月奖金发放记录'!$J$2:$J$171,'8月奖金发放记录'!$B$2:$B$171,B110,'8月奖金发放记录'!$E$2:$E$171,"当月",'8月奖金发放记录'!$A$2:$A$171,A110)</f>
        <v>24.19</v>
      </c>
      <c r="W110" s="3">
        <f>SUMIFS('8月奖金发放记录'!$J$2:$J$171,'8月奖金发放记录'!$B$2:$B$171,B110,'8月奖金发放记录'!$E$2:$E$171,"累计补发8月",'8月奖金发放记录'!$A$2:$A$171,A110)</f>
        <v>0</v>
      </c>
      <c r="X110" s="3">
        <f t="shared" si="1"/>
        <v>24.19</v>
      </c>
      <c r="Y110" s="2" t="s">
        <v>59</v>
      </c>
    </row>
    <row r="111" ht="19" customHeight="1" spans="1:25">
      <c r="A111" s="2" t="s">
        <v>544</v>
      </c>
      <c r="B111" s="2" t="s">
        <v>444</v>
      </c>
      <c r="C111" s="2" t="s">
        <v>120</v>
      </c>
      <c r="D111" s="2">
        <v>1</v>
      </c>
      <c r="E111" s="2">
        <v>3</v>
      </c>
      <c r="F111" s="3">
        <v>290.32</v>
      </c>
      <c r="G111" s="3">
        <v>37.9</v>
      </c>
      <c r="H111" s="2" t="s">
        <v>59</v>
      </c>
      <c r="I111" s="3">
        <v>0</v>
      </c>
      <c r="J111" s="3">
        <v>290.32</v>
      </c>
      <c r="K111" s="3">
        <v>37.9</v>
      </c>
      <c r="L111" s="2" t="s">
        <v>24</v>
      </c>
      <c r="M111" s="2">
        <v>0</v>
      </c>
      <c r="N111" s="3">
        <f>SUMIFS('8月奖金发放记录'!$J$2:$J$171,'8月奖金发放记录'!$B$2:$B$171,B111,'8月奖金发放记录'!$E$2:$E$171,"结转",'8月奖金发放记录'!$A$2:$A$171,A111)</f>
        <v>0</v>
      </c>
      <c r="O111" s="3">
        <f>SUMIFS('8月奖金发放记录'!$J$2:$J$171,'8月奖金发放记录'!$B$2:$B$171,B111,'8月奖金发放记录'!$E$2:$E$171,"补发1月",'8月奖金发放记录'!$A$2:$A$171,A111)</f>
        <v>0</v>
      </c>
      <c r="P111" s="3">
        <f>SUMIFS('8月奖金发放记录'!$J$2:$J$171,'8月奖金发放记录'!$B$2:$B$171,B111,'8月奖金发放记录'!$E$2:$E$171,"补发2月",'8月奖金发放记录'!$A$2:$A$171,A111)</f>
        <v>0</v>
      </c>
      <c r="Q111" s="3">
        <f>SUMIFS('8月奖金发放记录'!$J$2:$J$171,'8月奖金发放记录'!$B$2:$B$171,B111,'8月奖金发放记录'!$E$2:$E$171,"补发3月",'8月奖金发放记录'!$A$2:$A$171,A111)</f>
        <v>0</v>
      </c>
      <c r="R111" s="3">
        <f>SUMIFS('8月奖金发放记录'!$J$2:$J$171,'8月奖金发放记录'!$B$2:$B$171,B111,'8月奖金发放记录'!$E$2:$E$171,"补发4月",'8月奖金发放记录'!$A$2:$A$171,A111)</f>
        <v>0</v>
      </c>
      <c r="S111" s="3">
        <f>SUMIFS('8月奖金发放记录'!$J$2:$J$171,'8月奖金发放记录'!$B$2:$B$171,B111,'8月奖金发放记录'!$E$2:$E$171,"补发5月",'8月奖金发放记录'!$A$2:$A$171,A111)</f>
        <v>0</v>
      </c>
      <c r="T111" s="3">
        <f>SUMIFS('8月奖金发放记录'!$J$2:$J$171,'8月奖金发放记录'!$B$2:$B$171,B111,'8月奖金发放记录'!$E$2:$E$171,"补发6月",'8月奖金发放记录'!$A$2:$A$171,A111)</f>
        <v>0</v>
      </c>
      <c r="U111" s="3">
        <f>SUMIFS('8月奖金发放记录'!$J$2:$J$171,'8月奖金发放记录'!$B$2:$B$171,B111,'8月奖金发放记录'!$E$2:$E$171,"补发7月",'8月奖金发放记录'!$A$2:$A$171,A111)</f>
        <v>0</v>
      </c>
      <c r="V111" s="3">
        <f>SUMIFS('8月奖金发放记录'!$J$2:$J$171,'8月奖金发放记录'!$B$2:$B$171,B111,'8月奖金发放记录'!$E$2:$E$171,"当月",'8月奖金发放记录'!$A$2:$A$171,A111)</f>
        <v>0</v>
      </c>
      <c r="W111" s="3">
        <f>SUMIFS('8月奖金发放记录'!$J$2:$J$171,'8月奖金发放记录'!$B$2:$B$171,B111,'8月奖金发放记录'!$E$2:$E$171,"累计补发8月",'8月奖金发放记录'!$A$2:$A$171,A111)</f>
        <v>0</v>
      </c>
      <c r="X111" s="3">
        <f t="shared" si="1"/>
        <v>0</v>
      </c>
      <c r="Y111" s="2" t="s">
        <v>59</v>
      </c>
    </row>
    <row r="112" ht="19" customHeight="1" spans="1:25">
      <c r="A112" s="2" t="s">
        <v>545</v>
      </c>
      <c r="B112" s="2" t="s">
        <v>444</v>
      </c>
      <c r="C112" s="2" t="s">
        <v>120</v>
      </c>
      <c r="D112" s="2">
        <v>1</v>
      </c>
      <c r="E112" s="2">
        <v>31</v>
      </c>
      <c r="F112" s="3">
        <v>3000</v>
      </c>
      <c r="G112" s="3">
        <v>2157.7</v>
      </c>
      <c r="H112" s="2" t="s">
        <v>59</v>
      </c>
      <c r="I112" s="3">
        <v>0</v>
      </c>
      <c r="J112" s="3">
        <v>3000</v>
      </c>
      <c r="K112" s="3">
        <v>2157.7</v>
      </c>
      <c r="L112" s="2" t="s">
        <v>24</v>
      </c>
      <c r="M112" s="2">
        <v>0</v>
      </c>
      <c r="N112" s="3">
        <f>SUMIFS('8月奖金发放记录'!$J$2:$J$171,'8月奖金发放记录'!$B$2:$B$171,B112,'8月奖金发放记录'!$E$2:$E$171,"结转",'8月奖金发放记录'!$A$2:$A$171,A112)</f>
        <v>0</v>
      </c>
      <c r="O112" s="3">
        <f>SUMIFS('8月奖金发放记录'!$J$2:$J$171,'8月奖金发放记录'!$B$2:$B$171,B112,'8月奖金发放记录'!$E$2:$E$171,"补发1月",'8月奖金发放记录'!$A$2:$A$171,A112)</f>
        <v>0</v>
      </c>
      <c r="P112" s="3">
        <f>SUMIFS('8月奖金发放记录'!$J$2:$J$171,'8月奖金发放记录'!$B$2:$B$171,B112,'8月奖金发放记录'!$E$2:$E$171,"补发2月",'8月奖金发放记录'!$A$2:$A$171,A112)</f>
        <v>0</v>
      </c>
      <c r="Q112" s="3">
        <f>SUMIFS('8月奖金发放记录'!$J$2:$J$171,'8月奖金发放记录'!$B$2:$B$171,B112,'8月奖金发放记录'!$E$2:$E$171,"补发3月",'8月奖金发放记录'!$A$2:$A$171,A112)</f>
        <v>0</v>
      </c>
      <c r="R112" s="3">
        <f>SUMIFS('8月奖金发放记录'!$J$2:$J$171,'8月奖金发放记录'!$B$2:$B$171,B112,'8月奖金发放记录'!$E$2:$E$171,"补发4月",'8月奖金发放记录'!$A$2:$A$171,A112)</f>
        <v>0</v>
      </c>
      <c r="S112" s="3">
        <f>SUMIFS('8月奖金发放记录'!$J$2:$J$171,'8月奖金发放记录'!$B$2:$B$171,B112,'8月奖金发放记录'!$E$2:$E$171,"补发5月",'8月奖金发放记录'!$A$2:$A$171,A112)</f>
        <v>0</v>
      </c>
      <c r="T112" s="3">
        <f>SUMIFS('8月奖金发放记录'!$J$2:$J$171,'8月奖金发放记录'!$B$2:$B$171,B112,'8月奖金发放记录'!$E$2:$E$171,"补发6月",'8月奖金发放记录'!$A$2:$A$171,A112)</f>
        <v>0</v>
      </c>
      <c r="U112" s="3">
        <f>SUMIFS('8月奖金发放记录'!$J$2:$J$171,'8月奖金发放记录'!$B$2:$B$171,B112,'8月奖金发放记录'!$E$2:$E$171,"补发7月",'8月奖金发放记录'!$A$2:$A$171,A112)</f>
        <v>0</v>
      </c>
      <c r="V112" s="3">
        <f>SUMIFS('8月奖金发放记录'!$J$2:$J$171,'8月奖金发放记录'!$B$2:$B$171,B112,'8月奖金发放记录'!$E$2:$E$171,"当月",'8月奖金发放记录'!$A$2:$A$171,A112)</f>
        <v>0</v>
      </c>
      <c r="W112" s="3">
        <f>SUMIFS('8月奖金发放记录'!$J$2:$J$171,'8月奖金发放记录'!$B$2:$B$171,B112,'8月奖金发放记录'!$E$2:$E$171,"累计补发8月",'8月奖金发放记录'!$A$2:$A$171,A112)</f>
        <v>0</v>
      </c>
      <c r="X112" s="3">
        <f t="shared" si="1"/>
        <v>0</v>
      </c>
      <c r="Y112" s="2" t="s">
        <v>59</v>
      </c>
    </row>
    <row r="113" ht="19" customHeight="1" spans="1:25">
      <c r="A113" s="2" t="s">
        <v>547</v>
      </c>
      <c r="B113" s="2" t="s">
        <v>444</v>
      </c>
      <c r="C113" s="2" t="s">
        <v>120</v>
      </c>
      <c r="D113" s="2">
        <v>1</v>
      </c>
      <c r="E113" s="2">
        <v>31</v>
      </c>
      <c r="F113" s="3">
        <v>3000</v>
      </c>
      <c r="G113" s="3">
        <v>489.6</v>
      </c>
      <c r="H113" s="2" t="s">
        <v>59</v>
      </c>
      <c r="I113" s="3">
        <v>0</v>
      </c>
      <c r="J113" s="3">
        <v>3000</v>
      </c>
      <c r="K113" s="3">
        <v>489.6</v>
      </c>
      <c r="L113" s="2" t="s">
        <v>24</v>
      </c>
      <c r="M113" s="2">
        <v>0</v>
      </c>
      <c r="N113" s="3">
        <f>SUMIFS('8月奖金发放记录'!$J$2:$J$171,'8月奖金发放记录'!$B$2:$B$171,B113,'8月奖金发放记录'!$E$2:$E$171,"结转",'8月奖金发放记录'!$A$2:$A$171,A113)</f>
        <v>0</v>
      </c>
      <c r="O113" s="3">
        <f>SUMIFS('8月奖金发放记录'!$J$2:$J$171,'8月奖金发放记录'!$B$2:$B$171,B113,'8月奖金发放记录'!$E$2:$E$171,"补发1月",'8月奖金发放记录'!$A$2:$A$171,A113)</f>
        <v>0</v>
      </c>
      <c r="P113" s="3">
        <f>SUMIFS('8月奖金发放记录'!$J$2:$J$171,'8月奖金发放记录'!$B$2:$B$171,B113,'8月奖金发放记录'!$E$2:$E$171,"补发2月",'8月奖金发放记录'!$A$2:$A$171,A113)</f>
        <v>0</v>
      </c>
      <c r="Q113" s="3">
        <f>SUMIFS('8月奖金发放记录'!$J$2:$J$171,'8月奖金发放记录'!$B$2:$B$171,B113,'8月奖金发放记录'!$E$2:$E$171,"补发3月",'8月奖金发放记录'!$A$2:$A$171,A113)</f>
        <v>0</v>
      </c>
      <c r="R113" s="3">
        <f>SUMIFS('8月奖金发放记录'!$J$2:$J$171,'8月奖金发放记录'!$B$2:$B$171,B113,'8月奖金发放记录'!$E$2:$E$171,"补发4月",'8月奖金发放记录'!$A$2:$A$171,A113)</f>
        <v>0</v>
      </c>
      <c r="S113" s="3">
        <f>SUMIFS('8月奖金发放记录'!$J$2:$J$171,'8月奖金发放记录'!$B$2:$B$171,B113,'8月奖金发放记录'!$E$2:$E$171,"补发5月",'8月奖金发放记录'!$A$2:$A$171,A113)</f>
        <v>0</v>
      </c>
      <c r="T113" s="3">
        <f>SUMIFS('8月奖金发放记录'!$J$2:$J$171,'8月奖金发放记录'!$B$2:$B$171,B113,'8月奖金发放记录'!$E$2:$E$171,"补发6月",'8月奖金发放记录'!$A$2:$A$171,A113)</f>
        <v>0</v>
      </c>
      <c r="U113" s="3">
        <f>SUMIFS('8月奖金发放记录'!$J$2:$J$171,'8月奖金发放记录'!$B$2:$B$171,B113,'8月奖金发放记录'!$E$2:$E$171,"补发7月",'8月奖金发放记录'!$A$2:$A$171,A113)</f>
        <v>0</v>
      </c>
      <c r="V113" s="3">
        <f>SUMIFS('8月奖金发放记录'!$J$2:$J$171,'8月奖金发放记录'!$B$2:$B$171,B113,'8月奖金发放记录'!$E$2:$E$171,"当月",'8月奖金发放记录'!$A$2:$A$171,A113)</f>
        <v>0</v>
      </c>
      <c r="W113" s="3">
        <f>SUMIFS('8月奖金发放记录'!$J$2:$J$171,'8月奖金发放记录'!$B$2:$B$171,B113,'8月奖金发放记录'!$E$2:$E$171,"累计补发8月",'8月奖金发放记录'!$A$2:$A$171,A113)</f>
        <v>0</v>
      </c>
      <c r="X113" s="3">
        <f t="shared" si="1"/>
        <v>0</v>
      </c>
      <c r="Y113" s="2" t="s">
        <v>59</v>
      </c>
    </row>
    <row r="114" ht="19" customHeight="1" spans="1:25">
      <c r="A114" s="2" t="s">
        <v>548</v>
      </c>
      <c r="B114" s="2" t="s">
        <v>444</v>
      </c>
      <c r="C114" s="2" t="s">
        <v>120</v>
      </c>
      <c r="D114" s="2">
        <v>1</v>
      </c>
      <c r="E114" s="2">
        <v>5</v>
      </c>
      <c r="F114" s="3">
        <v>483.87</v>
      </c>
      <c r="G114" s="3">
        <v>371.7</v>
      </c>
      <c r="H114" s="2" t="s">
        <v>59</v>
      </c>
      <c r="I114" s="3">
        <v>0</v>
      </c>
      <c r="J114" s="3">
        <v>483.87</v>
      </c>
      <c r="K114" s="3">
        <v>371.7</v>
      </c>
      <c r="L114" s="2" t="s">
        <v>24</v>
      </c>
      <c r="M114" s="2">
        <v>0</v>
      </c>
      <c r="N114" s="3">
        <f>SUMIFS('8月奖金发放记录'!$J$2:$J$171,'8月奖金发放记录'!$B$2:$B$171,B114,'8月奖金发放记录'!$E$2:$E$171,"结转",'8月奖金发放记录'!$A$2:$A$171,A114)</f>
        <v>0</v>
      </c>
      <c r="O114" s="3">
        <f>SUMIFS('8月奖金发放记录'!$J$2:$J$171,'8月奖金发放记录'!$B$2:$B$171,B114,'8月奖金发放记录'!$E$2:$E$171,"补发1月",'8月奖金发放记录'!$A$2:$A$171,A114)</f>
        <v>0</v>
      </c>
      <c r="P114" s="3">
        <f>SUMIFS('8月奖金发放记录'!$J$2:$J$171,'8月奖金发放记录'!$B$2:$B$171,B114,'8月奖金发放记录'!$E$2:$E$171,"补发2月",'8月奖金发放记录'!$A$2:$A$171,A114)</f>
        <v>0</v>
      </c>
      <c r="Q114" s="3">
        <f>SUMIFS('8月奖金发放记录'!$J$2:$J$171,'8月奖金发放记录'!$B$2:$B$171,B114,'8月奖金发放记录'!$E$2:$E$171,"补发3月",'8月奖金发放记录'!$A$2:$A$171,A114)</f>
        <v>0</v>
      </c>
      <c r="R114" s="3">
        <f>SUMIFS('8月奖金发放记录'!$J$2:$J$171,'8月奖金发放记录'!$B$2:$B$171,B114,'8月奖金发放记录'!$E$2:$E$171,"补发4月",'8月奖金发放记录'!$A$2:$A$171,A114)</f>
        <v>0</v>
      </c>
      <c r="S114" s="3">
        <f>SUMIFS('8月奖金发放记录'!$J$2:$J$171,'8月奖金发放记录'!$B$2:$B$171,B114,'8月奖金发放记录'!$E$2:$E$171,"补发5月",'8月奖金发放记录'!$A$2:$A$171,A114)</f>
        <v>0</v>
      </c>
      <c r="T114" s="3">
        <f>SUMIFS('8月奖金发放记录'!$J$2:$J$171,'8月奖金发放记录'!$B$2:$B$171,B114,'8月奖金发放记录'!$E$2:$E$171,"补发6月",'8月奖金发放记录'!$A$2:$A$171,A114)</f>
        <v>0</v>
      </c>
      <c r="U114" s="3">
        <f>SUMIFS('8月奖金发放记录'!$J$2:$J$171,'8月奖金发放记录'!$B$2:$B$171,B114,'8月奖金发放记录'!$E$2:$E$171,"补发7月",'8月奖金发放记录'!$A$2:$A$171,A114)</f>
        <v>0</v>
      </c>
      <c r="V114" s="3">
        <f>SUMIFS('8月奖金发放记录'!$J$2:$J$171,'8月奖金发放记录'!$B$2:$B$171,B114,'8月奖金发放记录'!$E$2:$E$171,"当月",'8月奖金发放记录'!$A$2:$A$171,A114)</f>
        <v>0</v>
      </c>
      <c r="W114" s="3">
        <f>SUMIFS('8月奖金发放记录'!$J$2:$J$171,'8月奖金发放记录'!$B$2:$B$171,B114,'8月奖金发放记录'!$E$2:$E$171,"累计补发8月",'8月奖金发放记录'!$A$2:$A$171,A114)</f>
        <v>0</v>
      </c>
      <c r="X114" s="3">
        <f t="shared" si="1"/>
        <v>0</v>
      </c>
      <c r="Y114" s="2" t="s">
        <v>59</v>
      </c>
    </row>
    <row r="115" ht="19" customHeight="1" spans="1:25">
      <c r="A115" s="2" t="s">
        <v>549</v>
      </c>
      <c r="B115" s="2" t="s">
        <v>444</v>
      </c>
      <c r="C115" s="2" t="s">
        <v>120</v>
      </c>
      <c r="D115" s="2">
        <v>1</v>
      </c>
      <c r="E115" s="2">
        <v>31</v>
      </c>
      <c r="F115" s="3">
        <v>3000</v>
      </c>
      <c r="G115" s="3">
        <v>0</v>
      </c>
      <c r="H115" s="2" t="s">
        <v>59</v>
      </c>
      <c r="I115" s="3">
        <v>0</v>
      </c>
      <c r="J115" s="3">
        <v>3000</v>
      </c>
      <c r="K115" s="3">
        <v>0</v>
      </c>
      <c r="L115" s="2" t="s">
        <v>24</v>
      </c>
      <c r="M115" s="2">
        <v>0</v>
      </c>
      <c r="N115" s="3">
        <f>SUMIFS('8月奖金发放记录'!$J$2:$J$171,'8月奖金发放记录'!$B$2:$B$171,B115,'8月奖金发放记录'!$E$2:$E$171,"结转",'8月奖金发放记录'!$A$2:$A$171,A115)</f>
        <v>0</v>
      </c>
      <c r="O115" s="3">
        <f>SUMIFS('8月奖金发放记录'!$J$2:$J$171,'8月奖金发放记录'!$B$2:$B$171,B115,'8月奖金发放记录'!$E$2:$E$171,"补发1月",'8月奖金发放记录'!$A$2:$A$171,A115)</f>
        <v>0</v>
      </c>
      <c r="P115" s="3">
        <f>SUMIFS('8月奖金发放记录'!$J$2:$J$171,'8月奖金发放记录'!$B$2:$B$171,B115,'8月奖金发放记录'!$E$2:$E$171,"补发2月",'8月奖金发放记录'!$A$2:$A$171,A115)</f>
        <v>0</v>
      </c>
      <c r="Q115" s="3">
        <f>SUMIFS('8月奖金发放记录'!$J$2:$J$171,'8月奖金发放记录'!$B$2:$B$171,B115,'8月奖金发放记录'!$E$2:$E$171,"补发3月",'8月奖金发放记录'!$A$2:$A$171,A115)</f>
        <v>0</v>
      </c>
      <c r="R115" s="3">
        <f>SUMIFS('8月奖金发放记录'!$J$2:$J$171,'8月奖金发放记录'!$B$2:$B$171,B115,'8月奖金发放记录'!$E$2:$E$171,"补发4月",'8月奖金发放记录'!$A$2:$A$171,A115)</f>
        <v>0</v>
      </c>
      <c r="S115" s="3">
        <f>SUMIFS('8月奖金发放记录'!$J$2:$J$171,'8月奖金发放记录'!$B$2:$B$171,B115,'8月奖金发放记录'!$E$2:$E$171,"补发5月",'8月奖金发放记录'!$A$2:$A$171,A115)</f>
        <v>0</v>
      </c>
      <c r="T115" s="3">
        <f>SUMIFS('8月奖金发放记录'!$J$2:$J$171,'8月奖金发放记录'!$B$2:$B$171,B115,'8月奖金发放记录'!$E$2:$E$171,"补发6月",'8月奖金发放记录'!$A$2:$A$171,A115)</f>
        <v>0</v>
      </c>
      <c r="U115" s="3">
        <f>SUMIFS('8月奖金发放记录'!$J$2:$J$171,'8月奖金发放记录'!$B$2:$B$171,B115,'8月奖金发放记录'!$E$2:$E$171,"补发7月",'8月奖金发放记录'!$A$2:$A$171,A115)</f>
        <v>0</v>
      </c>
      <c r="V115" s="3">
        <f>SUMIFS('8月奖金发放记录'!$J$2:$J$171,'8月奖金发放记录'!$B$2:$B$171,B115,'8月奖金发放记录'!$E$2:$E$171,"当月",'8月奖金发放记录'!$A$2:$A$171,A115)</f>
        <v>0</v>
      </c>
      <c r="W115" s="3">
        <f>SUMIFS('8月奖金发放记录'!$J$2:$J$171,'8月奖金发放记录'!$B$2:$B$171,B115,'8月奖金发放记录'!$E$2:$E$171,"累计补发8月",'8月奖金发放记录'!$A$2:$A$171,A115)</f>
        <v>0</v>
      </c>
      <c r="X115" s="3">
        <f t="shared" si="1"/>
        <v>0</v>
      </c>
      <c r="Y115" s="2" t="s">
        <v>59</v>
      </c>
    </row>
    <row r="116" ht="19" customHeight="1" spans="1:25">
      <c r="A116" s="2" t="s">
        <v>550</v>
      </c>
      <c r="B116" s="2" t="s">
        <v>444</v>
      </c>
      <c r="C116" s="2" t="s">
        <v>120</v>
      </c>
      <c r="D116" s="2">
        <v>1</v>
      </c>
      <c r="E116" s="2">
        <v>31</v>
      </c>
      <c r="F116" s="3">
        <v>3000</v>
      </c>
      <c r="G116" s="3">
        <v>2391.6</v>
      </c>
      <c r="H116" s="2" t="s">
        <v>59</v>
      </c>
      <c r="I116" s="3">
        <v>0</v>
      </c>
      <c r="J116" s="3">
        <v>3000</v>
      </c>
      <c r="K116" s="3">
        <v>2391.6</v>
      </c>
      <c r="L116" s="2" t="s">
        <v>24</v>
      </c>
      <c r="M116" s="2">
        <v>0</v>
      </c>
      <c r="N116" s="3">
        <f>SUMIFS('8月奖金发放记录'!$J$2:$J$171,'8月奖金发放记录'!$B$2:$B$171,B116,'8月奖金发放记录'!$E$2:$E$171,"结转",'8月奖金发放记录'!$A$2:$A$171,A116)</f>
        <v>0</v>
      </c>
      <c r="O116" s="3">
        <f>SUMIFS('8月奖金发放记录'!$J$2:$J$171,'8月奖金发放记录'!$B$2:$B$171,B116,'8月奖金发放记录'!$E$2:$E$171,"补发1月",'8月奖金发放记录'!$A$2:$A$171,A116)</f>
        <v>0</v>
      </c>
      <c r="P116" s="3">
        <f>SUMIFS('8月奖金发放记录'!$J$2:$J$171,'8月奖金发放记录'!$B$2:$B$171,B116,'8月奖金发放记录'!$E$2:$E$171,"补发2月",'8月奖金发放记录'!$A$2:$A$171,A116)</f>
        <v>0</v>
      </c>
      <c r="Q116" s="3">
        <f>SUMIFS('8月奖金发放记录'!$J$2:$J$171,'8月奖金发放记录'!$B$2:$B$171,B116,'8月奖金发放记录'!$E$2:$E$171,"补发3月",'8月奖金发放记录'!$A$2:$A$171,A116)</f>
        <v>0</v>
      </c>
      <c r="R116" s="3">
        <f>SUMIFS('8月奖金发放记录'!$J$2:$J$171,'8月奖金发放记录'!$B$2:$B$171,B116,'8月奖金发放记录'!$E$2:$E$171,"补发4月",'8月奖金发放记录'!$A$2:$A$171,A116)</f>
        <v>0</v>
      </c>
      <c r="S116" s="3">
        <f>SUMIFS('8月奖金发放记录'!$J$2:$J$171,'8月奖金发放记录'!$B$2:$B$171,B116,'8月奖金发放记录'!$E$2:$E$171,"补发5月",'8月奖金发放记录'!$A$2:$A$171,A116)</f>
        <v>0</v>
      </c>
      <c r="T116" s="3">
        <f>SUMIFS('8月奖金发放记录'!$J$2:$J$171,'8月奖金发放记录'!$B$2:$B$171,B116,'8月奖金发放记录'!$E$2:$E$171,"补发6月",'8月奖金发放记录'!$A$2:$A$171,A116)</f>
        <v>0</v>
      </c>
      <c r="U116" s="3">
        <f>SUMIFS('8月奖金发放记录'!$J$2:$J$171,'8月奖金发放记录'!$B$2:$B$171,B116,'8月奖金发放记录'!$E$2:$E$171,"补发7月",'8月奖金发放记录'!$A$2:$A$171,A116)</f>
        <v>0</v>
      </c>
      <c r="V116" s="3">
        <f>SUMIFS('8月奖金发放记录'!$J$2:$J$171,'8月奖金发放记录'!$B$2:$B$171,B116,'8月奖金发放记录'!$E$2:$E$171,"当月",'8月奖金发放记录'!$A$2:$A$171,A116)</f>
        <v>0</v>
      </c>
      <c r="W116" s="3">
        <f>SUMIFS('8月奖金发放记录'!$J$2:$J$171,'8月奖金发放记录'!$B$2:$B$171,B116,'8月奖金发放记录'!$E$2:$E$171,"累计补发8月",'8月奖金发放记录'!$A$2:$A$171,A116)</f>
        <v>0</v>
      </c>
      <c r="X116" s="3">
        <f t="shared" si="1"/>
        <v>0</v>
      </c>
      <c r="Y116" s="2" t="s">
        <v>59</v>
      </c>
    </row>
    <row r="117" ht="19" customHeight="1" spans="1:25">
      <c r="A117" s="2" t="s">
        <v>551</v>
      </c>
      <c r="B117" s="2" t="s">
        <v>444</v>
      </c>
      <c r="C117" s="2" t="s">
        <v>120</v>
      </c>
      <c r="D117" s="2">
        <v>1</v>
      </c>
      <c r="E117" s="2">
        <v>3</v>
      </c>
      <c r="F117" s="3">
        <v>290.32</v>
      </c>
      <c r="G117" s="3">
        <v>46.4</v>
      </c>
      <c r="H117" s="2" t="s">
        <v>59</v>
      </c>
      <c r="I117" s="3">
        <v>0</v>
      </c>
      <c r="J117" s="3">
        <v>290.32</v>
      </c>
      <c r="K117" s="3">
        <v>46.4</v>
      </c>
      <c r="L117" s="2" t="s">
        <v>24</v>
      </c>
      <c r="M117" s="2">
        <v>0</v>
      </c>
      <c r="N117" s="3">
        <f>SUMIFS('8月奖金发放记录'!$J$2:$J$171,'8月奖金发放记录'!$B$2:$B$171,B117,'8月奖金发放记录'!$E$2:$E$171,"结转",'8月奖金发放记录'!$A$2:$A$171,A117)</f>
        <v>0</v>
      </c>
      <c r="O117" s="3">
        <f>SUMIFS('8月奖金发放记录'!$J$2:$J$171,'8月奖金发放记录'!$B$2:$B$171,B117,'8月奖金发放记录'!$E$2:$E$171,"补发1月",'8月奖金发放记录'!$A$2:$A$171,A117)</f>
        <v>0</v>
      </c>
      <c r="P117" s="3">
        <f>SUMIFS('8月奖金发放记录'!$J$2:$J$171,'8月奖金发放记录'!$B$2:$B$171,B117,'8月奖金发放记录'!$E$2:$E$171,"补发2月",'8月奖金发放记录'!$A$2:$A$171,A117)</f>
        <v>0</v>
      </c>
      <c r="Q117" s="3">
        <f>SUMIFS('8月奖金发放记录'!$J$2:$J$171,'8月奖金发放记录'!$B$2:$B$171,B117,'8月奖金发放记录'!$E$2:$E$171,"补发3月",'8月奖金发放记录'!$A$2:$A$171,A117)</f>
        <v>0</v>
      </c>
      <c r="R117" s="3">
        <f>SUMIFS('8月奖金发放记录'!$J$2:$J$171,'8月奖金发放记录'!$B$2:$B$171,B117,'8月奖金发放记录'!$E$2:$E$171,"补发4月",'8月奖金发放记录'!$A$2:$A$171,A117)</f>
        <v>0</v>
      </c>
      <c r="S117" s="3">
        <f>SUMIFS('8月奖金发放记录'!$J$2:$J$171,'8月奖金发放记录'!$B$2:$B$171,B117,'8月奖金发放记录'!$E$2:$E$171,"补发5月",'8月奖金发放记录'!$A$2:$A$171,A117)</f>
        <v>0</v>
      </c>
      <c r="T117" s="3">
        <f>SUMIFS('8月奖金发放记录'!$J$2:$J$171,'8月奖金发放记录'!$B$2:$B$171,B117,'8月奖金发放记录'!$E$2:$E$171,"补发6月",'8月奖金发放记录'!$A$2:$A$171,A117)</f>
        <v>0</v>
      </c>
      <c r="U117" s="3">
        <f>SUMIFS('8月奖金发放记录'!$J$2:$J$171,'8月奖金发放记录'!$B$2:$B$171,B117,'8月奖金发放记录'!$E$2:$E$171,"补发7月",'8月奖金发放记录'!$A$2:$A$171,A117)</f>
        <v>0</v>
      </c>
      <c r="V117" s="3">
        <f>SUMIFS('8月奖金发放记录'!$J$2:$J$171,'8月奖金发放记录'!$B$2:$B$171,B117,'8月奖金发放记录'!$E$2:$E$171,"当月",'8月奖金发放记录'!$A$2:$A$171,A117)</f>
        <v>0</v>
      </c>
      <c r="W117" s="3">
        <f>SUMIFS('8月奖金发放记录'!$J$2:$J$171,'8月奖金发放记录'!$B$2:$B$171,B117,'8月奖金发放记录'!$E$2:$E$171,"累计补发8月",'8月奖金发放记录'!$A$2:$A$171,A117)</f>
        <v>0</v>
      </c>
      <c r="X117" s="3">
        <f t="shared" si="1"/>
        <v>0</v>
      </c>
      <c r="Y117" s="2" t="s">
        <v>59</v>
      </c>
    </row>
    <row r="118" ht="19" customHeight="1" spans="1:25">
      <c r="A118" s="2" t="s">
        <v>552</v>
      </c>
      <c r="B118" s="2" t="s">
        <v>444</v>
      </c>
      <c r="C118" s="2" t="s">
        <v>120</v>
      </c>
      <c r="D118" s="2">
        <v>1</v>
      </c>
      <c r="E118" s="2">
        <v>31</v>
      </c>
      <c r="F118" s="3">
        <v>3000</v>
      </c>
      <c r="G118" s="3">
        <v>1182.7</v>
      </c>
      <c r="H118" s="2" t="s">
        <v>59</v>
      </c>
      <c r="I118" s="3">
        <v>0</v>
      </c>
      <c r="J118" s="3">
        <v>3000</v>
      </c>
      <c r="K118" s="3">
        <v>1182.7</v>
      </c>
      <c r="L118" s="2" t="s">
        <v>24</v>
      </c>
      <c r="M118" s="2">
        <v>0</v>
      </c>
      <c r="N118" s="3">
        <f>SUMIFS('8月奖金发放记录'!$J$2:$J$171,'8月奖金发放记录'!$B$2:$B$171,B118,'8月奖金发放记录'!$E$2:$E$171,"结转",'8月奖金发放记录'!$A$2:$A$171,A118)</f>
        <v>0</v>
      </c>
      <c r="O118" s="3">
        <f>SUMIFS('8月奖金发放记录'!$J$2:$J$171,'8月奖金发放记录'!$B$2:$B$171,B118,'8月奖金发放记录'!$E$2:$E$171,"补发1月",'8月奖金发放记录'!$A$2:$A$171,A118)</f>
        <v>0</v>
      </c>
      <c r="P118" s="3">
        <f>SUMIFS('8月奖金发放记录'!$J$2:$J$171,'8月奖金发放记录'!$B$2:$B$171,B118,'8月奖金发放记录'!$E$2:$E$171,"补发2月",'8月奖金发放记录'!$A$2:$A$171,A118)</f>
        <v>0</v>
      </c>
      <c r="Q118" s="3">
        <f>SUMIFS('8月奖金发放记录'!$J$2:$J$171,'8月奖金发放记录'!$B$2:$B$171,B118,'8月奖金发放记录'!$E$2:$E$171,"补发3月",'8月奖金发放记录'!$A$2:$A$171,A118)</f>
        <v>0</v>
      </c>
      <c r="R118" s="3">
        <f>SUMIFS('8月奖金发放记录'!$J$2:$J$171,'8月奖金发放记录'!$B$2:$B$171,B118,'8月奖金发放记录'!$E$2:$E$171,"补发4月",'8月奖金发放记录'!$A$2:$A$171,A118)</f>
        <v>0</v>
      </c>
      <c r="S118" s="3">
        <f>SUMIFS('8月奖金发放记录'!$J$2:$J$171,'8月奖金发放记录'!$B$2:$B$171,B118,'8月奖金发放记录'!$E$2:$E$171,"补发5月",'8月奖金发放记录'!$A$2:$A$171,A118)</f>
        <v>0</v>
      </c>
      <c r="T118" s="3">
        <f>SUMIFS('8月奖金发放记录'!$J$2:$J$171,'8月奖金发放记录'!$B$2:$B$171,B118,'8月奖金发放记录'!$E$2:$E$171,"补发6月",'8月奖金发放记录'!$A$2:$A$171,A118)</f>
        <v>0</v>
      </c>
      <c r="U118" s="3">
        <f>SUMIFS('8月奖金发放记录'!$J$2:$J$171,'8月奖金发放记录'!$B$2:$B$171,B118,'8月奖金发放记录'!$E$2:$E$171,"补发7月",'8月奖金发放记录'!$A$2:$A$171,A118)</f>
        <v>0</v>
      </c>
      <c r="V118" s="3">
        <f>SUMIFS('8月奖金发放记录'!$J$2:$J$171,'8月奖金发放记录'!$B$2:$B$171,B118,'8月奖金发放记录'!$E$2:$E$171,"当月",'8月奖金发放记录'!$A$2:$A$171,A118)</f>
        <v>0</v>
      </c>
      <c r="W118" s="3">
        <f>SUMIFS('8月奖金发放记录'!$J$2:$J$171,'8月奖金发放记录'!$B$2:$B$171,B118,'8月奖金发放记录'!$E$2:$E$171,"累计补发8月",'8月奖金发放记录'!$A$2:$A$171,A118)</f>
        <v>0</v>
      </c>
      <c r="X118" s="3">
        <f t="shared" si="1"/>
        <v>0</v>
      </c>
      <c r="Y118" s="2" t="s">
        <v>59</v>
      </c>
    </row>
    <row r="119" ht="19" customHeight="1" spans="1:25">
      <c r="A119" s="2" t="s">
        <v>554</v>
      </c>
      <c r="B119" s="2" t="s">
        <v>444</v>
      </c>
      <c r="C119" s="2" t="s">
        <v>120</v>
      </c>
      <c r="D119" s="2">
        <v>1</v>
      </c>
      <c r="E119" s="2">
        <v>31</v>
      </c>
      <c r="F119" s="3">
        <v>3000</v>
      </c>
      <c r="G119" s="3">
        <v>3480.4</v>
      </c>
      <c r="H119" s="2" t="s">
        <v>113</v>
      </c>
      <c r="I119" s="3">
        <v>150</v>
      </c>
      <c r="J119" s="3">
        <v>17032.26</v>
      </c>
      <c r="K119" s="3">
        <v>22726.5</v>
      </c>
      <c r="L119" s="2" t="s">
        <v>69</v>
      </c>
      <c r="M119" s="2">
        <v>0</v>
      </c>
      <c r="N119" s="3">
        <f>SUMIFS('8月奖金发放记录'!$J$2:$J$171,'8月奖金发放记录'!$B$2:$B$171,B119,'8月奖金发放记录'!$E$2:$E$171,"结转",'8月奖金发放记录'!$A$2:$A$171,A119)</f>
        <v>0</v>
      </c>
      <c r="O119" s="3">
        <f>SUMIFS('8月奖金发放记录'!$J$2:$J$171,'8月奖金发放记录'!$B$2:$B$171,B119,'8月奖金发放记录'!$E$2:$E$171,"补发1月",'8月奖金发放记录'!$A$2:$A$171,A119)</f>
        <v>0</v>
      </c>
      <c r="P119" s="3">
        <f>SUMIFS('8月奖金发放记录'!$J$2:$J$171,'8月奖金发放记录'!$B$2:$B$171,B119,'8月奖金发放记录'!$E$2:$E$171,"补发2月",'8月奖金发放记录'!$A$2:$A$171,A119)</f>
        <v>0</v>
      </c>
      <c r="Q119" s="3">
        <f>SUMIFS('8月奖金发放记录'!$J$2:$J$171,'8月奖金发放记录'!$B$2:$B$171,B119,'8月奖金发放记录'!$E$2:$E$171,"补发3月",'8月奖金发放记录'!$A$2:$A$171,A119)</f>
        <v>0</v>
      </c>
      <c r="R119" s="3">
        <f>SUMIFS('8月奖金发放记录'!$J$2:$J$171,'8月奖金发放记录'!$B$2:$B$171,B119,'8月奖金发放记录'!$E$2:$E$171,"补发4月",'8月奖金发放记录'!$A$2:$A$171,A119)</f>
        <v>0</v>
      </c>
      <c r="S119" s="3">
        <f>SUMIFS('8月奖金发放记录'!$J$2:$J$171,'8月奖金发放记录'!$B$2:$B$171,B119,'8月奖金发放记录'!$E$2:$E$171,"补发5月",'8月奖金发放记录'!$A$2:$A$171,A119)</f>
        <v>0</v>
      </c>
      <c r="T119" s="3">
        <f>SUMIFS('8月奖金发放记录'!$J$2:$J$171,'8月奖金发放记录'!$B$2:$B$171,B119,'8月奖金发放记录'!$E$2:$E$171,"补发6月",'8月奖金发放记录'!$A$2:$A$171,A119)</f>
        <v>0</v>
      </c>
      <c r="U119" s="3">
        <f>SUMIFS('8月奖金发放记录'!$J$2:$J$171,'8月奖金发放记录'!$B$2:$B$171,B119,'8月奖金发放记录'!$E$2:$E$171,"补发7月",'8月奖金发放记录'!$A$2:$A$171,A119)</f>
        <v>0</v>
      </c>
      <c r="V119" s="3">
        <f>SUMIFS('8月奖金发放记录'!$J$2:$J$171,'8月奖金发放记录'!$B$2:$B$171,B119,'8月奖金发放记录'!$E$2:$E$171,"当月",'8月奖金发放记录'!$A$2:$A$171,A119)</f>
        <v>150</v>
      </c>
      <c r="W119" s="3">
        <f>SUMIFS('8月奖金发放记录'!$J$2:$J$171,'8月奖金发放记录'!$B$2:$B$171,B119,'8月奖金发放记录'!$E$2:$E$171,"累计补发8月",'8月奖金发放记录'!$A$2:$A$171,A119)</f>
        <v>0</v>
      </c>
      <c r="X119" s="3">
        <f t="shared" si="1"/>
        <v>150</v>
      </c>
      <c r="Y119" s="2" t="s">
        <v>59</v>
      </c>
    </row>
    <row r="120" ht="19" customHeight="1" spans="1:25">
      <c r="A120" s="2" t="s">
        <v>555</v>
      </c>
      <c r="B120" s="2" t="s">
        <v>444</v>
      </c>
      <c r="C120" s="2" t="s">
        <v>120</v>
      </c>
      <c r="D120" s="2">
        <v>1</v>
      </c>
      <c r="E120" s="2">
        <v>31</v>
      </c>
      <c r="F120" s="3">
        <v>3000</v>
      </c>
      <c r="G120" s="3">
        <v>1654.4</v>
      </c>
      <c r="H120" s="2" t="s">
        <v>59</v>
      </c>
      <c r="I120" s="3">
        <v>0</v>
      </c>
      <c r="J120" s="3">
        <v>3000</v>
      </c>
      <c r="K120" s="3">
        <v>1654.4</v>
      </c>
      <c r="L120" s="2" t="s">
        <v>24</v>
      </c>
      <c r="M120" s="2">
        <v>0</v>
      </c>
      <c r="N120" s="3">
        <f>SUMIFS('8月奖金发放记录'!$J$2:$J$171,'8月奖金发放记录'!$B$2:$B$171,B120,'8月奖金发放记录'!$E$2:$E$171,"结转",'8月奖金发放记录'!$A$2:$A$171,A120)</f>
        <v>0</v>
      </c>
      <c r="O120" s="3">
        <f>SUMIFS('8月奖金发放记录'!$J$2:$J$171,'8月奖金发放记录'!$B$2:$B$171,B120,'8月奖金发放记录'!$E$2:$E$171,"补发1月",'8月奖金发放记录'!$A$2:$A$171,A120)</f>
        <v>0</v>
      </c>
      <c r="P120" s="3">
        <f>SUMIFS('8月奖金发放记录'!$J$2:$J$171,'8月奖金发放记录'!$B$2:$B$171,B120,'8月奖金发放记录'!$E$2:$E$171,"补发2月",'8月奖金发放记录'!$A$2:$A$171,A120)</f>
        <v>0</v>
      </c>
      <c r="Q120" s="3">
        <f>SUMIFS('8月奖金发放记录'!$J$2:$J$171,'8月奖金发放记录'!$B$2:$B$171,B120,'8月奖金发放记录'!$E$2:$E$171,"补发3月",'8月奖金发放记录'!$A$2:$A$171,A120)</f>
        <v>0</v>
      </c>
      <c r="R120" s="3">
        <f>SUMIFS('8月奖金发放记录'!$J$2:$J$171,'8月奖金发放记录'!$B$2:$B$171,B120,'8月奖金发放记录'!$E$2:$E$171,"补发4月",'8月奖金发放记录'!$A$2:$A$171,A120)</f>
        <v>0</v>
      </c>
      <c r="S120" s="3">
        <f>SUMIFS('8月奖金发放记录'!$J$2:$J$171,'8月奖金发放记录'!$B$2:$B$171,B120,'8月奖金发放记录'!$E$2:$E$171,"补发5月",'8月奖金发放记录'!$A$2:$A$171,A120)</f>
        <v>0</v>
      </c>
      <c r="T120" s="3">
        <f>SUMIFS('8月奖金发放记录'!$J$2:$J$171,'8月奖金发放记录'!$B$2:$B$171,B120,'8月奖金发放记录'!$E$2:$E$171,"补发6月",'8月奖金发放记录'!$A$2:$A$171,A120)</f>
        <v>0</v>
      </c>
      <c r="U120" s="3">
        <f>SUMIFS('8月奖金发放记录'!$J$2:$J$171,'8月奖金发放记录'!$B$2:$B$171,B120,'8月奖金发放记录'!$E$2:$E$171,"补发7月",'8月奖金发放记录'!$A$2:$A$171,A120)</f>
        <v>0</v>
      </c>
      <c r="V120" s="3">
        <f>SUMIFS('8月奖金发放记录'!$J$2:$J$171,'8月奖金发放记录'!$B$2:$B$171,B120,'8月奖金发放记录'!$E$2:$E$171,"当月",'8月奖金发放记录'!$A$2:$A$171,A120)</f>
        <v>0</v>
      </c>
      <c r="W120" s="3">
        <f>SUMIFS('8月奖金发放记录'!$J$2:$J$171,'8月奖金发放记录'!$B$2:$B$171,B120,'8月奖金发放记录'!$E$2:$E$171,"累计补发8月",'8月奖金发放记录'!$A$2:$A$171,A120)</f>
        <v>0</v>
      </c>
      <c r="X120" s="3">
        <f t="shared" si="1"/>
        <v>0</v>
      </c>
      <c r="Y120" s="2" t="s">
        <v>59</v>
      </c>
    </row>
    <row r="121" ht="19" customHeight="1" spans="1:25">
      <c r="A121" s="2" t="s">
        <v>556</v>
      </c>
      <c r="B121" s="2" t="s">
        <v>444</v>
      </c>
      <c r="C121" s="2" t="s">
        <v>120</v>
      </c>
      <c r="D121" s="2">
        <v>1</v>
      </c>
      <c r="E121" s="2">
        <v>31</v>
      </c>
      <c r="F121" s="3">
        <v>3000</v>
      </c>
      <c r="G121" s="3">
        <v>5703.7</v>
      </c>
      <c r="H121" s="2" t="s">
        <v>113</v>
      </c>
      <c r="I121" s="3">
        <v>150</v>
      </c>
      <c r="J121" s="3">
        <v>3000</v>
      </c>
      <c r="K121" s="3">
        <v>5703.7</v>
      </c>
      <c r="L121" s="2" t="s">
        <v>69</v>
      </c>
      <c r="M121" s="2">
        <v>0</v>
      </c>
      <c r="N121" s="3">
        <f>SUMIFS('8月奖金发放记录'!$J$2:$J$171,'8月奖金发放记录'!$B$2:$B$171,B121,'8月奖金发放记录'!$E$2:$E$171,"结转",'8月奖金发放记录'!$A$2:$A$171,A121)</f>
        <v>0</v>
      </c>
      <c r="O121" s="3">
        <f>SUMIFS('8月奖金发放记录'!$J$2:$J$171,'8月奖金发放记录'!$B$2:$B$171,B121,'8月奖金发放记录'!$E$2:$E$171,"补发1月",'8月奖金发放记录'!$A$2:$A$171,A121)</f>
        <v>0</v>
      </c>
      <c r="P121" s="3">
        <f>SUMIFS('8月奖金发放记录'!$J$2:$J$171,'8月奖金发放记录'!$B$2:$B$171,B121,'8月奖金发放记录'!$E$2:$E$171,"补发2月",'8月奖金发放记录'!$A$2:$A$171,A121)</f>
        <v>0</v>
      </c>
      <c r="Q121" s="3">
        <f>SUMIFS('8月奖金发放记录'!$J$2:$J$171,'8月奖金发放记录'!$B$2:$B$171,B121,'8月奖金发放记录'!$E$2:$E$171,"补发3月",'8月奖金发放记录'!$A$2:$A$171,A121)</f>
        <v>0</v>
      </c>
      <c r="R121" s="3">
        <f>SUMIFS('8月奖金发放记录'!$J$2:$J$171,'8月奖金发放记录'!$B$2:$B$171,B121,'8月奖金发放记录'!$E$2:$E$171,"补发4月",'8月奖金发放记录'!$A$2:$A$171,A121)</f>
        <v>0</v>
      </c>
      <c r="S121" s="3">
        <f>SUMIFS('8月奖金发放记录'!$J$2:$J$171,'8月奖金发放记录'!$B$2:$B$171,B121,'8月奖金发放记录'!$E$2:$E$171,"补发5月",'8月奖金发放记录'!$A$2:$A$171,A121)</f>
        <v>0</v>
      </c>
      <c r="T121" s="3">
        <f>SUMIFS('8月奖金发放记录'!$J$2:$J$171,'8月奖金发放记录'!$B$2:$B$171,B121,'8月奖金发放记录'!$E$2:$E$171,"补发6月",'8月奖金发放记录'!$A$2:$A$171,A121)</f>
        <v>0</v>
      </c>
      <c r="U121" s="3">
        <f>SUMIFS('8月奖金发放记录'!$J$2:$J$171,'8月奖金发放记录'!$B$2:$B$171,B121,'8月奖金发放记录'!$E$2:$E$171,"补发7月",'8月奖金发放记录'!$A$2:$A$171,A121)</f>
        <v>0</v>
      </c>
      <c r="V121" s="3">
        <f>SUMIFS('8月奖金发放记录'!$J$2:$J$171,'8月奖金发放记录'!$B$2:$B$171,B121,'8月奖金发放记录'!$E$2:$E$171,"当月",'8月奖金发放记录'!$A$2:$A$171,A121)</f>
        <v>150</v>
      </c>
      <c r="W121" s="3">
        <f>SUMIFS('8月奖金发放记录'!$J$2:$J$171,'8月奖金发放记录'!$B$2:$B$171,B121,'8月奖金发放记录'!$E$2:$E$171,"累计补发8月",'8月奖金发放记录'!$A$2:$A$171,A121)</f>
        <v>0</v>
      </c>
      <c r="X121" s="3">
        <f t="shared" si="1"/>
        <v>150</v>
      </c>
      <c r="Y121" s="2" t="s">
        <v>59</v>
      </c>
    </row>
    <row r="122" ht="19" customHeight="1" spans="1:25">
      <c r="A122" s="2" t="s">
        <v>355</v>
      </c>
      <c r="B122" s="2" t="s">
        <v>356</v>
      </c>
      <c r="C122" s="2" t="s">
        <v>65</v>
      </c>
      <c r="D122" s="2">
        <v>1</v>
      </c>
      <c r="E122" s="2">
        <v>31</v>
      </c>
      <c r="F122" s="3">
        <v>3000</v>
      </c>
      <c r="G122" s="3">
        <v>3290.1</v>
      </c>
      <c r="H122" s="2" t="s">
        <v>113</v>
      </c>
      <c r="I122" s="3">
        <v>150</v>
      </c>
      <c r="J122" s="3">
        <v>24000</v>
      </c>
      <c r="K122" s="3">
        <v>24773.1</v>
      </c>
      <c r="L122" s="2" t="s">
        <v>69</v>
      </c>
      <c r="M122" s="2">
        <v>0</v>
      </c>
      <c r="N122" s="3">
        <f>SUMIFS('8月奖金发放记录'!$J$2:$J$171,'8月奖金发放记录'!$B$2:$B$171,B122,'8月奖金发放记录'!$E$2:$E$171,"结转",'8月奖金发放记录'!$A$2:$A$171,A122)</f>
        <v>0</v>
      </c>
      <c r="O122" s="3">
        <f>SUMIFS('8月奖金发放记录'!$J$2:$J$171,'8月奖金发放记录'!$B$2:$B$171,B122,'8月奖金发放记录'!$E$2:$E$171,"补发1月",'8月奖金发放记录'!$A$2:$A$171,A122)</f>
        <v>0</v>
      </c>
      <c r="P122" s="3">
        <f>SUMIFS('8月奖金发放记录'!$J$2:$J$171,'8月奖金发放记录'!$B$2:$B$171,B122,'8月奖金发放记录'!$E$2:$E$171,"补发2月",'8月奖金发放记录'!$A$2:$A$171,A122)</f>
        <v>0</v>
      </c>
      <c r="Q122" s="3">
        <f>SUMIFS('8月奖金发放记录'!$J$2:$J$171,'8月奖金发放记录'!$B$2:$B$171,B122,'8月奖金发放记录'!$E$2:$E$171,"补发3月",'8月奖金发放记录'!$A$2:$A$171,A122)</f>
        <v>0</v>
      </c>
      <c r="R122" s="3">
        <f>SUMIFS('8月奖金发放记录'!$J$2:$J$171,'8月奖金发放记录'!$B$2:$B$171,B122,'8月奖金发放记录'!$E$2:$E$171,"补发4月",'8月奖金发放记录'!$A$2:$A$171,A122)</f>
        <v>0</v>
      </c>
      <c r="S122" s="3">
        <f>SUMIFS('8月奖金发放记录'!$J$2:$J$171,'8月奖金发放记录'!$B$2:$B$171,B122,'8月奖金发放记录'!$E$2:$E$171,"补发5月",'8月奖金发放记录'!$A$2:$A$171,A122)</f>
        <v>0</v>
      </c>
      <c r="T122" s="3">
        <f>SUMIFS('8月奖金发放记录'!$J$2:$J$171,'8月奖金发放记录'!$B$2:$B$171,B122,'8月奖金发放记录'!$E$2:$E$171,"补发6月",'8月奖金发放记录'!$A$2:$A$171,A122)</f>
        <v>0</v>
      </c>
      <c r="U122" s="3">
        <f>SUMIFS('8月奖金发放记录'!$J$2:$J$171,'8月奖金发放记录'!$B$2:$B$171,B122,'8月奖金发放记录'!$E$2:$E$171,"补发7月",'8月奖金发放记录'!$A$2:$A$171,A122)</f>
        <v>0</v>
      </c>
      <c r="V122" s="3">
        <f>SUMIFS('8月奖金发放记录'!$J$2:$J$171,'8月奖金发放记录'!$B$2:$B$171,B122,'8月奖金发放记录'!$E$2:$E$171,"当月",'8月奖金发放记录'!$A$2:$A$171,A122)</f>
        <v>150</v>
      </c>
      <c r="W122" s="3">
        <f>SUMIFS('8月奖金发放记录'!$J$2:$J$171,'8月奖金发放记录'!$B$2:$B$171,B122,'8月奖金发放记录'!$E$2:$E$171,"累计补发8月",'8月奖金发放记录'!$A$2:$A$171,A122)</f>
        <v>0</v>
      </c>
      <c r="X122" s="3">
        <f t="shared" si="1"/>
        <v>150</v>
      </c>
      <c r="Y122" s="2" t="s">
        <v>59</v>
      </c>
    </row>
    <row r="123" ht="19" customHeight="1" spans="1:25">
      <c r="A123" s="2" t="s">
        <v>361</v>
      </c>
      <c r="B123" s="2" t="s">
        <v>356</v>
      </c>
      <c r="C123" s="2" t="s">
        <v>65</v>
      </c>
      <c r="D123" s="2">
        <v>1</v>
      </c>
      <c r="E123" s="2">
        <v>24</v>
      </c>
      <c r="F123" s="3">
        <v>3870.97</v>
      </c>
      <c r="G123" s="3">
        <v>6968.2</v>
      </c>
      <c r="H123" s="2" t="s">
        <v>113</v>
      </c>
      <c r="I123" s="3">
        <v>201.290322580645</v>
      </c>
      <c r="J123" s="3">
        <v>23870.97</v>
      </c>
      <c r="K123" s="3">
        <v>29873.8</v>
      </c>
      <c r="L123" s="2" t="s">
        <v>69</v>
      </c>
      <c r="M123" s="2">
        <v>1</v>
      </c>
      <c r="N123" s="3">
        <f>SUMIFS('8月奖金发放记录'!$J$2:$J$171,'8月奖金发放记录'!$B$2:$B$171,B123,'8月奖金发放记录'!$E$2:$E$171,"结转",'8月奖金发放记录'!$A$2:$A$171,A123)</f>
        <v>0</v>
      </c>
      <c r="O123" s="3">
        <f>SUMIFS('8月奖金发放记录'!$J$2:$J$171,'8月奖金发放记录'!$B$2:$B$171,B123,'8月奖金发放记录'!$E$2:$E$171,"补发1月",'8月奖金发放记录'!$A$2:$A$171,A123)</f>
        <v>0</v>
      </c>
      <c r="P123" s="3">
        <f>SUMIFS('8月奖金发放记录'!$J$2:$J$171,'8月奖金发放记录'!$B$2:$B$171,B123,'8月奖金发放记录'!$E$2:$E$171,"补发2月",'8月奖金发放记录'!$A$2:$A$171,A123)</f>
        <v>0</v>
      </c>
      <c r="Q123" s="3">
        <f>SUMIFS('8月奖金发放记录'!$J$2:$J$171,'8月奖金发放记录'!$B$2:$B$171,B123,'8月奖金发放记录'!$E$2:$E$171,"补发3月",'8月奖金发放记录'!$A$2:$A$171,A123)</f>
        <v>0</v>
      </c>
      <c r="R123" s="3">
        <f>SUMIFS('8月奖金发放记录'!$J$2:$J$171,'8月奖金发放记录'!$B$2:$B$171,B123,'8月奖金发放记录'!$E$2:$E$171,"补发4月",'8月奖金发放记录'!$A$2:$A$171,A123)</f>
        <v>0</v>
      </c>
      <c r="S123" s="3">
        <f>SUMIFS('8月奖金发放记录'!$J$2:$J$171,'8月奖金发放记录'!$B$2:$B$171,B123,'8月奖金发放记录'!$E$2:$E$171,"补发5月",'8月奖金发放记录'!$A$2:$A$171,A123)</f>
        <v>0</v>
      </c>
      <c r="T123" s="3">
        <f>SUMIFS('8月奖金发放记录'!$J$2:$J$171,'8月奖金发放记录'!$B$2:$B$171,B123,'8月奖金发放记录'!$E$2:$E$171,"补发6月",'8月奖金发放记录'!$A$2:$A$171,A123)</f>
        <v>0</v>
      </c>
      <c r="U123" s="3">
        <f>SUMIFS('8月奖金发放记录'!$J$2:$J$171,'8月奖金发放记录'!$B$2:$B$171,B123,'8月奖金发放记录'!$E$2:$E$171,"补发7月",'8月奖金发放记录'!$A$2:$A$171,A123)</f>
        <v>0</v>
      </c>
      <c r="V123" s="3">
        <f>SUMIFS('8月奖金发放记录'!$J$2:$J$171,'8月奖金发放记录'!$B$2:$B$171,B123,'8月奖金发放记录'!$E$2:$E$171,"当月",'8月奖金发放记录'!$A$2:$A$171,A123)</f>
        <v>201.29</v>
      </c>
      <c r="W123" s="3">
        <f>SUMIFS('8月奖金发放记录'!$J$2:$J$171,'8月奖金发放记录'!$B$2:$B$171,B123,'8月奖金发放记录'!$E$2:$E$171,"累计补发8月",'8月奖金发放记录'!$A$2:$A$171,A123)</f>
        <v>0</v>
      </c>
      <c r="X123" s="3">
        <f t="shared" si="1"/>
        <v>201.29</v>
      </c>
      <c r="Y123" s="2" t="s">
        <v>59</v>
      </c>
    </row>
    <row r="124" ht="19" customHeight="1" spans="1:25">
      <c r="A124" s="2" t="s">
        <v>364</v>
      </c>
      <c r="B124" s="2" t="s">
        <v>356</v>
      </c>
      <c r="C124" s="2" t="s">
        <v>65</v>
      </c>
      <c r="D124" s="2">
        <v>1</v>
      </c>
      <c r="E124" s="2">
        <v>31</v>
      </c>
      <c r="F124" s="3">
        <v>3000</v>
      </c>
      <c r="G124" s="3">
        <v>3146.8</v>
      </c>
      <c r="H124" s="2" t="s">
        <v>113</v>
      </c>
      <c r="I124" s="3">
        <v>150</v>
      </c>
      <c r="J124" s="3">
        <v>24000</v>
      </c>
      <c r="K124" s="3">
        <v>19664.9</v>
      </c>
      <c r="L124" s="2" t="s">
        <v>24</v>
      </c>
      <c r="M124" s="2">
        <v>0</v>
      </c>
      <c r="N124" s="3">
        <f>SUMIFS('8月奖金发放记录'!$J$2:$J$171,'8月奖金发放记录'!$B$2:$B$171,B124,'8月奖金发放记录'!$E$2:$E$171,"结转",'8月奖金发放记录'!$A$2:$A$171,A124)</f>
        <v>0</v>
      </c>
      <c r="O124" s="3">
        <f>SUMIFS('8月奖金发放记录'!$J$2:$J$171,'8月奖金发放记录'!$B$2:$B$171,B124,'8月奖金发放记录'!$E$2:$E$171,"补发1月",'8月奖金发放记录'!$A$2:$A$171,A124)</f>
        <v>0</v>
      </c>
      <c r="P124" s="3">
        <f>SUMIFS('8月奖金发放记录'!$J$2:$J$171,'8月奖金发放记录'!$B$2:$B$171,B124,'8月奖金发放记录'!$E$2:$E$171,"补发2月",'8月奖金发放记录'!$A$2:$A$171,A124)</f>
        <v>0</v>
      </c>
      <c r="Q124" s="3">
        <f>SUMIFS('8月奖金发放记录'!$J$2:$J$171,'8月奖金发放记录'!$B$2:$B$171,B124,'8月奖金发放记录'!$E$2:$E$171,"补发3月",'8月奖金发放记录'!$A$2:$A$171,A124)</f>
        <v>0</v>
      </c>
      <c r="R124" s="3">
        <f>SUMIFS('8月奖金发放记录'!$J$2:$J$171,'8月奖金发放记录'!$B$2:$B$171,B124,'8月奖金发放记录'!$E$2:$E$171,"补发4月",'8月奖金发放记录'!$A$2:$A$171,A124)</f>
        <v>0</v>
      </c>
      <c r="S124" s="3">
        <f>SUMIFS('8月奖金发放记录'!$J$2:$J$171,'8月奖金发放记录'!$B$2:$B$171,B124,'8月奖金发放记录'!$E$2:$E$171,"补发5月",'8月奖金发放记录'!$A$2:$A$171,A124)</f>
        <v>0</v>
      </c>
      <c r="T124" s="3">
        <f>SUMIFS('8月奖金发放记录'!$J$2:$J$171,'8月奖金发放记录'!$B$2:$B$171,B124,'8月奖金发放记录'!$E$2:$E$171,"补发6月",'8月奖金发放记录'!$A$2:$A$171,A124)</f>
        <v>0</v>
      </c>
      <c r="U124" s="3">
        <f>SUMIFS('8月奖金发放记录'!$J$2:$J$171,'8月奖金发放记录'!$B$2:$B$171,B124,'8月奖金发放记录'!$E$2:$E$171,"补发7月",'8月奖金发放记录'!$A$2:$A$171,A124)</f>
        <v>0</v>
      </c>
      <c r="V124" s="3">
        <f>SUMIFS('8月奖金发放记录'!$J$2:$J$171,'8月奖金发放记录'!$B$2:$B$171,B124,'8月奖金发放记录'!$E$2:$E$171,"当月",'8月奖金发放记录'!$A$2:$A$171,A124)</f>
        <v>150</v>
      </c>
      <c r="W124" s="3">
        <f>SUMIFS('8月奖金发放记录'!$J$2:$J$171,'8月奖金发放记录'!$B$2:$B$171,B124,'8月奖金发放记录'!$E$2:$E$171,"累计补发8月",'8月奖金发放记录'!$A$2:$A$171,A124)</f>
        <v>0</v>
      </c>
      <c r="X124" s="3">
        <f t="shared" si="1"/>
        <v>150</v>
      </c>
      <c r="Y124" s="2" t="s">
        <v>59</v>
      </c>
    </row>
    <row r="125" ht="19" customHeight="1" spans="1:25">
      <c r="A125" s="2" t="s">
        <v>365</v>
      </c>
      <c r="B125" s="2" t="s">
        <v>356</v>
      </c>
      <c r="C125" s="2" t="s">
        <v>65</v>
      </c>
      <c r="D125" s="2">
        <v>1</v>
      </c>
      <c r="E125" s="2">
        <v>31</v>
      </c>
      <c r="F125" s="3">
        <v>5000</v>
      </c>
      <c r="G125" s="3">
        <v>3846.8</v>
      </c>
      <c r="H125" s="2" t="s">
        <v>59</v>
      </c>
      <c r="I125" s="3">
        <v>0</v>
      </c>
      <c r="J125" s="3">
        <v>25483.87</v>
      </c>
      <c r="K125" s="3">
        <v>22400.27</v>
      </c>
      <c r="L125" s="2" t="s">
        <v>24</v>
      </c>
      <c r="M125" s="2">
        <v>0</v>
      </c>
      <c r="N125" s="3">
        <f>SUMIFS('8月奖金发放记录'!$J$2:$J$171,'8月奖金发放记录'!$B$2:$B$171,B125,'8月奖金发放记录'!$E$2:$E$171,"结转",'8月奖金发放记录'!$A$2:$A$171,A125)</f>
        <v>0</v>
      </c>
      <c r="O125" s="3">
        <f>SUMIFS('8月奖金发放记录'!$J$2:$J$171,'8月奖金发放记录'!$B$2:$B$171,B125,'8月奖金发放记录'!$E$2:$E$171,"补发1月",'8月奖金发放记录'!$A$2:$A$171,A125)</f>
        <v>0</v>
      </c>
      <c r="P125" s="3">
        <f>SUMIFS('8月奖金发放记录'!$J$2:$J$171,'8月奖金发放记录'!$B$2:$B$171,B125,'8月奖金发放记录'!$E$2:$E$171,"补发2月",'8月奖金发放记录'!$A$2:$A$171,A125)</f>
        <v>0</v>
      </c>
      <c r="Q125" s="3">
        <f>SUMIFS('8月奖金发放记录'!$J$2:$J$171,'8月奖金发放记录'!$B$2:$B$171,B125,'8月奖金发放记录'!$E$2:$E$171,"补发3月",'8月奖金发放记录'!$A$2:$A$171,A125)</f>
        <v>0</v>
      </c>
      <c r="R125" s="3">
        <f>SUMIFS('8月奖金发放记录'!$J$2:$J$171,'8月奖金发放记录'!$B$2:$B$171,B125,'8月奖金发放记录'!$E$2:$E$171,"补发4月",'8月奖金发放记录'!$A$2:$A$171,A125)</f>
        <v>0</v>
      </c>
      <c r="S125" s="3">
        <f>SUMIFS('8月奖金发放记录'!$J$2:$J$171,'8月奖金发放记录'!$B$2:$B$171,B125,'8月奖金发放记录'!$E$2:$E$171,"补发5月",'8月奖金发放记录'!$A$2:$A$171,A125)</f>
        <v>0</v>
      </c>
      <c r="T125" s="3">
        <f>SUMIFS('8月奖金发放记录'!$J$2:$J$171,'8月奖金发放记录'!$B$2:$B$171,B125,'8月奖金发放记录'!$E$2:$E$171,"补发6月",'8月奖金发放记录'!$A$2:$A$171,A125)</f>
        <v>0</v>
      </c>
      <c r="U125" s="3">
        <f>SUMIFS('8月奖金发放记录'!$J$2:$J$171,'8月奖金发放记录'!$B$2:$B$171,B125,'8月奖金发放记录'!$E$2:$E$171,"补发7月",'8月奖金发放记录'!$A$2:$A$171,A125)</f>
        <v>0</v>
      </c>
      <c r="V125" s="3">
        <f>SUMIFS('8月奖金发放记录'!$J$2:$J$171,'8月奖金发放记录'!$B$2:$B$171,B125,'8月奖金发放记录'!$E$2:$E$171,"当月",'8月奖金发放记录'!$A$2:$A$171,A125)</f>
        <v>0</v>
      </c>
      <c r="W125" s="3">
        <f>SUMIFS('8月奖金发放记录'!$J$2:$J$171,'8月奖金发放记录'!$B$2:$B$171,B125,'8月奖金发放记录'!$E$2:$E$171,"累计补发8月",'8月奖金发放记录'!$A$2:$A$171,A125)</f>
        <v>0</v>
      </c>
      <c r="X125" s="3">
        <f t="shared" si="1"/>
        <v>0</v>
      </c>
      <c r="Y125" s="2" t="s">
        <v>59</v>
      </c>
    </row>
    <row r="126" ht="19" customHeight="1" spans="1:25">
      <c r="A126" s="2" t="s">
        <v>368</v>
      </c>
      <c r="B126" s="2" t="s">
        <v>356</v>
      </c>
      <c r="C126" s="2" t="s">
        <v>65</v>
      </c>
      <c r="D126" s="2">
        <v>1</v>
      </c>
      <c r="E126" s="2">
        <v>31</v>
      </c>
      <c r="F126" s="3">
        <v>5000</v>
      </c>
      <c r="G126" s="3">
        <v>4978.2</v>
      </c>
      <c r="H126" s="2" t="s">
        <v>59</v>
      </c>
      <c r="I126" s="3">
        <v>0</v>
      </c>
      <c r="J126" s="3">
        <v>15645.16</v>
      </c>
      <c r="K126" s="3">
        <v>14622.1</v>
      </c>
      <c r="L126" s="2" t="s">
        <v>24</v>
      </c>
      <c r="M126" s="2">
        <v>0</v>
      </c>
      <c r="N126" s="3">
        <f>SUMIFS('8月奖金发放记录'!$J$2:$J$171,'8月奖金发放记录'!$B$2:$B$171,B126,'8月奖金发放记录'!$E$2:$E$171,"结转",'8月奖金发放记录'!$A$2:$A$171,A126)</f>
        <v>0</v>
      </c>
      <c r="O126" s="3">
        <f>SUMIFS('8月奖金发放记录'!$J$2:$J$171,'8月奖金发放记录'!$B$2:$B$171,B126,'8月奖金发放记录'!$E$2:$E$171,"补发1月",'8月奖金发放记录'!$A$2:$A$171,A126)</f>
        <v>0</v>
      </c>
      <c r="P126" s="3">
        <f>SUMIFS('8月奖金发放记录'!$J$2:$J$171,'8月奖金发放记录'!$B$2:$B$171,B126,'8月奖金发放记录'!$E$2:$E$171,"补发2月",'8月奖金发放记录'!$A$2:$A$171,A126)</f>
        <v>0</v>
      </c>
      <c r="Q126" s="3">
        <f>SUMIFS('8月奖金发放记录'!$J$2:$J$171,'8月奖金发放记录'!$B$2:$B$171,B126,'8月奖金发放记录'!$E$2:$E$171,"补发3月",'8月奖金发放记录'!$A$2:$A$171,A126)</f>
        <v>0</v>
      </c>
      <c r="R126" s="3">
        <f>SUMIFS('8月奖金发放记录'!$J$2:$J$171,'8月奖金发放记录'!$B$2:$B$171,B126,'8月奖金发放记录'!$E$2:$E$171,"补发4月",'8月奖金发放记录'!$A$2:$A$171,A126)</f>
        <v>0</v>
      </c>
      <c r="S126" s="3">
        <f>SUMIFS('8月奖金发放记录'!$J$2:$J$171,'8月奖金发放记录'!$B$2:$B$171,B126,'8月奖金发放记录'!$E$2:$E$171,"补发5月",'8月奖金发放记录'!$A$2:$A$171,A126)</f>
        <v>0</v>
      </c>
      <c r="T126" s="3">
        <f>SUMIFS('8月奖金发放记录'!$J$2:$J$171,'8月奖金发放记录'!$B$2:$B$171,B126,'8月奖金发放记录'!$E$2:$E$171,"补发6月",'8月奖金发放记录'!$A$2:$A$171,A126)</f>
        <v>0</v>
      </c>
      <c r="U126" s="3">
        <f>SUMIFS('8月奖金发放记录'!$J$2:$J$171,'8月奖金发放记录'!$B$2:$B$171,B126,'8月奖金发放记录'!$E$2:$E$171,"补发7月",'8月奖金发放记录'!$A$2:$A$171,A126)</f>
        <v>0</v>
      </c>
      <c r="V126" s="3">
        <f>SUMIFS('8月奖金发放记录'!$J$2:$J$171,'8月奖金发放记录'!$B$2:$B$171,B126,'8月奖金发放记录'!$E$2:$E$171,"当月",'8月奖金发放记录'!$A$2:$A$171,A126)</f>
        <v>0</v>
      </c>
      <c r="W126" s="3">
        <f>SUMIFS('8月奖金发放记录'!$J$2:$J$171,'8月奖金发放记录'!$B$2:$B$171,B126,'8月奖金发放记录'!$E$2:$E$171,"累计补发8月",'8月奖金发放记录'!$A$2:$A$171,A126)</f>
        <v>0</v>
      </c>
      <c r="X126" s="3">
        <f t="shared" si="1"/>
        <v>0</v>
      </c>
      <c r="Y126" s="2" t="s">
        <v>59</v>
      </c>
    </row>
    <row r="127" ht="19" customHeight="1" spans="1:25">
      <c r="A127" s="2" t="s">
        <v>370</v>
      </c>
      <c r="B127" s="2" t="s">
        <v>356</v>
      </c>
      <c r="C127" s="2" t="s">
        <v>65</v>
      </c>
      <c r="D127" s="2">
        <v>1</v>
      </c>
      <c r="E127" s="2">
        <v>31</v>
      </c>
      <c r="F127" s="3">
        <v>5000</v>
      </c>
      <c r="G127" s="3">
        <v>4343.5</v>
      </c>
      <c r="H127" s="2" t="s">
        <v>59</v>
      </c>
      <c r="I127" s="3">
        <v>0</v>
      </c>
      <c r="J127" s="3">
        <v>25483.87</v>
      </c>
      <c r="K127" s="3">
        <v>20190.86</v>
      </c>
      <c r="L127" s="2" t="s">
        <v>24</v>
      </c>
      <c r="M127" s="2">
        <v>0</v>
      </c>
      <c r="N127" s="3">
        <f>SUMIFS('8月奖金发放记录'!$J$2:$J$171,'8月奖金发放记录'!$B$2:$B$171,B127,'8月奖金发放记录'!$E$2:$E$171,"结转",'8月奖金发放记录'!$A$2:$A$171,A127)</f>
        <v>0</v>
      </c>
      <c r="O127" s="3">
        <f>SUMIFS('8月奖金发放记录'!$J$2:$J$171,'8月奖金发放记录'!$B$2:$B$171,B127,'8月奖金发放记录'!$E$2:$E$171,"补发1月",'8月奖金发放记录'!$A$2:$A$171,A127)</f>
        <v>0</v>
      </c>
      <c r="P127" s="3">
        <f>SUMIFS('8月奖金发放记录'!$J$2:$J$171,'8月奖金发放记录'!$B$2:$B$171,B127,'8月奖金发放记录'!$E$2:$E$171,"补发2月",'8月奖金发放记录'!$A$2:$A$171,A127)</f>
        <v>0</v>
      </c>
      <c r="Q127" s="3">
        <f>SUMIFS('8月奖金发放记录'!$J$2:$J$171,'8月奖金发放记录'!$B$2:$B$171,B127,'8月奖金发放记录'!$E$2:$E$171,"补发3月",'8月奖金发放记录'!$A$2:$A$171,A127)</f>
        <v>0</v>
      </c>
      <c r="R127" s="3">
        <f>SUMIFS('8月奖金发放记录'!$J$2:$J$171,'8月奖金发放记录'!$B$2:$B$171,B127,'8月奖金发放记录'!$E$2:$E$171,"补发4月",'8月奖金发放记录'!$A$2:$A$171,A127)</f>
        <v>0</v>
      </c>
      <c r="S127" s="3">
        <f>SUMIFS('8月奖金发放记录'!$J$2:$J$171,'8月奖金发放记录'!$B$2:$B$171,B127,'8月奖金发放记录'!$E$2:$E$171,"补发5月",'8月奖金发放记录'!$A$2:$A$171,A127)</f>
        <v>0</v>
      </c>
      <c r="T127" s="3">
        <f>SUMIFS('8月奖金发放记录'!$J$2:$J$171,'8月奖金发放记录'!$B$2:$B$171,B127,'8月奖金发放记录'!$E$2:$E$171,"补发6月",'8月奖金发放记录'!$A$2:$A$171,A127)</f>
        <v>0</v>
      </c>
      <c r="U127" s="3">
        <f>SUMIFS('8月奖金发放记录'!$J$2:$J$171,'8月奖金发放记录'!$B$2:$B$171,B127,'8月奖金发放记录'!$E$2:$E$171,"补发7月",'8月奖金发放记录'!$A$2:$A$171,A127)</f>
        <v>0</v>
      </c>
      <c r="V127" s="3">
        <f>SUMIFS('8月奖金发放记录'!$J$2:$J$171,'8月奖金发放记录'!$B$2:$B$171,B127,'8月奖金发放记录'!$E$2:$E$171,"当月",'8月奖金发放记录'!$A$2:$A$171,A127)</f>
        <v>0</v>
      </c>
      <c r="W127" s="3">
        <f>SUMIFS('8月奖金发放记录'!$J$2:$J$171,'8月奖金发放记录'!$B$2:$B$171,B127,'8月奖金发放记录'!$E$2:$E$171,"累计补发8月",'8月奖金发放记录'!$A$2:$A$171,A127)</f>
        <v>0</v>
      </c>
      <c r="X127" s="3">
        <f t="shared" si="1"/>
        <v>0</v>
      </c>
      <c r="Y127" s="2" t="s">
        <v>59</v>
      </c>
    </row>
    <row r="128" ht="19" customHeight="1" spans="1:25">
      <c r="A128" s="2" t="s">
        <v>371</v>
      </c>
      <c r="B128" s="2" t="s">
        <v>356</v>
      </c>
      <c r="C128" s="2" t="s">
        <v>65</v>
      </c>
      <c r="D128" s="2">
        <v>1</v>
      </c>
      <c r="E128" s="2">
        <v>23</v>
      </c>
      <c r="F128" s="3">
        <v>3709.68</v>
      </c>
      <c r="G128" s="3">
        <v>2934.8</v>
      </c>
      <c r="H128" s="2" t="s">
        <v>59</v>
      </c>
      <c r="I128" s="3">
        <v>0</v>
      </c>
      <c r="J128" s="3">
        <v>22876.35</v>
      </c>
      <c r="K128" s="3">
        <v>40292.1</v>
      </c>
      <c r="L128" s="2" t="s">
        <v>69</v>
      </c>
      <c r="M128" s="2">
        <v>0</v>
      </c>
      <c r="N128" s="3">
        <f>SUMIFS('8月奖金发放记录'!$J$2:$J$171,'8月奖金发放记录'!$B$2:$B$171,B128,'8月奖金发放记录'!$E$2:$E$171,"结转",'8月奖金发放记录'!$A$2:$A$171,A128)</f>
        <v>260</v>
      </c>
      <c r="O128" s="3">
        <f>SUMIFS('8月奖金发放记录'!$J$2:$J$171,'8月奖金发放记录'!$B$2:$B$171,B128,'8月奖金发放记录'!$E$2:$E$171,"补发1月",'8月奖金发放记录'!$A$2:$A$171,A128)</f>
        <v>0</v>
      </c>
      <c r="P128" s="3">
        <f>SUMIFS('8月奖金发放记录'!$J$2:$J$171,'8月奖金发放记录'!$B$2:$B$171,B128,'8月奖金发放记录'!$E$2:$E$171,"补发2月",'8月奖金发放记录'!$A$2:$A$171,A128)</f>
        <v>0</v>
      </c>
      <c r="Q128" s="3">
        <f>SUMIFS('8月奖金发放记录'!$J$2:$J$171,'8月奖金发放记录'!$B$2:$B$171,B128,'8月奖金发放记录'!$E$2:$E$171,"补发3月",'8月奖金发放记录'!$A$2:$A$171,A128)</f>
        <v>0</v>
      </c>
      <c r="R128" s="3">
        <f>SUMIFS('8月奖金发放记录'!$J$2:$J$171,'8月奖金发放记录'!$B$2:$B$171,B128,'8月奖金发放记录'!$E$2:$E$171,"补发4月",'8月奖金发放记录'!$A$2:$A$171,A128)</f>
        <v>0</v>
      </c>
      <c r="S128" s="3">
        <f>SUMIFS('8月奖金发放记录'!$J$2:$J$171,'8月奖金发放记录'!$B$2:$B$171,B128,'8月奖金发放记录'!$E$2:$E$171,"补发5月",'8月奖金发放记录'!$A$2:$A$171,A128)</f>
        <v>0</v>
      </c>
      <c r="T128" s="3">
        <f>SUMIFS('8月奖金发放记录'!$J$2:$J$171,'8月奖金发放记录'!$B$2:$B$171,B128,'8月奖金发放记录'!$E$2:$E$171,"补发6月",'8月奖金发放记录'!$A$2:$A$171,A128)</f>
        <v>0</v>
      </c>
      <c r="U128" s="3">
        <f>SUMIFS('8月奖金发放记录'!$J$2:$J$171,'8月奖金发放记录'!$B$2:$B$171,B128,'8月奖金发放记录'!$E$2:$E$171,"补发7月",'8月奖金发放记录'!$A$2:$A$171,A128)</f>
        <v>0</v>
      </c>
      <c r="V128" s="3">
        <f>SUMIFS('8月奖金发放记录'!$J$2:$J$171,'8月奖金发放记录'!$B$2:$B$171,B128,'8月奖金发放记录'!$E$2:$E$171,"当月",'8月奖金发放记录'!$A$2:$A$171,A128)</f>
        <v>0</v>
      </c>
      <c r="W128" s="3">
        <f>SUMIFS('8月奖金发放记录'!$J$2:$J$171,'8月奖金发放记录'!$B$2:$B$171,B128,'8月奖金发放记录'!$E$2:$E$171,"累计补发8月",'8月奖金发放记录'!$A$2:$A$171,A128)</f>
        <v>0</v>
      </c>
      <c r="X128" s="3">
        <f t="shared" si="1"/>
        <v>260</v>
      </c>
      <c r="Y128" s="2" t="s">
        <v>59</v>
      </c>
    </row>
    <row r="129" ht="19" customHeight="1" spans="1:25">
      <c r="A129" s="2" t="s">
        <v>373</v>
      </c>
      <c r="B129" s="2" t="s">
        <v>356</v>
      </c>
      <c r="C129" s="2" t="s">
        <v>65</v>
      </c>
      <c r="D129" s="2">
        <v>1</v>
      </c>
      <c r="E129" s="2">
        <v>8</v>
      </c>
      <c r="F129" s="3">
        <v>1290.32</v>
      </c>
      <c r="G129" s="3">
        <v>412.8</v>
      </c>
      <c r="H129" s="2" t="s">
        <v>59</v>
      </c>
      <c r="I129" s="3">
        <v>0</v>
      </c>
      <c r="J129" s="3">
        <v>1290.32</v>
      </c>
      <c r="K129" s="3">
        <v>412.8</v>
      </c>
      <c r="L129" s="2" t="s">
        <v>24</v>
      </c>
      <c r="M129" s="2">
        <v>0</v>
      </c>
      <c r="N129" s="3">
        <f>SUMIFS('8月奖金发放记录'!$J$2:$J$171,'8月奖金发放记录'!$B$2:$B$171,B129,'8月奖金发放记录'!$E$2:$E$171,"结转",'8月奖金发放记录'!$A$2:$A$171,A129)</f>
        <v>0</v>
      </c>
      <c r="O129" s="3">
        <f>SUMIFS('8月奖金发放记录'!$J$2:$J$171,'8月奖金发放记录'!$B$2:$B$171,B129,'8月奖金发放记录'!$E$2:$E$171,"补发1月",'8月奖金发放记录'!$A$2:$A$171,A129)</f>
        <v>0</v>
      </c>
      <c r="P129" s="3">
        <f>SUMIFS('8月奖金发放记录'!$J$2:$J$171,'8月奖金发放记录'!$B$2:$B$171,B129,'8月奖金发放记录'!$E$2:$E$171,"补发2月",'8月奖金发放记录'!$A$2:$A$171,A129)</f>
        <v>0</v>
      </c>
      <c r="Q129" s="3">
        <f>SUMIFS('8月奖金发放记录'!$J$2:$J$171,'8月奖金发放记录'!$B$2:$B$171,B129,'8月奖金发放记录'!$E$2:$E$171,"补发3月",'8月奖金发放记录'!$A$2:$A$171,A129)</f>
        <v>0</v>
      </c>
      <c r="R129" s="3">
        <f>SUMIFS('8月奖金发放记录'!$J$2:$J$171,'8月奖金发放记录'!$B$2:$B$171,B129,'8月奖金发放记录'!$E$2:$E$171,"补发4月",'8月奖金发放记录'!$A$2:$A$171,A129)</f>
        <v>0</v>
      </c>
      <c r="S129" s="3">
        <f>SUMIFS('8月奖金发放记录'!$J$2:$J$171,'8月奖金发放记录'!$B$2:$B$171,B129,'8月奖金发放记录'!$E$2:$E$171,"补发5月",'8月奖金发放记录'!$A$2:$A$171,A129)</f>
        <v>0</v>
      </c>
      <c r="T129" s="3">
        <f>SUMIFS('8月奖金发放记录'!$J$2:$J$171,'8月奖金发放记录'!$B$2:$B$171,B129,'8月奖金发放记录'!$E$2:$E$171,"补发6月",'8月奖金发放记录'!$A$2:$A$171,A129)</f>
        <v>0</v>
      </c>
      <c r="U129" s="3">
        <f>SUMIFS('8月奖金发放记录'!$J$2:$J$171,'8月奖金发放记录'!$B$2:$B$171,B129,'8月奖金发放记录'!$E$2:$E$171,"补发7月",'8月奖金发放记录'!$A$2:$A$171,A129)</f>
        <v>0</v>
      </c>
      <c r="V129" s="3">
        <f>SUMIFS('8月奖金发放记录'!$J$2:$J$171,'8月奖金发放记录'!$B$2:$B$171,B129,'8月奖金发放记录'!$E$2:$E$171,"当月",'8月奖金发放记录'!$A$2:$A$171,A129)</f>
        <v>0</v>
      </c>
      <c r="W129" s="3">
        <f>SUMIFS('8月奖金发放记录'!$J$2:$J$171,'8月奖金发放记录'!$B$2:$B$171,B129,'8月奖金发放记录'!$E$2:$E$171,"累计补发8月",'8月奖金发放记录'!$A$2:$A$171,A129)</f>
        <v>0</v>
      </c>
      <c r="X129" s="3">
        <f t="shared" si="1"/>
        <v>0</v>
      </c>
      <c r="Y129" s="2" t="s">
        <v>59</v>
      </c>
    </row>
    <row r="130" ht="19" customHeight="1" spans="1:25">
      <c r="A130" s="2" t="s">
        <v>375</v>
      </c>
      <c r="B130" s="2" t="s">
        <v>356</v>
      </c>
      <c r="C130" s="2" t="s">
        <v>65</v>
      </c>
      <c r="D130" s="2">
        <v>1</v>
      </c>
      <c r="E130" s="2">
        <v>7</v>
      </c>
      <c r="F130" s="3">
        <v>1129.03</v>
      </c>
      <c r="G130" s="3">
        <v>1014.6</v>
      </c>
      <c r="H130" s="2" t="s">
        <v>59</v>
      </c>
      <c r="I130" s="3">
        <v>0</v>
      </c>
      <c r="J130" s="3">
        <v>36129.03</v>
      </c>
      <c r="K130" s="3">
        <v>39176.2</v>
      </c>
      <c r="L130" s="2" t="s">
        <v>69</v>
      </c>
      <c r="M130" s="2">
        <v>0</v>
      </c>
      <c r="N130" s="3">
        <f>SUMIFS('8月奖金发放记录'!$J$2:$J$171,'8月奖金发放记录'!$B$2:$B$171,B130,'8月奖金发放记录'!$E$2:$E$171,"结转",'8月奖金发放记录'!$A$2:$A$171,A130)</f>
        <v>0</v>
      </c>
      <c r="O130" s="3">
        <f>SUMIFS('8月奖金发放记录'!$J$2:$J$171,'8月奖金发放记录'!$B$2:$B$171,B130,'8月奖金发放记录'!$E$2:$E$171,"补发1月",'8月奖金发放记录'!$A$2:$A$171,A130)</f>
        <v>0</v>
      </c>
      <c r="P130" s="3">
        <f>SUMIFS('8月奖金发放记录'!$J$2:$J$171,'8月奖金发放记录'!$B$2:$B$171,B130,'8月奖金发放记录'!$E$2:$E$171,"补发2月",'8月奖金发放记录'!$A$2:$A$171,A130)</f>
        <v>0</v>
      </c>
      <c r="Q130" s="3">
        <f>SUMIFS('8月奖金发放记录'!$J$2:$J$171,'8月奖金发放记录'!$B$2:$B$171,B130,'8月奖金发放记录'!$E$2:$E$171,"补发3月",'8月奖金发放记录'!$A$2:$A$171,A130)</f>
        <v>0</v>
      </c>
      <c r="R130" s="3">
        <f>SUMIFS('8月奖金发放记录'!$J$2:$J$171,'8月奖金发放记录'!$B$2:$B$171,B130,'8月奖金发放记录'!$E$2:$E$171,"补发4月",'8月奖金发放记录'!$A$2:$A$171,A130)</f>
        <v>0</v>
      </c>
      <c r="S130" s="3">
        <f>SUMIFS('8月奖金发放记录'!$J$2:$J$171,'8月奖金发放记录'!$B$2:$B$171,B130,'8月奖金发放记录'!$E$2:$E$171,"补发5月",'8月奖金发放记录'!$A$2:$A$171,A130)</f>
        <v>0</v>
      </c>
      <c r="T130" s="3">
        <f>SUMIFS('8月奖金发放记录'!$J$2:$J$171,'8月奖金发放记录'!$B$2:$B$171,B130,'8月奖金发放记录'!$E$2:$E$171,"补发6月",'8月奖金发放记录'!$A$2:$A$171,A130)</f>
        <v>0</v>
      </c>
      <c r="U130" s="3">
        <f>SUMIFS('8月奖金发放记录'!$J$2:$J$171,'8月奖金发放记录'!$B$2:$B$171,B130,'8月奖金发放记录'!$E$2:$E$171,"补发7月",'8月奖金发放记录'!$A$2:$A$171,A130)</f>
        <v>0</v>
      </c>
      <c r="V130" s="3">
        <f>SUMIFS('8月奖金发放记录'!$J$2:$J$171,'8月奖金发放记录'!$B$2:$B$171,B130,'8月奖金发放记录'!$E$2:$E$171,"当月",'8月奖金发放记录'!$A$2:$A$171,A130)</f>
        <v>0</v>
      </c>
      <c r="W130" s="3">
        <f>SUMIFS('8月奖金发放记录'!$J$2:$J$171,'8月奖金发放记录'!$B$2:$B$171,B130,'8月奖金发放记录'!$E$2:$E$171,"累计补发8月",'8月奖金发放记录'!$A$2:$A$171,A130)</f>
        <v>58.71</v>
      </c>
      <c r="X130" s="3">
        <f t="shared" ref="X130:X193" si="2">SUM(N130:W130)</f>
        <v>58.71</v>
      </c>
      <c r="Y130" s="2" t="s">
        <v>59</v>
      </c>
    </row>
    <row r="131" ht="19" customHeight="1" spans="1:25">
      <c r="A131" s="2" t="s">
        <v>378</v>
      </c>
      <c r="B131" s="2" t="s">
        <v>356</v>
      </c>
      <c r="C131" s="2" t="s">
        <v>65</v>
      </c>
      <c r="D131" s="2">
        <v>1</v>
      </c>
      <c r="E131" s="2">
        <v>28</v>
      </c>
      <c r="F131" s="3">
        <v>4516.13</v>
      </c>
      <c r="G131" s="3">
        <v>4683.8</v>
      </c>
      <c r="H131" s="2" t="s">
        <v>113</v>
      </c>
      <c r="I131" s="3">
        <v>234.838709677419</v>
      </c>
      <c r="J131" s="3">
        <v>33801.84</v>
      </c>
      <c r="K131" s="3">
        <v>42073.4</v>
      </c>
      <c r="L131" s="2" t="s">
        <v>69</v>
      </c>
      <c r="M131" s="2">
        <v>0</v>
      </c>
      <c r="N131" s="3">
        <f>SUMIFS('8月奖金发放记录'!$J$2:$J$171,'8月奖金发放记录'!$B$2:$B$171,B131,'8月奖金发放记录'!$E$2:$E$171,"结转",'8月奖金发放记录'!$A$2:$A$171,A131)</f>
        <v>0</v>
      </c>
      <c r="O131" s="3">
        <f>SUMIFS('8月奖金发放记录'!$J$2:$J$171,'8月奖金发放记录'!$B$2:$B$171,B131,'8月奖金发放记录'!$E$2:$E$171,"补发1月",'8月奖金发放记录'!$A$2:$A$171,A131)</f>
        <v>0</v>
      </c>
      <c r="P131" s="3">
        <f>SUMIFS('8月奖金发放记录'!$J$2:$J$171,'8月奖金发放记录'!$B$2:$B$171,B131,'8月奖金发放记录'!$E$2:$E$171,"补发2月",'8月奖金发放记录'!$A$2:$A$171,A131)</f>
        <v>0</v>
      </c>
      <c r="Q131" s="3">
        <f>SUMIFS('8月奖金发放记录'!$J$2:$J$171,'8月奖金发放记录'!$B$2:$B$171,B131,'8月奖金发放记录'!$E$2:$E$171,"补发3月",'8月奖金发放记录'!$A$2:$A$171,A131)</f>
        <v>0</v>
      </c>
      <c r="R131" s="3">
        <f>SUMIFS('8月奖金发放记录'!$J$2:$J$171,'8月奖金发放记录'!$B$2:$B$171,B131,'8月奖金发放记录'!$E$2:$E$171,"补发4月",'8月奖金发放记录'!$A$2:$A$171,A131)</f>
        <v>0</v>
      </c>
      <c r="S131" s="3">
        <f>SUMIFS('8月奖金发放记录'!$J$2:$J$171,'8月奖金发放记录'!$B$2:$B$171,B131,'8月奖金发放记录'!$E$2:$E$171,"补发5月",'8月奖金发放记录'!$A$2:$A$171,A131)</f>
        <v>0</v>
      </c>
      <c r="T131" s="3">
        <f>SUMIFS('8月奖金发放记录'!$J$2:$J$171,'8月奖金发放记录'!$B$2:$B$171,B131,'8月奖金发放记录'!$E$2:$E$171,"补发6月",'8月奖金发放记录'!$A$2:$A$171,A131)</f>
        <v>0</v>
      </c>
      <c r="U131" s="3">
        <f>SUMIFS('8月奖金发放记录'!$J$2:$J$171,'8月奖金发放记录'!$B$2:$B$171,B131,'8月奖金发放记录'!$E$2:$E$171,"补发7月",'8月奖金发放记录'!$A$2:$A$171,A131)</f>
        <v>0</v>
      </c>
      <c r="V131" s="3">
        <f>SUMIFS('8月奖金发放记录'!$J$2:$J$171,'8月奖金发放记录'!$B$2:$B$171,B131,'8月奖金发放记录'!$E$2:$E$171,"当月",'8月奖金发放记录'!$A$2:$A$171,A131)</f>
        <v>234.84</v>
      </c>
      <c r="W131" s="3">
        <f>SUMIFS('8月奖金发放记录'!$J$2:$J$171,'8月奖金发放记录'!$B$2:$B$171,B131,'8月奖金发放记录'!$E$2:$E$171,"累计补发8月",'8月奖金发放记录'!$A$2:$A$171,A131)</f>
        <v>0</v>
      </c>
      <c r="X131" s="3">
        <f t="shared" si="2"/>
        <v>234.84</v>
      </c>
      <c r="Y131" s="2" t="s">
        <v>59</v>
      </c>
    </row>
    <row r="132" ht="19" customHeight="1" spans="1:25">
      <c r="A132" s="2" t="s">
        <v>380</v>
      </c>
      <c r="B132" s="2" t="s">
        <v>356</v>
      </c>
      <c r="C132" s="2" t="s">
        <v>65</v>
      </c>
      <c r="D132" s="2">
        <v>1</v>
      </c>
      <c r="E132" s="2">
        <v>26</v>
      </c>
      <c r="F132" s="3">
        <v>4193.55</v>
      </c>
      <c r="G132" s="3">
        <v>896.7</v>
      </c>
      <c r="H132" s="2" t="s">
        <v>59</v>
      </c>
      <c r="I132" s="3">
        <v>0</v>
      </c>
      <c r="J132" s="3">
        <v>6129.03</v>
      </c>
      <c r="K132" s="3">
        <v>1360.6</v>
      </c>
      <c r="L132" s="2" t="s">
        <v>24</v>
      </c>
      <c r="M132" s="2">
        <v>0</v>
      </c>
      <c r="N132" s="3">
        <f>SUMIFS('8月奖金发放记录'!$J$2:$J$171,'8月奖金发放记录'!$B$2:$B$171,B132,'8月奖金发放记录'!$E$2:$E$171,"结转",'8月奖金发放记录'!$A$2:$A$171,A132)</f>
        <v>0</v>
      </c>
      <c r="O132" s="3">
        <f>SUMIFS('8月奖金发放记录'!$J$2:$J$171,'8月奖金发放记录'!$B$2:$B$171,B132,'8月奖金发放记录'!$E$2:$E$171,"补发1月",'8月奖金发放记录'!$A$2:$A$171,A132)</f>
        <v>0</v>
      </c>
      <c r="P132" s="3">
        <f>SUMIFS('8月奖金发放记录'!$J$2:$J$171,'8月奖金发放记录'!$B$2:$B$171,B132,'8月奖金发放记录'!$E$2:$E$171,"补发2月",'8月奖金发放记录'!$A$2:$A$171,A132)</f>
        <v>0</v>
      </c>
      <c r="Q132" s="3">
        <f>SUMIFS('8月奖金发放记录'!$J$2:$J$171,'8月奖金发放记录'!$B$2:$B$171,B132,'8月奖金发放记录'!$E$2:$E$171,"补发3月",'8月奖金发放记录'!$A$2:$A$171,A132)</f>
        <v>0</v>
      </c>
      <c r="R132" s="3">
        <f>SUMIFS('8月奖金发放记录'!$J$2:$J$171,'8月奖金发放记录'!$B$2:$B$171,B132,'8月奖金发放记录'!$E$2:$E$171,"补发4月",'8月奖金发放记录'!$A$2:$A$171,A132)</f>
        <v>0</v>
      </c>
      <c r="S132" s="3">
        <f>SUMIFS('8月奖金发放记录'!$J$2:$J$171,'8月奖金发放记录'!$B$2:$B$171,B132,'8月奖金发放记录'!$E$2:$E$171,"补发5月",'8月奖金发放记录'!$A$2:$A$171,A132)</f>
        <v>0</v>
      </c>
      <c r="T132" s="3">
        <f>SUMIFS('8月奖金发放记录'!$J$2:$J$171,'8月奖金发放记录'!$B$2:$B$171,B132,'8月奖金发放记录'!$E$2:$E$171,"补发6月",'8月奖金发放记录'!$A$2:$A$171,A132)</f>
        <v>0</v>
      </c>
      <c r="U132" s="3">
        <f>SUMIFS('8月奖金发放记录'!$J$2:$J$171,'8月奖金发放记录'!$B$2:$B$171,B132,'8月奖金发放记录'!$E$2:$E$171,"补发7月",'8月奖金发放记录'!$A$2:$A$171,A132)</f>
        <v>0</v>
      </c>
      <c r="V132" s="3">
        <f>SUMIFS('8月奖金发放记录'!$J$2:$J$171,'8月奖金发放记录'!$B$2:$B$171,B132,'8月奖金发放记录'!$E$2:$E$171,"当月",'8月奖金发放记录'!$A$2:$A$171,A132)</f>
        <v>0</v>
      </c>
      <c r="W132" s="3">
        <f>SUMIFS('8月奖金发放记录'!$J$2:$J$171,'8月奖金发放记录'!$B$2:$B$171,B132,'8月奖金发放记录'!$E$2:$E$171,"累计补发8月",'8月奖金发放记录'!$A$2:$A$171,A132)</f>
        <v>0</v>
      </c>
      <c r="X132" s="3">
        <f t="shared" si="2"/>
        <v>0</v>
      </c>
      <c r="Y132" s="2" t="s">
        <v>59</v>
      </c>
    </row>
    <row r="133" ht="19" customHeight="1" spans="1:25">
      <c r="A133" s="2" t="s">
        <v>703</v>
      </c>
      <c r="B133" s="2" t="s">
        <v>356</v>
      </c>
      <c r="C133" s="2" t="s">
        <v>65</v>
      </c>
      <c r="D133" s="2">
        <v>0</v>
      </c>
      <c r="E133" s="2">
        <v>31</v>
      </c>
      <c r="F133" s="3">
        <v>3000</v>
      </c>
      <c r="G133" s="3">
        <v>0</v>
      </c>
      <c r="H133" s="2" t="s">
        <v>59</v>
      </c>
      <c r="I133" s="3">
        <v>0</v>
      </c>
      <c r="J133" s="3">
        <v>22451.61</v>
      </c>
      <c r="K133" s="3">
        <v>41174</v>
      </c>
      <c r="L133" s="2" t="s">
        <v>24</v>
      </c>
      <c r="M133" s="2">
        <v>1</v>
      </c>
      <c r="N133" s="3">
        <f>SUMIFS('8月奖金发放记录'!$J$2:$J$171,'8月奖金发放记录'!$B$2:$B$171,B133,'8月奖金发放记录'!$E$2:$E$171,"结转",'8月奖金发放记录'!$A$2:$A$171,A133)</f>
        <v>150</v>
      </c>
      <c r="O133" s="3">
        <f>SUMIFS('8月奖金发放记录'!$J$2:$J$171,'8月奖金发放记录'!$B$2:$B$171,B133,'8月奖金发放记录'!$E$2:$E$171,"补发1月",'8月奖金发放记录'!$A$2:$A$171,A133)</f>
        <v>0</v>
      </c>
      <c r="P133" s="3">
        <f>SUMIFS('8月奖金发放记录'!$J$2:$J$171,'8月奖金发放记录'!$B$2:$B$171,B133,'8月奖金发放记录'!$E$2:$E$171,"补发2月",'8月奖金发放记录'!$A$2:$A$171,A133)</f>
        <v>0</v>
      </c>
      <c r="Q133" s="3">
        <f>SUMIFS('8月奖金发放记录'!$J$2:$J$171,'8月奖金发放记录'!$B$2:$B$171,B133,'8月奖金发放记录'!$E$2:$E$171,"补发3月",'8月奖金发放记录'!$A$2:$A$171,A133)</f>
        <v>0</v>
      </c>
      <c r="R133" s="3">
        <f>SUMIFS('8月奖金发放记录'!$J$2:$J$171,'8月奖金发放记录'!$B$2:$B$171,B133,'8月奖金发放记录'!$E$2:$E$171,"补发4月",'8月奖金发放记录'!$A$2:$A$171,A133)</f>
        <v>0</v>
      </c>
      <c r="S133" s="3">
        <f>SUMIFS('8月奖金发放记录'!$J$2:$J$171,'8月奖金发放记录'!$B$2:$B$171,B133,'8月奖金发放记录'!$E$2:$E$171,"补发5月",'8月奖金发放记录'!$A$2:$A$171,A133)</f>
        <v>0</v>
      </c>
      <c r="T133" s="3">
        <f>SUMIFS('8月奖金发放记录'!$J$2:$J$171,'8月奖金发放记录'!$B$2:$B$171,B133,'8月奖金发放记录'!$E$2:$E$171,"补发6月",'8月奖金发放记录'!$A$2:$A$171,A133)</f>
        <v>0</v>
      </c>
      <c r="U133" s="3">
        <f>SUMIFS('8月奖金发放记录'!$J$2:$J$171,'8月奖金发放记录'!$B$2:$B$171,B133,'8月奖金发放记录'!$E$2:$E$171,"补发7月",'8月奖金发放记录'!$A$2:$A$171,A133)</f>
        <v>0</v>
      </c>
      <c r="V133" s="3">
        <f>SUMIFS('8月奖金发放记录'!$J$2:$J$171,'8月奖金发放记录'!$B$2:$B$171,B133,'8月奖金发放记录'!$E$2:$E$171,"当月",'8月奖金发放记录'!$A$2:$A$171,A133)</f>
        <v>0</v>
      </c>
      <c r="W133" s="3">
        <f>SUMIFS('8月奖金发放记录'!$J$2:$J$171,'8月奖金发放记录'!$B$2:$B$171,B133,'8月奖金发放记录'!$E$2:$E$171,"累计补发8月",'8月奖金发放记录'!$A$2:$A$171,A133)</f>
        <v>0</v>
      </c>
      <c r="X133" s="3">
        <f t="shared" si="2"/>
        <v>150</v>
      </c>
      <c r="Y133" s="2" t="s">
        <v>113</v>
      </c>
    </row>
    <row r="134" ht="19" customHeight="1" spans="1:25">
      <c r="A134" s="2" t="s">
        <v>381</v>
      </c>
      <c r="B134" s="2" t="s">
        <v>356</v>
      </c>
      <c r="C134" s="2" t="s">
        <v>65</v>
      </c>
      <c r="D134" s="2">
        <v>1</v>
      </c>
      <c r="E134" s="2">
        <v>22</v>
      </c>
      <c r="F134" s="3">
        <v>3548.39</v>
      </c>
      <c r="G134" s="3">
        <v>5411</v>
      </c>
      <c r="H134" s="2" t="s">
        <v>113</v>
      </c>
      <c r="I134" s="3">
        <v>184.516129032258</v>
      </c>
      <c r="J134" s="3">
        <v>22715.06</v>
      </c>
      <c r="K134" s="3">
        <v>33049.8</v>
      </c>
      <c r="L134" s="2" t="s">
        <v>69</v>
      </c>
      <c r="M134" s="2">
        <v>1</v>
      </c>
      <c r="N134" s="3">
        <f>SUMIFS('8月奖金发放记录'!$J$2:$J$171,'8月奖金发放记录'!$B$2:$B$171,B134,'8月奖金发放记录'!$E$2:$E$171,"结转",'8月奖金发放记录'!$A$2:$A$171,A134)</f>
        <v>0</v>
      </c>
      <c r="O134" s="3">
        <f>SUMIFS('8月奖金发放记录'!$J$2:$J$171,'8月奖金发放记录'!$B$2:$B$171,B134,'8月奖金发放记录'!$E$2:$E$171,"补发1月",'8月奖金发放记录'!$A$2:$A$171,A134)</f>
        <v>0</v>
      </c>
      <c r="P134" s="3">
        <f>SUMIFS('8月奖金发放记录'!$J$2:$J$171,'8月奖金发放记录'!$B$2:$B$171,B134,'8月奖金发放记录'!$E$2:$E$171,"补发2月",'8月奖金发放记录'!$A$2:$A$171,A134)</f>
        <v>0</v>
      </c>
      <c r="Q134" s="3">
        <f>SUMIFS('8月奖金发放记录'!$J$2:$J$171,'8月奖金发放记录'!$B$2:$B$171,B134,'8月奖金发放记录'!$E$2:$E$171,"补发3月",'8月奖金发放记录'!$A$2:$A$171,A134)</f>
        <v>0</v>
      </c>
      <c r="R134" s="3">
        <f>SUMIFS('8月奖金发放记录'!$J$2:$J$171,'8月奖金发放记录'!$B$2:$B$171,B134,'8月奖金发放记录'!$E$2:$E$171,"补发4月",'8月奖金发放记录'!$A$2:$A$171,A134)</f>
        <v>0</v>
      </c>
      <c r="S134" s="3">
        <f>SUMIFS('8月奖金发放记录'!$J$2:$J$171,'8月奖金发放记录'!$B$2:$B$171,B134,'8月奖金发放记录'!$E$2:$E$171,"补发5月",'8月奖金发放记录'!$A$2:$A$171,A134)</f>
        <v>0</v>
      </c>
      <c r="T134" s="3">
        <f>SUMIFS('8月奖金发放记录'!$J$2:$J$171,'8月奖金发放记录'!$B$2:$B$171,B134,'8月奖金发放记录'!$E$2:$E$171,"补发6月",'8月奖金发放记录'!$A$2:$A$171,A134)</f>
        <v>0</v>
      </c>
      <c r="U134" s="3">
        <f>SUMIFS('8月奖金发放记录'!$J$2:$J$171,'8月奖金发放记录'!$B$2:$B$171,B134,'8月奖金发放记录'!$E$2:$E$171,"补发7月",'8月奖金发放记录'!$A$2:$A$171,A134)</f>
        <v>0</v>
      </c>
      <c r="V134" s="3">
        <f>SUMIFS('8月奖金发放记录'!$J$2:$J$171,'8月奖金发放记录'!$B$2:$B$171,B134,'8月奖金发放记录'!$E$2:$E$171,"当月",'8月奖金发放记录'!$A$2:$A$171,A134)</f>
        <v>184.52</v>
      </c>
      <c r="W134" s="3">
        <f>SUMIFS('8月奖金发放记录'!$J$2:$J$171,'8月奖金发放记录'!$B$2:$B$171,B134,'8月奖金发放记录'!$E$2:$E$171,"累计补发8月",'8月奖金发放记录'!$A$2:$A$171,A134)</f>
        <v>0</v>
      </c>
      <c r="X134" s="3">
        <f t="shared" si="2"/>
        <v>184.52</v>
      </c>
      <c r="Y134" s="2" t="s">
        <v>59</v>
      </c>
    </row>
    <row r="135" ht="19" customHeight="1" spans="1:25">
      <c r="A135" s="2" t="s">
        <v>382</v>
      </c>
      <c r="B135" s="2" t="s">
        <v>356</v>
      </c>
      <c r="C135" s="2" t="s">
        <v>65</v>
      </c>
      <c r="D135" s="2">
        <v>1</v>
      </c>
      <c r="E135" s="2">
        <v>15</v>
      </c>
      <c r="F135" s="3">
        <v>2419.35</v>
      </c>
      <c r="G135" s="3">
        <v>1413.2</v>
      </c>
      <c r="H135" s="2" t="s">
        <v>59</v>
      </c>
      <c r="I135" s="3">
        <v>0</v>
      </c>
      <c r="J135" s="3">
        <v>2419.35</v>
      </c>
      <c r="K135" s="3">
        <v>1413.2</v>
      </c>
      <c r="L135" s="2" t="s">
        <v>24</v>
      </c>
      <c r="M135" s="2">
        <v>0</v>
      </c>
      <c r="N135" s="3">
        <f>SUMIFS('8月奖金发放记录'!$J$2:$J$171,'8月奖金发放记录'!$B$2:$B$171,B135,'8月奖金发放记录'!$E$2:$E$171,"结转",'8月奖金发放记录'!$A$2:$A$171,A135)</f>
        <v>0</v>
      </c>
      <c r="O135" s="3">
        <f>SUMIFS('8月奖金发放记录'!$J$2:$J$171,'8月奖金发放记录'!$B$2:$B$171,B135,'8月奖金发放记录'!$E$2:$E$171,"补发1月",'8月奖金发放记录'!$A$2:$A$171,A135)</f>
        <v>0</v>
      </c>
      <c r="P135" s="3">
        <f>SUMIFS('8月奖金发放记录'!$J$2:$J$171,'8月奖金发放记录'!$B$2:$B$171,B135,'8月奖金发放记录'!$E$2:$E$171,"补发2月",'8月奖金发放记录'!$A$2:$A$171,A135)</f>
        <v>0</v>
      </c>
      <c r="Q135" s="3">
        <f>SUMIFS('8月奖金发放记录'!$J$2:$J$171,'8月奖金发放记录'!$B$2:$B$171,B135,'8月奖金发放记录'!$E$2:$E$171,"补发3月",'8月奖金发放记录'!$A$2:$A$171,A135)</f>
        <v>0</v>
      </c>
      <c r="R135" s="3">
        <f>SUMIFS('8月奖金发放记录'!$J$2:$J$171,'8月奖金发放记录'!$B$2:$B$171,B135,'8月奖金发放记录'!$E$2:$E$171,"补发4月",'8月奖金发放记录'!$A$2:$A$171,A135)</f>
        <v>0</v>
      </c>
      <c r="S135" s="3">
        <f>SUMIFS('8月奖金发放记录'!$J$2:$J$171,'8月奖金发放记录'!$B$2:$B$171,B135,'8月奖金发放记录'!$E$2:$E$171,"补发5月",'8月奖金发放记录'!$A$2:$A$171,A135)</f>
        <v>0</v>
      </c>
      <c r="T135" s="3">
        <f>SUMIFS('8月奖金发放记录'!$J$2:$J$171,'8月奖金发放记录'!$B$2:$B$171,B135,'8月奖金发放记录'!$E$2:$E$171,"补发6月",'8月奖金发放记录'!$A$2:$A$171,A135)</f>
        <v>0</v>
      </c>
      <c r="U135" s="3">
        <f>SUMIFS('8月奖金发放记录'!$J$2:$J$171,'8月奖金发放记录'!$B$2:$B$171,B135,'8月奖金发放记录'!$E$2:$E$171,"补发7月",'8月奖金发放记录'!$A$2:$A$171,A135)</f>
        <v>0</v>
      </c>
      <c r="V135" s="3">
        <f>SUMIFS('8月奖金发放记录'!$J$2:$J$171,'8月奖金发放记录'!$B$2:$B$171,B135,'8月奖金发放记录'!$E$2:$E$171,"当月",'8月奖金发放记录'!$A$2:$A$171,A135)</f>
        <v>0</v>
      </c>
      <c r="W135" s="3">
        <f>SUMIFS('8月奖金发放记录'!$J$2:$J$171,'8月奖金发放记录'!$B$2:$B$171,B135,'8月奖金发放记录'!$E$2:$E$171,"累计补发8月",'8月奖金发放记录'!$A$2:$A$171,A135)</f>
        <v>0</v>
      </c>
      <c r="X135" s="3">
        <f t="shared" si="2"/>
        <v>0</v>
      </c>
      <c r="Y135" s="2" t="s">
        <v>59</v>
      </c>
    </row>
    <row r="136" ht="19" customHeight="1" spans="1:25">
      <c r="A136" s="2" t="s">
        <v>386</v>
      </c>
      <c r="B136" s="2" t="s">
        <v>356</v>
      </c>
      <c r="C136" s="2" t="s">
        <v>65</v>
      </c>
      <c r="D136" s="2">
        <v>1</v>
      </c>
      <c r="E136" s="2">
        <v>15</v>
      </c>
      <c r="F136" s="3">
        <v>2419.35</v>
      </c>
      <c r="G136" s="3">
        <v>345.3</v>
      </c>
      <c r="H136" s="2" t="s">
        <v>59</v>
      </c>
      <c r="I136" s="3">
        <v>0</v>
      </c>
      <c r="J136" s="3">
        <v>2419.35</v>
      </c>
      <c r="K136" s="3">
        <v>345.3</v>
      </c>
      <c r="L136" s="2" t="s">
        <v>24</v>
      </c>
      <c r="M136" s="2">
        <v>0</v>
      </c>
      <c r="N136" s="3">
        <f>SUMIFS('8月奖金发放记录'!$J$2:$J$171,'8月奖金发放记录'!$B$2:$B$171,B136,'8月奖金发放记录'!$E$2:$E$171,"结转",'8月奖金发放记录'!$A$2:$A$171,A136)</f>
        <v>0</v>
      </c>
      <c r="O136" s="3">
        <f>SUMIFS('8月奖金发放记录'!$J$2:$J$171,'8月奖金发放记录'!$B$2:$B$171,B136,'8月奖金发放记录'!$E$2:$E$171,"补发1月",'8月奖金发放记录'!$A$2:$A$171,A136)</f>
        <v>0</v>
      </c>
      <c r="P136" s="3">
        <f>SUMIFS('8月奖金发放记录'!$J$2:$J$171,'8月奖金发放记录'!$B$2:$B$171,B136,'8月奖金发放记录'!$E$2:$E$171,"补发2月",'8月奖金发放记录'!$A$2:$A$171,A136)</f>
        <v>0</v>
      </c>
      <c r="Q136" s="3">
        <f>SUMIFS('8月奖金发放记录'!$J$2:$J$171,'8月奖金发放记录'!$B$2:$B$171,B136,'8月奖金发放记录'!$E$2:$E$171,"补发3月",'8月奖金发放记录'!$A$2:$A$171,A136)</f>
        <v>0</v>
      </c>
      <c r="R136" s="3">
        <f>SUMIFS('8月奖金发放记录'!$J$2:$J$171,'8月奖金发放记录'!$B$2:$B$171,B136,'8月奖金发放记录'!$E$2:$E$171,"补发4月",'8月奖金发放记录'!$A$2:$A$171,A136)</f>
        <v>0</v>
      </c>
      <c r="S136" s="3">
        <f>SUMIFS('8月奖金发放记录'!$J$2:$J$171,'8月奖金发放记录'!$B$2:$B$171,B136,'8月奖金发放记录'!$E$2:$E$171,"补发5月",'8月奖金发放记录'!$A$2:$A$171,A136)</f>
        <v>0</v>
      </c>
      <c r="T136" s="3">
        <f>SUMIFS('8月奖金发放记录'!$J$2:$J$171,'8月奖金发放记录'!$B$2:$B$171,B136,'8月奖金发放记录'!$E$2:$E$171,"补发6月",'8月奖金发放记录'!$A$2:$A$171,A136)</f>
        <v>0</v>
      </c>
      <c r="U136" s="3">
        <f>SUMIFS('8月奖金发放记录'!$J$2:$J$171,'8月奖金发放记录'!$B$2:$B$171,B136,'8月奖金发放记录'!$E$2:$E$171,"补发7月",'8月奖金发放记录'!$A$2:$A$171,A136)</f>
        <v>0</v>
      </c>
      <c r="V136" s="3">
        <f>SUMIFS('8月奖金发放记录'!$J$2:$J$171,'8月奖金发放记录'!$B$2:$B$171,B136,'8月奖金发放记录'!$E$2:$E$171,"当月",'8月奖金发放记录'!$A$2:$A$171,A136)</f>
        <v>0</v>
      </c>
      <c r="W136" s="3">
        <f>SUMIFS('8月奖金发放记录'!$J$2:$J$171,'8月奖金发放记录'!$B$2:$B$171,B136,'8月奖金发放记录'!$E$2:$E$171,"累计补发8月",'8月奖金发放记录'!$A$2:$A$171,A136)</f>
        <v>0</v>
      </c>
      <c r="X136" s="3">
        <f t="shared" si="2"/>
        <v>0</v>
      </c>
      <c r="Y136" s="2" t="s">
        <v>59</v>
      </c>
    </row>
    <row r="137" ht="19" customHeight="1" spans="1:25">
      <c r="A137" s="2" t="s">
        <v>388</v>
      </c>
      <c r="B137" s="2" t="s">
        <v>356</v>
      </c>
      <c r="C137" s="2" t="s">
        <v>65</v>
      </c>
      <c r="D137" s="2">
        <v>1</v>
      </c>
      <c r="E137" s="2">
        <v>24</v>
      </c>
      <c r="F137" s="3">
        <v>3870.97</v>
      </c>
      <c r="G137" s="3">
        <v>6492.3</v>
      </c>
      <c r="H137" s="2" t="s">
        <v>113</v>
      </c>
      <c r="I137" s="3">
        <v>201.290322580645</v>
      </c>
      <c r="J137" s="3">
        <v>23870.97</v>
      </c>
      <c r="K137" s="3">
        <v>41548.2</v>
      </c>
      <c r="L137" s="2" t="s">
        <v>69</v>
      </c>
      <c r="M137" s="2">
        <v>0</v>
      </c>
      <c r="N137" s="3">
        <f>SUMIFS('8月奖金发放记录'!$J$2:$J$171,'8月奖金发放记录'!$B$2:$B$171,B137,'8月奖金发放记录'!$E$2:$E$171,"结转",'8月奖金发放记录'!$A$2:$A$171,A137)</f>
        <v>260</v>
      </c>
      <c r="O137" s="3">
        <f>SUMIFS('8月奖金发放记录'!$J$2:$J$171,'8月奖金发放记录'!$B$2:$B$171,B137,'8月奖金发放记录'!$E$2:$E$171,"补发1月",'8月奖金发放记录'!$A$2:$A$171,A137)</f>
        <v>0</v>
      </c>
      <c r="P137" s="3">
        <f>SUMIFS('8月奖金发放记录'!$J$2:$J$171,'8月奖金发放记录'!$B$2:$B$171,B137,'8月奖金发放记录'!$E$2:$E$171,"补发2月",'8月奖金发放记录'!$A$2:$A$171,A137)</f>
        <v>0</v>
      </c>
      <c r="Q137" s="3">
        <f>SUMIFS('8月奖金发放记录'!$J$2:$J$171,'8月奖金发放记录'!$B$2:$B$171,B137,'8月奖金发放记录'!$E$2:$E$171,"补发3月",'8月奖金发放记录'!$A$2:$A$171,A137)</f>
        <v>0</v>
      </c>
      <c r="R137" s="3">
        <f>SUMIFS('8月奖金发放记录'!$J$2:$J$171,'8月奖金发放记录'!$B$2:$B$171,B137,'8月奖金发放记录'!$E$2:$E$171,"补发4月",'8月奖金发放记录'!$A$2:$A$171,A137)</f>
        <v>0</v>
      </c>
      <c r="S137" s="3">
        <f>SUMIFS('8月奖金发放记录'!$J$2:$J$171,'8月奖金发放记录'!$B$2:$B$171,B137,'8月奖金发放记录'!$E$2:$E$171,"补发5月",'8月奖金发放记录'!$A$2:$A$171,A137)</f>
        <v>0</v>
      </c>
      <c r="T137" s="3">
        <f>SUMIFS('8月奖金发放记录'!$J$2:$J$171,'8月奖金发放记录'!$B$2:$B$171,B137,'8月奖金发放记录'!$E$2:$E$171,"补发6月",'8月奖金发放记录'!$A$2:$A$171,A137)</f>
        <v>0</v>
      </c>
      <c r="U137" s="3">
        <f>SUMIFS('8月奖金发放记录'!$J$2:$J$171,'8月奖金发放记录'!$B$2:$B$171,B137,'8月奖金发放记录'!$E$2:$E$171,"补发7月",'8月奖金发放记录'!$A$2:$A$171,A137)</f>
        <v>0</v>
      </c>
      <c r="V137" s="3">
        <f>SUMIFS('8月奖金发放记录'!$J$2:$J$171,'8月奖金发放记录'!$B$2:$B$171,B137,'8月奖金发放记录'!$E$2:$E$171,"当月",'8月奖金发放记录'!$A$2:$A$171,A137)</f>
        <v>0</v>
      </c>
      <c r="W137" s="3">
        <f>SUMIFS('8月奖金发放记录'!$J$2:$J$171,'8月奖金发放记录'!$B$2:$B$171,B137,'8月奖金发放记录'!$E$2:$E$171,"累计补发8月",'8月奖金发放记录'!$A$2:$A$171,A137)</f>
        <v>0</v>
      </c>
      <c r="X137" s="3">
        <f t="shared" si="2"/>
        <v>260</v>
      </c>
      <c r="Y137" s="2" t="s">
        <v>59</v>
      </c>
    </row>
    <row r="138" ht="19" customHeight="1" spans="1:25">
      <c r="A138" s="2" t="s">
        <v>390</v>
      </c>
      <c r="B138" s="2" t="s">
        <v>356</v>
      </c>
      <c r="C138" s="2" t="s">
        <v>65</v>
      </c>
      <c r="D138" s="2">
        <v>2</v>
      </c>
      <c r="E138" s="2">
        <v>19</v>
      </c>
      <c r="F138" s="3">
        <v>3064.52</v>
      </c>
      <c r="G138" s="3">
        <v>1044.3</v>
      </c>
      <c r="H138" s="2" t="s">
        <v>59</v>
      </c>
      <c r="I138" s="3">
        <v>0</v>
      </c>
      <c r="J138" s="3">
        <v>38064.52</v>
      </c>
      <c r="K138" s="3">
        <v>19842.94</v>
      </c>
      <c r="L138" s="2" t="s">
        <v>24</v>
      </c>
      <c r="M138" s="2">
        <v>0</v>
      </c>
      <c r="N138" s="3">
        <f>SUMIFS('8月奖金发放记录'!$J$2:$J$171,'8月奖金发放记录'!$B$2:$B$171,B138,'8月奖金发放记录'!$E$2:$E$171,"结转",'8月奖金发放记录'!$A$2:$A$171,A138)</f>
        <v>0</v>
      </c>
      <c r="O138" s="3">
        <f>SUMIFS('8月奖金发放记录'!$J$2:$J$171,'8月奖金发放记录'!$B$2:$B$171,B138,'8月奖金发放记录'!$E$2:$E$171,"补发1月",'8月奖金发放记录'!$A$2:$A$171,A138)</f>
        <v>0</v>
      </c>
      <c r="P138" s="3">
        <f>SUMIFS('8月奖金发放记录'!$J$2:$J$171,'8月奖金发放记录'!$B$2:$B$171,B138,'8月奖金发放记录'!$E$2:$E$171,"补发2月",'8月奖金发放记录'!$A$2:$A$171,A138)</f>
        <v>0</v>
      </c>
      <c r="Q138" s="3">
        <f>SUMIFS('8月奖金发放记录'!$J$2:$J$171,'8月奖金发放记录'!$B$2:$B$171,B138,'8月奖金发放记录'!$E$2:$E$171,"补发3月",'8月奖金发放记录'!$A$2:$A$171,A138)</f>
        <v>0</v>
      </c>
      <c r="R138" s="3">
        <f>SUMIFS('8月奖金发放记录'!$J$2:$J$171,'8月奖金发放记录'!$B$2:$B$171,B138,'8月奖金发放记录'!$E$2:$E$171,"补发4月",'8月奖金发放记录'!$A$2:$A$171,A138)</f>
        <v>0</v>
      </c>
      <c r="S138" s="3">
        <f>SUMIFS('8月奖金发放记录'!$J$2:$J$171,'8月奖金发放记录'!$B$2:$B$171,B138,'8月奖金发放记录'!$E$2:$E$171,"补发5月",'8月奖金发放记录'!$A$2:$A$171,A138)</f>
        <v>0</v>
      </c>
      <c r="T138" s="3">
        <f>SUMIFS('8月奖金发放记录'!$J$2:$J$171,'8月奖金发放记录'!$B$2:$B$171,B138,'8月奖金发放记录'!$E$2:$E$171,"补发6月",'8月奖金发放记录'!$A$2:$A$171,A138)</f>
        <v>0</v>
      </c>
      <c r="U138" s="3">
        <f>SUMIFS('8月奖金发放记录'!$J$2:$J$171,'8月奖金发放记录'!$B$2:$B$171,B138,'8月奖金发放记录'!$E$2:$E$171,"补发7月",'8月奖金发放记录'!$A$2:$A$171,A138)</f>
        <v>0</v>
      </c>
      <c r="V138" s="3">
        <f>SUMIFS('8月奖金发放记录'!$J$2:$J$171,'8月奖金发放记录'!$B$2:$B$171,B138,'8月奖金发放记录'!$E$2:$E$171,"当月",'8月奖金发放记录'!$A$2:$A$171,A138)</f>
        <v>0</v>
      </c>
      <c r="W138" s="3">
        <f>SUMIFS('8月奖金发放记录'!$J$2:$J$171,'8月奖金发放记录'!$B$2:$B$171,B138,'8月奖金发放记录'!$E$2:$E$171,"累计补发8月",'8月奖金发放记录'!$A$2:$A$171,A138)</f>
        <v>0</v>
      </c>
      <c r="X138" s="3">
        <f t="shared" si="2"/>
        <v>0</v>
      </c>
      <c r="Y138" s="2" t="s">
        <v>59</v>
      </c>
    </row>
    <row r="139" ht="19" customHeight="1" spans="1:25">
      <c r="A139" s="2" t="s">
        <v>394</v>
      </c>
      <c r="B139" s="2" t="s">
        <v>356</v>
      </c>
      <c r="C139" s="2" t="s">
        <v>65</v>
      </c>
      <c r="D139" s="2">
        <v>1</v>
      </c>
      <c r="E139" s="2">
        <v>15</v>
      </c>
      <c r="F139" s="3">
        <v>2419.35</v>
      </c>
      <c r="G139" s="3">
        <v>1013.3</v>
      </c>
      <c r="H139" s="2" t="s">
        <v>59</v>
      </c>
      <c r="I139" s="3">
        <v>0</v>
      </c>
      <c r="J139" s="3">
        <v>2419.35</v>
      </c>
      <c r="K139" s="3">
        <v>1013.3</v>
      </c>
      <c r="L139" s="2" t="s">
        <v>24</v>
      </c>
      <c r="M139" s="2">
        <v>0</v>
      </c>
      <c r="N139" s="3">
        <f>SUMIFS('8月奖金发放记录'!$J$2:$J$171,'8月奖金发放记录'!$B$2:$B$171,B139,'8月奖金发放记录'!$E$2:$E$171,"结转",'8月奖金发放记录'!$A$2:$A$171,A139)</f>
        <v>0</v>
      </c>
      <c r="O139" s="3">
        <f>SUMIFS('8月奖金发放记录'!$J$2:$J$171,'8月奖金发放记录'!$B$2:$B$171,B139,'8月奖金发放记录'!$E$2:$E$171,"补发1月",'8月奖金发放记录'!$A$2:$A$171,A139)</f>
        <v>0</v>
      </c>
      <c r="P139" s="3">
        <f>SUMIFS('8月奖金发放记录'!$J$2:$J$171,'8月奖金发放记录'!$B$2:$B$171,B139,'8月奖金发放记录'!$E$2:$E$171,"补发2月",'8月奖金发放记录'!$A$2:$A$171,A139)</f>
        <v>0</v>
      </c>
      <c r="Q139" s="3">
        <f>SUMIFS('8月奖金发放记录'!$J$2:$J$171,'8月奖金发放记录'!$B$2:$B$171,B139,'8月奖金发放记录'!$E$2:$E$171,"补发3月",'8月奖金发放记录'!$A$2:$A$171,A139)</f>
        <v>0</v>
      </c>
      <c r="R139" s="3">
        <f>SUMIFS('8月奖金发放记录'!$J$2:$J$171,'8月奖金发放记录'!$B$2:$B$171,B139,'8月奖金发放记录'!$E$2:$E$171,"补发4月",'8月奖金发放记录'!$A$2:$A$171,A139)</f>
        <v>0</v>
      </c>
      <c r="S139" s="3">
        <f>SUMIFS('8月奖金发放记录'!$J$2:$J$171,'8月奖金发放记录'!$B$2:$B$171,B139,'8月奖金发放记录'!$E$2:$E$171,"补发5月",'8月奖金发放记录'!$A$2:$A$171,A139)</f>
        <v>0</v>
      </c>
      <c r="T139" s="3">
        <f>SUMIFS('8月奖金发放记录'!$J$2:$J$171,'8月奖金发放记录'!$B$2:$B$171,B139,'8月奖金发放记录'!$E$2:$E$171,"补发6月",'8月奖金发放记录'!$A$2:$A$171,A139)</f>
        <v>0</v>
      </c>
      <c r="U139" s="3">
        <f>SUMIFS('8月奖金发放记录'!$J$2:$J$171,'8月奖金发放记录'!$B$2:$B$171,B139,'8月奖金发放记录'!$E$2:$E$171,"补发7月",'8月奖金发放记录'!$A$2:$A$171,A139)</f>
        <v>0</v>
      </c>
      <c r="V139" s="3">
        <f>SUMIFS('8月奖金发放记录'!$J$2:$J$171,'8月奖金发放记录'!$B$2:$B$171,B139,'8月奖金发放记录'!$E$2:$E$171,"当月",'8月奖金发放记录'!$A$2:$A$171,A139)</f>
        <v>0</v>
      </c>
      <c r="W139" s="3">
        <f>SUMIFS('8月奖金发放记录'!$J$2:$J$171,'8月奖金发放记录'!$B$2:$B$171,B139,'8月奖金发放记录'!$E$2:$E$171,"累计补发8月",'8月奖金发放记录'!$A$2:$A$171,A139)</f>
        <v>0</v>
      </c>
      <c r="X139" s="3">
        <f t="shared" si="2"/>
        <v>0</v>
      </c>
      <c r="Y139" s="2" t="s">
        <v>59</v>
      </c>
    </row>
    <row r="140" ht="19" customHeight="1" spans="1:25">
      <c r="A140" s="2" t="s">
        <v>396</v>
      </c>
      <c r="B140" s="2" t="s">
        <v>356</v>
      </c>
      <c r="C140" s="2" t="s">
        <v>65</v>
      </c>
      <c r="D140" s="2">
        <v>1</v>
      </c>
      <c r="E140" s="2">
        <v>31</v>
      </c>
      <c r="F140" s="3">
        <v>5000</v>
      </c>
      <c r="G140" s="3">
        <v>4009.5</v>
      </c>
      <c r="H140" s="2" t="s">
        <v>59</v>
      </c>
      <c r="I140" s="3">
        <v>0</v>
      </c>
      <c r="J140" s="3">
        <v>38000</v>
      </c>
      <c r="K140" s="3">
        <v>15385.4</v>
      </c>
      <c r="L140" s="2" t="s">
        <v>24</v>
      </c>
      <c r="M140" s="2">
        <v>0</v>
      </c>
      <c r="N140" s="3">
        <f>SUMIFS('8月奖金发放记录'!$J$2:$J$171,'8月奖金发放记录'!$B$2:$B$171,B140,'8月奖金发放记录'!$E$2:$E$171,"结转",'8月奖金发放记录'!$A$2:$A$171,A140)</f>
        <v>0</v>
      </c>
      <c r="O140" s="3">
        <f>SUMIFS('8月奖金发放记录'!$J$2:$J$171,'8月奖金发放记录'!$B$2:$B$171,B140,'8月奖金发放记录'!$E$2:$E$171,"补发1月",'8月奖金发放记录'!$A$2:$A$171,A140)</f>
        <v>0</v>
      </c>
      <c r="P140" s="3">
        <f>SUMIFS('8月奖金发放记录'!$J$2:$J$171,'8月奖金发放记录'!$B$2:$B$171,B140,'8月奖金发放记录'!$E$2:$E$171,"补发2月",'8月奖金发放记录'!$A$2:$A$171,A140)</f>
        <v>0</v>
      </c>
      <c r="Q140" s="3">
        <f>SUMIFS('8月奖金发放记录'!$J$2:$J$171,'8月奖金发放记录'!$B$2:$B$171,B140,'8月奖金发放记录'!$E$2:$E$171,"补发3月",'8月奖金发放记录'!$A$2:$A$171,A140)</f>
        <v>0</v>
      </c>
      <c r="R140" s="3">
        <f>SUMIFS('8月奖金发放记录'!$J$2:$J$171,'8月奖金发放记录'!$B$2:$B$171,B140,'8月奖金发放记录'!$E$2:$E$171,"补发4月",'8月奖金发放记录'!$A$2:$A$171,A140)</f>
        <v>0</v>
      </c>
      <c r="S140" s="3">
        <f>SUMIFS('8月奖金发放记录'!$J$2:$J$171,'8月奖金发放记录'!$B$2:$B$171,B140,'8月奖金发放记录'!$E$2:$E$171,"补发5月",'8月奖金发放记录'!$A$2:$A$171,A140)</f>
        <v>0</v>
      </c>
      <c r="T140" s="3">
        <f>SUMIFS('8月奖金发放记录'!$J$2:$J$171,'8月奖金发放记录'!$B$2:$B$171,B140,'8月奖金发放记录'!$E$2:$E$171,"补发6月",'8月奖金发放记录'!$A$2:$A$171,A140)</f>
        <v>0</v>
      </c>
      <c r="U140" s="3">
        <f>SUMIFS('8月奖金发放记录'!$J$2:$J$171,'8月奖金发放记录'!$B$2:$B$171,B140,'8月奖金发放记录'!$E$2:$E$171,"补发7月",'8月奖金发放记录'!$A$2:$A$171,A140)</f>
        <v>0</v>
      </c>
      <c r="V140" s="3">
        <f>SUMIFS('8月奖金发放记录'!$J$2:$J$171,'8月奖金发放记录'!$B$2:$B$171,B140,'8月奖金发放记录'!$E$2:$E$171,"当月",'8月奖金发放记录'!$A$2:$A$171,A140)</f>
        <v>0</v>
      </c>
      <c r="W140" s="3">
        <f>SUMIFS('8月奖金发放记录'!$J$2:$J$171,'8月奖金发放记录'!$B$2:$B$171,B140,'8月奖金发放记录'!$E$2:$E$171,"累计补发8月",'8月奖金发放记录'!$A$2:$A$171,A140)</f>
        <v>0</v>
      </c>
      <c r="X140" s="3">
        <f t="shared" si="2"/>
        <v>0</v>
      </c>
      <c r="Y140" s="2" t="s">
        <v>59</v>
      </c>
    </row>
    <row r="141" ht="19" customHeight="1" spans="1:25">
      <c r="A141" s="2" t="s">
        <v>397</v>
      </c>
      <c r="B141" s="2" t="s">
        <v>356</v>
      </c>
      <c r="C141" s="2" t="s">
        <v>65</v>
      </c>
      <c r="D141" s="2">
        <v>1</v>
      </c>
      <c r="E141" s="2">
        <v>31</v>
      </c>
      <c r="F141" s="3">
        <v>5000</v>
      </c>
      <c r="G141" s="3">
        <v>7925</v>
      </c>
      <c r="H141" s="2" t="s">
        <v>113</v>
      </c>
      <c r="I141" s="3">
        <v>260</v>
      </c>
      <c r="J141" s="3">
        <v>15645.16</v>
      </c>
      <c r="K141" s="3">
        <v>23343.6</v>
      </c>
      <c r="L141" s="2" t="s">
        <v>69</v>
      </c>
      <c r="M141" s="2">
        <v>1</v>
      </c>
      <c r="N141" s="3">
        <f>SUMIFS('8月奖金发放记录'!$J$2:$J$171,'8月奖金发放记录'!$B$2:$B$171,B141,'8月奖金发放记录'!$E$2:$E$171,"结转",'8月奖金发放记录'!$A$2:$A$171,A141)</f>
        <v>0</v>
      </c>
      <c r="O141" s="3">
        <f>SUMIFS('8月奖金发放记录'!$J$2:$J$171,'8月奖金发放记录'!$B$2:$B$171,B141,'8月奖金发放记录'!$E$2:$E$171,"补发1月",'8月奖金发放记录'!$A$2:$A$171,A141)</f>
        <v>0</v>
      </c>
      <c r="P141" s="3">
        <f>SUMIFS('8月奖金发放记录'!$J$2:$J$171,'8月奖金发放记录'!$B$2:$B$171,B141,'8月奖金发放记录'!$E$2:$E$171,"补发2月",'8月奖金发放记录'!$A$2:$A$171,A141)</f>
        <v>0</v>
      </c>
      <c r="Q141" s="3">
        <f>SUMIFS('8月奖金发放记录'!$J$2:$J$171,'8月奖金发放记录'!$B$2:$B$171,B141,'8月奖金发放记录'!$E$2:$E$171,"补发3月",'8月奖金发放记录'!$A$2:$A$171,A141)</f>
        <v>0</v>
      </c>
      <c r="R141" s="3">
        <f>SUMIFS('8月奖金发放记录'!$J$2:$J$171,'8月奖金发放记录'!$B$2:$B$171,B141,'8月奖金发放记录'!$E$2:$E$171,"补发4月",'8月奖金发放记录'!$A$2:$A$171,A141)</f>
        <v>0</v>
      </c>
      <c r="S141" s="3">
        <f>SUMIFS('8月奖金发放记录'!$J$2:$J$171,'8月奖金发放记录'!$B$2:$B$171,B141,'8月奖金发放记录'!$E$2:$E$171,"补发5月",'8月奖金发放记录'!$A$2:$A$171,A141)</f>
        <v>0</v>
      </c>
      <c r="T141" s="3">
        <f>SUMIFS('8月奖金发放记录'!$J$2:$J$171,'8月奖金发放记录'!$B$2:$B$171,B141,'8月奖金发放记录'!$E$2:$E$171,"补发6月",'8月奖金发放记录'!$A$2:$A$171,A141)</f>
        <v>0</v>
      </c>
      <c r="U141" s="3">
        <f>SUMIFS('8月奖金发放记录'!$J$2:$J$171,'8月奖金发放记录'!$B$2:$B$171,B141,'8月奖金发放记录'!$E$2:$E$171,"补发7月",'8月奖金发放记录'!$A$2:$A$171,A141)</f>
        <v>0</v>
      </c>
      <c r="V141" s="3">
        <f>SUMIFS('8月奖金发放记录'!$J$2:$J$171,'8月奖金发放记录'!$B$2:$B$171,B141,'8月奖金发放记录'!$E$2:$E$171,"当月",'8月奖金发放记录'!$A$2:$A$171,A141)</f>
        <v>260</v>
      </c>
      <c r="W141" s="3">
        <f>SUMIFS('8月奖金发放记录'!$J$2:$J$171,'8月奖金发放记录'!$B$2:$B$171,B141,'8月奖金发放记录'!$E$2:$E$171,"累计补发8月",'8月奖金发放记录'!$A$2:$A$171,A141)</f>
        <v>0</v>
      </c>
      <c r="X141" s="3">
        <f t="shared" si="2"/>
        <v>260</v>
      </c>
      <c r="Y141" s="2" t="s">
        <v>59</v>
      </c>
    </row>
    <row r="142" ht="19" customHeight="1" spans="1:25">
      <c r="A142" s="2" t="s">
        <v>398</v>
      </c>
      <c r="B142" s="2" t="s">
        <v>356</v>
      </c>
      <c r="C142" s="2" t="s">
        <v>65</v>
      </c>
      <c r="D142" s="2">
        <v>1</v>
      </c>
      <c r="E142" s="2">
        <v>31</v>
      </c>
      <c r="F142" s="3">
        <v>5000</v>
      </c>
      <c r="G142" s="3">
        <v>6272.8</v>
      </c>
      <c r="H142" s="2" t="s">
        <v>113</v>
      </c>
      <c r="I142" s="3">
        <v>260</v>
      </c>
      <c r="J142" s="3">
        <v>40000</v>
      </c>
      <c r="K142" s="3">
        <v>33155.47</v>
      </c>
      <c r="L142" s="2" t="s">
        <v>24</v>
      </c>
      <c r="M142" s="2">
        <v>0</v>
      </c>
      <c r="N142" s="3">
        <f>SUMIFS('8月奖金发放记录'!$J$2:$J$171,'8月奖金发放记录'!$B$2:$B$171,B142,'8月奖金发放记录'!$E$2:$E$171,"结转",'8月奖金发放记录'!$A$2:$A$171,A142)</f>
        <v>0</v>
      </c>
      <c r="O142" s="3">
        <f>SUMIFS('8月奖金发放记录'!$J$2:$J$171,'8月奖金发放记录'!$B$2:$B$171,B142,'8月奖金发放记录'!$E$2:$E$171,"补发1月",'8月奖金发放记录'!$A$2:$A$171,A142)</f>
        <v>0</v>
      </c>
      <c r="P142" s="3">
        <f>SUMIFS('8月奖金发放记录'!$J$2:$J$171,'8月奖金发放记录'!$B$2:$B$171,B142,'8月奖金发放记录'!$E$2:$E$171,"补发2月",'8月奖金发放记录'!$A$2:$A$171,A142)</f>
        <v>0</v>
      </c>
      <c r="Q142" s="3">
        <f>SUMIFS('8月奖金发放记录'!$J$2:$J$171,'8月奖金发放记录'!$B$2:$B$171,B142,'8月奖金发放记录'!$E$2:$E$171,"补发3月",'8月奖金发放记录'!$A$2:$A$171,A142)</f>
        <v>0</v>
      </c>
      <c r="R142" s="3">
        <f>SUMIFS('8月奖金发放记录'!$J$2:$J$171,'8月奖金发放记录'!$B$2:$B$171,B142,'8月奖金发放记录'!$E$2:$E$171,"补发4月",'8月奖金发放记录'!$A$2:$A$171,A142)</f>
        <v>0</v>
      </c>
      <c r="S142" s="3">
        <f>SUMIFS('8月奖金发放记录'!$J$2:$J$171,'8月奖金发放记录'!$B$2:$B$171,B142,'8月奖金发放记录'!$E$2:$E$171,"补发5月",'8月奖金发放记录'!$A$2:$A$171,A142)</f>
        <v>0</v>
      </c>
      <c r="T142" s="3">
        <f>SUMIFS('8月奖金发放记录'!$J$2:$J$171,'8月奖金发放记录'!$B$2:$B$171,B142,'8月奖金发放记录'!$E$2:$E$171,"补发6月",'8月奖金发放记录'!$A$2:$A$171,A142)</f>
        <v>0</v>
      </c>
      <c r="U142" s="3">
        <f>SUMIFS('8月奖金发放记录'!$J$2:$J$171,'8月奖金发放记录'!$B$2:$B$171,B142,'8月奖金发放记录'!$E$2:$E$171,"补发7月",'8月奖金发放记录'!$A$2:$A$171,A142)</f>
        <v>0</v>
      </c>
      <c r="V142" s="3">
        <f>SUMIFS('8月奖金发放记录'!$J$2:$J$171,'8月奖金发放记录'!$B$2:$B$171,B142,'8月奖金发放记录'!$E$2:$E$171,"当月",'8月奖金发放记录'!$A$2:$A$171,A142)</f>
        <v>260</v>
      </c>
      <c r="W142" s="3">
        <f>SUMIFS('8月奖金发放记录'!$J$2:$J$171,'8月奖金发放记录'!$B$2:$B$171,B142,'8月奖金发放记录'!$E$2:$E$171,"累计补发8月",'8月奖金发放记录'!$A$2:$A$171,A142)</f>
        <v>0</v>
      </c>
      <c r="X142" s="3">
        <f t="shared" si="2"/>
        <v>260</v>
      </c>
      <c r="Y142" s="2" t="s">
        <v>59</v>
      </c>
    </row>
    <row r="143" ht="19" customHeight="1" spans="1:25">
      <c r="A143" s="2" t="s">
        <v>399</v>
      </c>
      <c r="B143" s="2" t="s">
        <v>356</v>
      </c>
      <c r="C143" s="2" t="s">
        <v>65</v>
      </c>
      <c r="D143" s="2">
        <v>1</v>
      </c>
      <c r="E143" s="2">
        <v>1</v>
      </c>
      <c r="F143" s="3">
        <v>96.77</v>
      </c>
      <c r="G143" s="3">
        <v>41.8</v>
      </c>
      <c r="H143" s="2" t="s">
        <v>59</v>
      </c>
      <c r="I143" s="3">
        <v>0</v>
      </c>
      <c r="J143" s="3">
        <v>6483.87</v>
      </c>
      <c r="K143" s="3">
        <v>10269.8</v>
      </c>
      <c r="L143" s="2" t="s">
        <v>69</v>
      </c>
      <c r="M143" s="2">
        <v>0</v>
      </c>
      <c r="N143" s="3">
        <f>SUMIFS('8月奖金发放记录'!$J$2:$J$171,'8月奖金发放记录'!$B$2:$B$171,B143,'8月奖金发放记录'!$E$2:$E$171,"结转",'8月奖金发放记录'!$A$2:$A$171,A143)</f>
        <v>150</v>
      </c>
      <c r="O143" s="3">
        <f>SUMIFS('8月奖金发放记录'!$J$2:$J$171,'8月奖金发放记录'!$B$2:$B$171,B143,'8月奖金发放记录'!$E$2:$E$171,"补发1月",'8月奖金发放记录'!$A$2:$A$171,A143)</f>
        <v>0</v>
      </c>
      <c r="P143" s="3">
        <f>SUMIFS('8月奖金发放记录'!$J$2:$J$171,'8月奖金发放记录'!$B$2:$B$171,B143,'8月奖金发放记录'!$E$2:$E$171,"补发2月",'8月奖金发放记录'!$A$2:$A$171,A143)</f>
        <v>0</v>
      </c>
      <c r="Q143" s="3">
        <f>SUMIFS('8月奖金发放记录'!$J$2:$J$171,'8月奖金发放记录'!$B$2:$B$171,B143,'8月奖金发放记录'!$E$2:$E$171,"补发3月",'8月奖金发放记录'!$A$2:$A$171,A143)</f>
        <v>0</v>
      </c>
      <c r="R143" s="3">
        <f>SUMIFS('8月奖金发放记录'!$J$2:$J$171,'8月奖金发放记录'!$B$2:$B$171,B143,'8月奖金发放记录'!$E$2:$E$171,"补发4月",'8月奖金发放记录'!$A$2:$A$171,A143)</f>
        <v>0</v>
      </c>
      <c r="S143" s="3">
        <f>SUMIFS('8月奖金发放记录'!$J$2:$J$171,'8月奖金发放记录'!$B$2:$B$171,B143,'8月奖金发放记录'!$E$2:$E$171,"补发5月",'8月奖金发放记录'!$A$2:$A$171,A143)</f>
        <v>0</v>
      </c>
      <c r="T143" s="3">
        <f>SUMIFS('8月奖金发放记录'!$J$2:$J$171,'8月奖金发放记录'!$B$2:$B$171,B143,'8月奖金发放记录'!$E$2:$E$171,"补发6月",'8月奖金发放记录'!$A$2:$A$171,A143)</f>
        <v>0</v>
      </c>
      <c r="U143" s="3">
        <f>SUMIFS('8月奖金发放记录'!$J$2:$J$171,'8月奖金发放记录'!$B$2:$B$171,B143,'8月奖金发放记录'!$E$2:$E$171,"补发7月",'8月奖金发放记录'!$A$2:$A$171,A143)</f>
        <v>0</v>
      </c>
      <c r="V143" s="3">
        <f>SUMIFS('8月奖金发放记录'!$J$2:$J$171,'8月奖金发放记录'!$B$2:$B$171,B143,'8月奖金发放记录'!$E$2:$E$171,"当月",'8月奖金发放记录'!$A$2:$A$171,A143)</f>
        <v>0</v>
      </c>
      <c r="W143" s="3">
        <f>SUMIFS('8月奖金发放记录'!$J$2:$J$171,'8月奖金发放记录'!$B$2:$B$171,B143,'8月奖金发放记录'!$E$2:$E$171,"累计补发8月",'8月奖金发放记录'!$A$2:$A$171,A143)</f>
        <v>0</v>
      </c>
      <c r="X143" s="3">
        <f t="shared" si="2"/>
        <v>150</v>
      </c>
      <c r="Y143" s="2" t="s">
        <v>59</v>
      </c>
    </row>
    <row r="144" ht="19" customHeight="1" spans="1:25">
      <c r="A144" s="2" t="s">
        <v>400</v>
      </c>
      <c r="B144" s="2" t="s">
        <v>356</v>
      </c>
      <c r="C144" s="2" t="s">
        <v>65</v>
      </c>
      <c r="D144" s="2">
        <v>1</v>
      </c>
      <c r="E144" s="2">
        <v>23</v>
      </c>
      <c r="F144" s="3">
        <v>2225.81</v>
      </c>
      <c r="G144" s="3">
        <v>4579</v>
      </c>
      <c r="H144" s="2" t="s">
        <v>113</v>
      </c>
      <c r="I144" s="3">
        <v>111.290322580645</v>
      </c>
      <c r="J144" s="3">
        <v>23225.81</v>
      </c>
      <c r="K144" s="3">
        <v>34430.1</v>
      </c>
      <c r="L144" s="2" t="s">
        <v>69</v>
      </c>
      <c r="M144" s="2">
        <v>1</v>
      </c>
      <c r="N144" s="3">
        <f>SUMIFS('8月奖金发放记录'!$J$2:$J$171,'8月奖金发放记录'!$B$2:$B$171,B144,'8月奖金发放记录'!$E$2:$E$171,"结转",'8月奖金发放记录'!$A$2:$A$171,A144)</f>
        <v>0</v>
      </c>
      <c r="O144" s="3">
        <f>SUMIFS('8月奖金发放记录'!$J$2:$J$171,'8月奖金发放记录'!$B$2:$B$171,B144,'8月奖金发放记录'!$E$2:$E$171,"补发1月",'8月奖金发放记录'!$A$2:$A$171,A144)</f>
        <v>0</v>
      </c>
      <c r="P144" s="3">
        <f>SUMIFS('8月奖金发放记录'!$J$2:$J$171,'8月奖金发放记录'!$B$2:$B$171,B144,'8月奖金发放记录'!$E$2:$E$171,"补发2月",'8月奖金发放记录'!$A$2:$A$171,A144)</f>
        <v>0</v>
      </c>
      <c r="Q144" s="3">
        <f>SUMIFS('8月奖金发放记录'!$J$2:$J$171,'8月奖金发放记录'!$B$2:$B$171,B144,'8月奖金发放记录'!$E$2:$E$171,"补发3月",'8月奖金发放记录'!$A$2:$A$171,A144)</f>
        <v>0</v>
      </c>
      <c r="R144" s="3">
        <f>SUMIFS('8月奖金发放记录'!$J$2:$J$171,'8月奖金发放记录'!$B$2:$B$171,B144,'8月奖金发放记录'!$E$2:$E$171,"补发4月",'8月奖金发放记录'!$A$2:$A$171,A144)</f>
        <v>0</v>
      </c>
      <c r="S144" s="3">
        <f>SUMIFS('8月奖金发放记录'!$J$2:$J$171,'8月奖金发放记录'!$B$2:$B$171,B144,'8月奖金发放记录'!$E$2:$E$171,"补发5月",'8月奖金发放记录'!$A$2:$A$171,A144)</f>
        <v>0</v>
      </c>
      <c r="T144" s="3">
        <f>SUMIFS('8月奖金发放记录'!$J$2:$J$171,'8月奖金发放记录'!$B$2:$B$171,B144,'8月奖金发放记录'!$E$2:$E$171,"补发6月",'8月奖金发放记录'!$A$2:$A$171,A144)</f>
        <v>0</v>
      </c>
      <c r="U144" s="3">
        <f>SUMIFS('8月奖金发放记录'!$J$2:$J$171,'8月奖金发放记录'!$B$2:$B$171,B144,'8月奖金发放记录'!$E$2:$E$171,"补发7月",'8月奖金发放记录'!$A$2:$A$171,A144)</f>
        <v>0</v>
      </c>
      <c r="V144" s="3">
        <f>SUMIFS('8月奖金发放记录'!$J$2:$J$171,'8月奖金发放记录'!$B$2:$B$171,B144,'8月奖金发放记录'!$E$2:$E$171,"当月",'8月奖金发放记录'!$A$2:$A$171,A144)</f>
        <v>111.29</v>
      </c>
      <c r="W144" s="3">
        <f>SUMIFS('8月奖金发放记录'!$J$2:$J$171,'8月奖金发放记录'!$B$2:$B$171,B144,'8月奖金发放记录'!$E$2:$E$171,"累计补发8月",'8月奖金发放记录'!$A$2:$A$171,A144)</f>
        <v>0</v>
      </c>
      <c r="X144" s="3">
        <f t="shared" si="2"/>
        <v>111.29</v>
      </c>
      <c r="Y144" s="2" t="s">
        <v>59</v>
      </c>
    </row>
    <row r="145" ht="19" customHeight="1" spans="1:25">
      <c r="A145" s="2" t="s">
        <v>401</v>
      </c>
      <c r="B145" s="2" t="s">
        <v>356</v>
      </c>
      <c r="C145" s="2" t="s">
        <v>65</v>
      </c>
      <c r="D145" s="2">
        <v>1</v>
      </c>
      <c r="E145" s="2">
        <v>23</v>
      </c>
      <c r="F145" s="3">
        <v>2225.81</v>
      </c>
      <c r="G145" s="3">
        <v>3389.6</v>
      </c>
      <c r="H145" s="2" t="s">
        <v>113</v>
      </c>
      <c r="I145" s="3">
        <v>111.290322580645</v>
      </c>
      <c r="J145" s="3">
        <v>23225.81</v>
      </c>
      <c r="K145" s="3">
        <v>25770.4</v>
      </c>
      <c r="L145" s="2" t="s">
        <v>69</v>
      </c>
      <c r="M145" s="2">
        <v>0</v>
      </c>
      <c r="N145" s="3">
        <f>SUMIFS('8月奖金发放记录'!$J$2:$J$171,'8月奖金发放记录'!$B$2:$B$171,B145,'8月奖金发放记录'!$E$2:$E$171,"结转",'8月奖金发放记录'!$A$2:$A$171,A145)</f>
        <v>0</v>
      </c>
      <c r="O145" s="3">
        <f>SUMIFS('8月奖金发放记录'!$J$2:$J$171,'8月奖金发放记录'!$B$2:$B$171,B145,'8月奖金发放记录'!$E$2:$E$171,"补发1月",'8月奖金发放记录'!$A$2:$A$171,A145)</f>
        <v>0</v>
      </c>
      <c r="P145" s="3">
        <f>SUMIFS('8月奖金发放记录'!$J$2:$J$171,'8月奖金发放记录'!$B$2:$B$171,B145,'8月奖金发放记录'!$E$2:$E$171,"补发2月",'8月奖金发放记录'!$A$2:$A$171,A145)</f>
        <v>0</v>
      </c>
      <c r="Q145" s="3">
        <f>SUMIFS('8月奖金发放记录'!$J$2:$J$171,'8月奖金发放记录'!$B$2:$B$171,B145,'8月奖金发放记录'!$E$2:$E$171,"补发3月",'8月奖金发放记录'!$A$2:$A$171,A145)</f>
        <v>0</v>
      </c>
      <c r="R145" s="3">
        <f>SUMIFS('8月奖金发放记录'!$J$2:$J$171,'8月奖金发放记录'!$B$2:$B$171,B145,'8月奖金发放记录'!$E$2:$E$171,"补发4月",'8月奖金发放记录'!$A$2:$A$171,A145)</f>
        <v>0</v>
      </c>
      <c r="S145" s="3">
        <f>SUMIFS('8月奖金发放记录'!$J$2:$J$171,'8月奖金发放记录'!$B$2:$B$171,B145,'8月奖金发放记录'!$E$2:$E$171,"补发5月",'8月奖金发放记录'!$A$2:$A$171,A145)</f>
        <v>0</v>
      </c>
      <c r="T145" s="3">
        <f>SUMIFS('8月奖金发放记录'!$J$2:$J$171,'8月奖金发放记录'!$B$2:$B$171,B145,'8月奖金发放记录'!$E$2:$E$171,"补发6月",'8月奖金发放记录'!$A$2:$A$171,A145)</f>
        <v>0</v>
      </c>
      <c r="U145" s="3">
        <f>SUMIFS('8月奖金发放记录'!$J$2:$J$171,'8月奖金发放记录'!$B$2:$B$171,B145,'8月奖金发放记录'!$E$2:$E$171,"补发7月",'8月奖金发放记录'!$A$2:$A$171,A145)</f>
        <v>0</v>
      </c>
      <c r="V145" s="3">
        <f>SUMIFS('8月奖金发放记录'!$J$2:$J$171,'8月奖金发放记录'!$B$2:$B$171,B145,'8月奖金发放记录'!$E$2:$E$171,"当月",'8月奖金发放记录'!$A$2:$A$171,A145)</f>
        <v>111.29</v>
      </c>
      <c r="W145" s="3">
        <f>SUMIFS('8月奖金发放记录'!$J$2:$J$171,'8月奖金发放记录'!$B$2:$B$171,B145,'8月奖金发放记录'!$E$2:$E$171,"累计补发8月",'8月奖金发放记录'!$A$2:$A$171,A145)</f>
        <v>0</v>
      </c>
      <c r="X145" s="3">
        <f t="shared" si="2"/>
        <v>111.29</v>
      </c>
      <c r="Y145" s="2" t="s">
        <v>59</v>
      </c>
    </row>
    <row r="146" ht="19" customHeight="1" spans="1:25">
      <c r="A146" s="2" t="s">
        <v>402</v>
      </c>
      <c r="B146" s="2" t="s">
        <v>356</v>
      </c>
      <c r="C146" s="2" t="s">
        <v>65</v>
      </c>
      <c r="D146" s="2">
        <v>1</v>
      </c>
      <c r="E146" s="2">
        <v>31</v>
      </c>
      <c r="F146" s="3">
        <v>3000</v>
      </c>
      <c r="G146" s="3">
        <v>2363.2</v>
      </c>
      <c r="H146" s="2" t="s">
        <v>59</v>
      </c>
      <c r="I146" s="3">
        <v>0</v>
      </c>
      <c r="J146" s="3">
        <v>24000</v>
      </c>
      <c r="K146" s="3">
        <v>18083.2</v>
      </c>
      <c r="L146" s="2" t="s">
        <v>24</v>
      </c>
      <c r="M146" s="2">
        <v>0</v>
      </c>
      <c r="N146" s="3">
        <f>SUMIFS('8月奖金发放记录'!$J$2:$J$171,'8月奖金发放记录'!$B$2:$B$171,B146,'8月奖金发放记录'!$E$2:$E$171,"结转",'8月奖金发放记录'!$A$2:$A$171,A146)</f>
        <v>0</v>
      </c>
      <c r="O146" s="3">
        <f>SUMIFS('8月奖金发放记录'!$J$2:$J$171,'8月奖金发放记录'!$B$2:$B$171,B146,'8月奖金发放记录'!$E$2:$E$171,"补发1月",'8月奖金发放记录'!$A$2:$A$171,A146)</f>
        <v>0</v>
      </c>
      <c r="P146" s="3">
        <f>SUMIFS('8月奖金发放记录'!$J$2:$J$171,'8月奖金发放记录'!$B$2:$B$171,B146,'8月奖金发放记录'!$E$2:$E$171,"补发2月",'8月奖金发放记录'!$A$2:$A$171,A146)</f>
        <v>0</v>
      </c>
      <c r="Q146" s="3">
        <f>SUMIFS('8月奖金发放记录'!$J$2:$J$171,'8月奖金发放记录'!$B$2:$B$171,B146,'8月奖金发放记录'!$E$2:$E$171,"补发3月",'8月奖金发放记录'!$A$2:$A$171,A146)</f>
        <v>0</v>
      </c>
      <c r="R146" s="3">
        <f>SUMIFS('8月奖金发放记录'!$J$2:$J$171,'8月奖金发放记录'!$B$2:$B$171,B146,'8月奖金发放记录'!$E$2:$E$171,"补发4月",'8月奖金发放记录'!$A$2:$A$171,A146)</f>
        <v>0</v>
      </c>
      <c r="S146" s="3">
        <f>SUMIFS('8月奖金发放记录'!$J$2:$J$171,'8月奖金发放记录'!$B$2:$B$171,B146,'8月奖金发放记录'!$E$2:$E$171,"补发5月",'8月奖金发放记录'!$A$2:$A$171,A146)</f>
        <v>0</v>
      </c>
      <c r="T146" s="3">
        <f>SUMIFS('8月奖金发放记录'!$J$2:$J$171,'8月奖金发放记录'!$B$2:$B$171,B146,'8月奖金发放记录'!$E$2:$E$171,"补发6月",'8月奖金发放记录'!$A$2:$A$171,A146)</f>
        <v>0</v>
      </c>
      <c r="U146" s="3">
        <f>SUMIFS('8月奖金发放记录'!$J$2:$J$171,'8月奖金发放记录'!$B$2:$B$171,B146,'8月奖金发放记录'!$E$2:$E$171,"补发7月",'8月奖金发放记录'!$A$2:$A$171,A146)</f>
        <v>0</v>
      </c>
      <c r="V146" s="3">
        <f>SUMIFS('8月奖金发放记录'!$J$2:$J$171,'8月奖金发放记录'!$B$2:$B$171,B146,'8月奖金发放记录'!$E$2:$E$171,"当月",'8月奖金发放记录'!$A$2:$A$171,A146)</f>
        <v>0</v>
      </c>
      <c r="W146" s="3">
        <f>SUMIFS('8月奖金发放记录'!$J$2:$J$171,'8月奖金发放记录'!$B$2:$B$171,B146,'8月奖金发放记录'!$E$2:$E$171,"累计补发8月",'8月奖金发放记录'!$A$2:$A$171,A146)</f>
        <v>0</v>
      </c>
      <c r="X146" s="3">
        <f t="shared" si="2"/>
        <v>0</v>
      </c>
      <c r="Y146" s="2" t="s">
        <v>59</v>
      </c>
    </row>
    <row r="147" ht="19" customHeight="1" spans="1:25">
      <c r="A147" s="2" t="s">
        <v>405</v>
      </c>
      <c r="B147" s="2" t="s">
        <v>356</v>
      </c>
      <c r="C147" s="2" t="s">
        <v>65</v>
      </c>
      <c r="D147" s="2">
        <v>1</v>
      </c>
      <c r="E147" s="2">
        <v>1</v>
      </c>
      <c r="F147" s="3">
        <v>96.77</v>
      </c>
      <c r="G147" s="3">
        <v>44.2</v>
      </c>
      <c r="H147" s="2" t="s">
        <v>59</v>
      </c>
      <c r="I147" s="3">
        <v>0</v>
      </c>
      <c r="J147" s="3">
        <v>21096.77</v>
      </c>
      <c r="K147" s="3">
        <v>31903.4</v>
      </c>
      <c r="L147" s="2" t="s">
        <v>69</v>
      </c>
      <c r="M147" s="2">
        <v>0</v>
      </c>
      <c r="N147" s="3">
        <f>SUMIFS('8月奖金发放记录'!$J$2:$J$171,'8月奖金发放记录'!$B$2:$B$171,B147,'8月奖金发放记录'!$E$2:$E$171,"结转",'8月奖金发放记录'!$A$2:$A$171,A147)</f>
        <v>0</v>
      </c>
      <c r="O147" s="3">
        <f>SUMIFS('8月奖金发放记录'!$J$2:$J$171,'8月奖金发放记录'!$B$2:$B$171,B147,'8月奖金发放记录'!$E$2:$E$171,"补发1月",'8月奖金发放记录'!$A$2:$A$171,A147)</f>
        <v>0</v>
      </c>
      <c r="P147" s="3">
        <f>SUMIFS('8月奖金发放记录'!$J$2:$J$171,'8月奖金发放记录'!$B$2:$B$171,B147,'8月奖金发放记录'!$E$2:$E$171,"补发2月",'8月奖金发放记录'!$A$2:$A$171,A147)</f>
        <v>0</v>
      </c>
      <c r="Q147" s="3">
        <f>SUMIFS('8月奖金发放记录'!$J$2:$J$171,'8月奖金发放记录'!$B$2:$B$171,B147,'8月奖金发放记录'!$E$2:$E$171,"补发3月",'8月奖金发放记录'!$A$2:$A$171,A147)</f>
        <v>0</v>
      </c>
      <c r="R147" s="3">
        <f>SUMIFS('8月奖金发放记录'!$J$2:$J$171,'8月奖金发放记录'!$B$2:$B$171,B147,'8月奖金发放记录'!$E$2:$E$171,"补发4月",'8月奖金发放记录'!$A$2:$A$171,A147)</f>
        <v>0</v>
      </c>
      <c r="S147" s="3">
        <f>SUMIFS('8月奖金发放记录'!$J$2:$J$171,'8月奖金发放记录'!$B$2:$B$171,B147,'8月奖金发放记录'!$E$2:$E$171,"补发5月",'8月奖金发放记录'!$A$2:$A$171,A147)</f>
        <v>0</v>
      </c>
      <c r="T147" s="3">
        <f>SUMIFS('8月奖金发放记录'!$J$2:$J$171,'8月奖金发放记录'!$B$2:$B$171,B147,'8月奖金发放记录'!$E$2:$E$171,"补发6月",'8月奖金发放记录'!$A$2:$A$171,A147)</f>
        <v>0</v>
      </c>
      <c r="U147" s="3">
        <f>SUMIFS('8月奖金发放记录'!$J$2:$J$171,'8月奖金发放记录'!$B$2:$B$171,B147,'8月奖金发放记录'!$E$2:$E$171,"补发7月",'8月奖金发放记录'!$A$2:$A$171,A147)</f>
        <v>0</v>
      </c>
      <c r="V147" s="3">
        <f>SUMIFS('8月奖金发放记录'!$J$2:$J$171,'8月奖金发放记录'!$B$2:$B$171,B147,'8月奖金发放记录'!$E$2:$E$171,"当月",'8月奖金发放记录'!$A$2:$A$171,A147)</f>
        <v>0</v>
      </c>
      <c r="W147" s="3">
        <f>SUMIFS('8月奖金发放记录'!$J$2:$J$171,'8月奖金发放记录'!$B$2:$B$171,B147,'8月奖金发放记录'!$E$2:$E$171,"累计补发8月",'8月奖金发放记录'!$A$2:$A$171,A147)</f>
        <v>4.84</v>
      </c>
      <c r="X147" s="3">
        <f t="shared" si="2"/>
        <v>4.84</v>
      </c>
      <c r="Y147" s="2" t="s">
        <v>59</v>
      </c>
    </row>
    <row r="148" ht="19" customHeight="1" spans="1:25">
      <c r="A148" s="2" t="s">
        <v>406</v>
      </c>
      <c r="B148" s="2" t="s">
        <v>356</v>
      </c>
      <c r="C148" s="2" t="s">
        <v>65</v>
      </c>
      <c r="D148" s="2">
        <v>1</v>
      </c>
      <c r="E148" s="2">
        <v>1</v>
      </c>
      <c r="F148" s="3">
        <v>161.29</v>
      </c>
      <c r="G148" s="3">
        <v>166</v>
      </c>
      <c r="H148" s="2" t="s">
        <v>113</v>
      </c>
      <c r="I148" s="3">
        <v>8.38709677419355</v>
      </c>
      <c r="J148" s="3">
        <v>11129.03</v>
      </c>
      <c r="K148" s="3">
        <v>17242.96</v>
      </c>
      <c r="L148" s="2" t="s">
        <v>69</v>
      </c>
      <c r="M148" s="2">
        <v>0</v>
      </c>
      <c r="N148" s="3">
        <f>SUMIFS('8月奖金发放记录'!$J$2:$J$171,'8月奖金发放记录'!$B$2:$B$171,B148,'8月奖金发放记录'!$E$2:$E$171,"结转",'8月奖金发放记录'!$A$2:$A$171,A148)</f>
        <v>260</v>
      </c>
      <c r="O148" s="3">
        <f>SUMIFS('8月奖金发放记录'!$J$2:$J$171,'8月奖金发放记录'!$B$2:$B$171,B148,'8月奖金发放记录'!$E$2:$E$171,"补发1月",'8月奖金发放记录'!$A$2:$A$171,A148)</f>
        <v>0</v>
      </c>
      <c r="P148" s="3">
        <f>SUMIFS('8月奖金发放记录'!$J$2:$J$171,'8月奖金发放记录'!$B$2:$B$171,B148,'8月奖金发放记录'!$E$2:$E$171,"补发2月",'8月奖金发放记录'!$A$2:$A$171,A148)</f>
        <v>0</v>
      </c>
      <c r="Q148" s="3">
        <f>SUMIFS('8月奖金发放记录'!$J$2:$J$171,'8月奖金发放记录'!$B$2:$B$171,B148,'8月奖金发放记录'!$E$2:$E$171,"补发3月",'8月奖金发放记录'!$A$2:$A$171,A148)</f>
        <v>0</v>
      </c>
      <c r="R148" s="3">
        <f>SUMIFS('8月奖金发放记录'!$J$2:$J$171,'8月奖金发放记录'!$B$2:$B$171,B148,'8月奖金发放记录'!$E$2:$E$171,"补发4月",'8月奖金发放记录'!$A$2:$A$171,A148)</f>
        <v>0</v>
      </c>
      <c r="S148" s="3">
        <f>SUMIFS('8月奖金发放记录'!$J$2:$J$171,'8月奖金发放记录'!$B$2:$B$171,B148,'8月奖金发放记录'!$E$2:$E$171,"补发5月",'8月奖金发放记录'!$A$2:$A$171,A148)</f>
        <v>0</v>
      </c>
      <c r="T148" s="3">
        <f>SUMIFS('8月奖金发放记录'!$J$2:$J$171,'8月奖金发放记录'!$B$2:$B$171,B148,'8月奖金发放记录'!$E$2:$E$171,"补发6月",'8月奖金发放记录'!$A$2:$A$171,A148)</f>
        <v>0</v>
      </c>
      <c r="U148" s="3">
        <f>SUMIFS('8月奖金发放记录'!$J$2:$J$171,'8月奖金发放记录'!$B$2:$B$171,B148,'8月奖金发放记录'!$E$2:$E$171,"补发7月",'8月奖金发放记录'!$A$2:$A$171,A148)</f>
        <v>0</v>
      </c>
      <c r="V148" s="3">
        <f>SUMIFS('8月奖金发放记录'!$J$2:$J$171,'8月奖金发放记录'!$B$2:$B$171,B148,'8月奖金发放记录'!$E$2:$E$171,"当月",'8月奖金发放记录'!$A$2:$A$171,A148)</f>
        <v>0</v>
      </c>
      <c r="W148" s="3">
        <f>SUMIFS('8月奖金发放记录'!$J$2:$J$171,'8月奖金发放记录'!$B$2:$B$171,B148,'8月奖金发放记录'!$E$2:$E$171,"累计补发8月",'8月奖金发放记录'!$A$2:$A$171,A148)</f>
        <v>0</v>
      </c>
      <c r="X148" s="3">
        <f t="shared" si="2"/>
        <v>260</v>
      </c>
      <c r="Y148" s="2" t="s">
        <v>59</v>
      </c>
    </row>
    <row r="149" ht="19" customHeight="1" spans="1:25">
      <c r="A149" s="2" t="s">
        <v>407</v>
      </c>
      <c r="B149" s="2" t="s">
        <v>356</v>
      </c>
      <c r="C149" s="2" t="s">
        <v>65</v>
      </c>
      <c r="D149" s="2">
        <v>1</v>
      </c>
      <c r="E149" s="2">
        <v>31</v>
      </c>
      <c r="F149" s="3">
        <v>3000</v>
      </c>
      <c r="G149" s="3">
        <v>9184.2</v>
      </c>
      <c r="H149" s="2" t="s">
        <v>113</v>
      </c>
      <c r="I149" s="3">
        <v>150</v>
      </c>
      <c r="J149" s="3">
        <v>24000</v>
      </c>
      <c r="K149" s="3">
        <v>47869.1</v>
      </c>
      <c r="L149" s="2" t="s">
        <v>69</v>
      </c>
      <c r="M149" s="2">
        <v>4</v>
      </c>
      <c r="N149" s="3">
        <f>SUMIFS('8月奖金发放记录'!$J$2:$J$171,'8月奖金发放记录'!$B$2:$B$171,B149,'8月奖金发放记录'!$E$2:$E$171,"结转",'8月奖金发放记录'!$A$2:$A$171,A149)</f>
        <v>150</v>
      </c>
      <c r="O149" s="3">
        <f>SUMIFS('8月奖金发放记录'!$J$2:$J$171,'8月奖金发放记录'!$B$2:$B$171,B149,'8月奖金发放记录'!$E$2:$E$171,"补发1月",'8月奖金发放记录'!$A$2:$A$171,A149)</f>
        <v>0</v>
      </c>
      <c r="P149" s="3">
        <f>SUMIFS('8月奖金发放记录'!$J$2:$J$171,'8月奖金发放记录'!$B$2:$B$171,B149,'8月奖金发放记录'!$E$2:$E$171,"补发2月",'8月奖金发放记录'!$A$2:$A$171,A149)</f>
        <v>0</v>
      </c>
      <c r="Q149" s="3">
        <f>SUMIFS('8月奖金发放记录'!$J$2:$J$171,'8月奖金发放记录'!$B$2:$B$171,B149,'8月奖金发放记录'!$E$2:$E$171,"补发3月",'8月奖金发放记录'!$A$2:$A$171,A149)</f>
        <v>0</v>
      </c>
      <c r="R149" s="3">
        <f>SUMIFS('8月奖金发放记录'!$J$2:$J$171,'8月奖金发放记录'!$B$2:$B$171,B149,'8月奖金发放记录'!$E$2:$E$171,"补发4月",'8月奖金发放记录'!$A$2:$A$171,A149)</f>
        <v>0</v>
      </c>
      <c r="S149" s="3">
        <f>SUMIFS('8月奖金发放记录'!$J$2:$J$171,'8月奖金发放记录'!$B$2:$B$171,B149,'8月奖金发放记录'!$E$2:$E$171,"补发5月",'8月奖金发放记录'!$A$2:$A$171,A149)</f>
        <v>0</v>
      </c>
      <c r="T149" s="3">
        <f>SUMIFS('8月奖金发放记录'!$J$2:$J$171,'8月奖金发放记录'!$B$2:$B$171,B149,'8月奖金发放记录'!$E$2:$E$171,"补发6月",'8月奖金发放记录'!$A$2:$A$171,A149)</f>
        <v>0</v>
      </c>
      <c r="U149" s="3">
        <f>SUMIFS('8月奖金发放记录'!$J$2:$J$171,'8月奖金发放记录'!$B$2:$B$171,B149,'8月奖金发放记录'!$E$2:$E$171,"补发7月",'8月奖金发放记录'!$A$2:$A$171,A149)</f>
        <v>0</v>
      </c>
      <c r="V149" s="3">
        <f>SUMIFS('8月奖金发放记录'!$J$2:$J$171,'8月奖金发放记录'!$B$2:$B$171,B149,'8月奖金发放记录'!$E$2:$E$171,"当月",'8月奖金发放记录'!$A$2:$A$171,A149)</f>
        <v>0</v>
      </c>
      <c r="W149" s="3">
        <f>SUMIFS('8月奖金发放记录'!$J$2:$J$171,'8月奖金发放记录'!$B$2:$B$171,B149,'8月奖金发放记录'!$E$2:$E$171,"累计补发8月",'8月奖金发放记录'!$A$2:$A$171,A149)</f>
        <v>0</v>
      </c>
      <c r="X149" s="3">
        <f t="shared" si="2"/>
        <v>150</v>
      </c>
      <c r="Y149" s="2" t="s">
        <v>59</v>
      </c>
    </row>
    <row r="150" ht="19" customHeight="1" spans="1:25">
      <c r="A150" s="2" t="s">
        <v>408</v>
      </c>
      <c r="B150" s="2" t="s">
        <v>356</v>
      </c>
      <c r="C150" s="2" t="s">
        <v>65</v>
      </c>
      <c r="D150" s="2">
        <v>1</v>
      </c>
      <c r="E150" s="2">
        <v>28</v>
      </c>
      <c r="F150" s="3">
        <v>4516.13</v>
      </c>
      <c r="G150" s="3">
        <v>4595</v>
      </c>
      <c r="H150" s="2" t="s">
        <v>113</v>
      </c>
      <c r="I150" s="3">
        <v>234.838709677419</v>
      </c>
      <c r="J150" s="3">
        <v>24516.13</v>
      </c>
      <c r="K150" s="3">
        <v>29151.9</v>
      </c>
      <c r="L150" s="2" t="s">
        <v>69</v>
      </c>
      <c r="M150" s="2">
        <v>0</v>
      </c>
      <c r="N150" s="3">
        <f>SUMIFS('8月奖金发放记录'!$J$2:$J$171,'8月奖金发放记录'!$B$2:$B$171,B150,'8月奖金发放记录'!$E$2:$E$171,"结转",'8月奖金发放记录'!$A$2:$A$171,A150)</f>
        <v>0</v>
      </c>
      <c r="O150" s="3">
        <f>SUMIFS('8月奖金发放记录'!$J$2:$J$171,'8月奖金发放记录'!$B$2:$B$171,B150,'8月奖金发放记录'!$E$2:$E$171,"补发1月",'8月奖金发放记录'!$A$2:$A$171,A150)</f>
        <v>0</v>
      </c>
      <c r="P150" s="3">
        <f>SUMIFS('8月奖金发放记录'!$J$2:$J$171,'8月奖金发放记录'!$B$2:$B$171,B150,'8月奖金发放记录'!$E$2:$E$171,"补发2月",'8月奖金发放记录'!$A$2:$A$171,A150)</f>
        <v>0</v>
      </c>
      <c r="Q150" s="3">
        <f>SUMIFS('8月奖金发放记录'!$J$2:$J$171,'8月奖金发放记录'!$B$2:$B$171,B150,'8月奖金发放记录'!$E$2:$E$171,"补发3月",'8月奖金发放记录'!$A$2:$A$171,A150)</f>
        <v>0</v>
      </c>
      <c r="R150" s="3">
        <f>SUMIFS('8月奖金发放记录'!$J$2:$J$171,'8月奖金发放记录'!$B$2:$B$171,B150,'8月奖金发放记录'!$E$2:$E$171,"补发4月",'8月奖金发放记录'!$A$2:$A$171,A150)</f>
        <v>0</v>
      </c>
      <c r="S150" s="3">
        <f>SUMIFS('8月奖金发放记录'!$J$2:$J$171,'8月奖金发放记录'!$B$2:$B$171,B150,'8月奖金发放记录'!$E$2:$E$171,"补发5月",'8月奖金发放记录'!$A$2:$A$171,A150)</f>
        <v>0</v>
      </c>
      <c r="T150" s="3">
        <f>SUMIFS('8月奖金发放记录'!$J$2:$J$171,'8月奖金发放记录'!$B$2:$B$171,B150,'8月奖金发放记录'!$E$2:$E$171,"补发6月",'8月奖金发放记录'!$A$2:$A$171,A150)</f>
        <v>0</v>
      </c>
      <c r="U150" s="3">
        <f>SUMIFS('8月奖金发放记录'!$J$2:$J$171,'8月奖金发放记录'!$B$2:$B$171,B150,'8月奖金发放记录'!$E$2:$E$171,"补发7月",'8月奖金发放记录'!$A$2:$A$171,A150)</f>
        <v>0</v>
      </c>
      <c r="V150" s="3">
        <f>SUMIFS('8月奖金发放记录'!$J$2:$J$171,'8月奖金发放记录'!$B$2:$B$171,B150,'8月奖金发放记录'!$E$2:$E$171,"当月",'8月奖金发放记录'!$A$2:$A$171,A150)</f>
        <v>234.84</v>
      </c>
      <c r="W150" s="3">
        <f>SUMIFS('8月奖金发放记录'!$J$2:$J$171,'8月奖金发放记录'!$B$2:$B$171,B150,'8月奖金发放记录'!$E$2:$E$171,"累计补发8月",'8月奖金发放记录'!$A$2:$A$171,A150)</f>
        <v>0</v>
      </c>
      <c r="X150" s="3">
        <f t="shared" si="2"/>
        <v>234.84</v>
      </c>
      <c r="Y150" s="2" t="s">
        <v>59</v>
      </c>
    </row>
    <row r="151" ht="19" customHeight="1" spans="1:25">
      <c r="A151" s="2" t="s">
        <v>409</v>
      </c>
      <c r="B151" s="2" t="s">
        <v>356</v>
      </c>
      <c r="C151" s="2" t="s">
        <v>65</v>
      </c>
      <c r="D151" s="2">
        <v>1</v>
      </c>
      <c r="E151" s="2">
        <v>23</v>
      </c>
      <c r="F151" s="3">
        <v>3709.68</v>
      </c>
      <c r="G151" s="3">
        <v>3766</v>
      </c>
      <c r="H151" s="2" t="s">
        <v>113</v>
      </c>
      <c r="I151" s="3">
        <v>192.903225806452</v>
      </c>
      <c r="J151" s="3">
        <v>33352.54</v>
      </c>
      <c r="K151" s="3">
        <v>40279.1</v>
      </c>
      <c r="L151" s="2" t="s">
        <v>69</v>
      </c>
      <c r="M151" s="2">
        <v>0</v>
      </c>
      <c r="N151" s="3">
        <f>SUMIFS('8月奖金发放记录'!$J$2:$J$171,'8月奖金发放记录'!$B$2:$B$171,B151,'8月奖金发放记录'!$E$2:$E$171,"结转",'8月奖金发放记录'!$A$2:$A$171,A151)</f>
        <v>0</v>
      </c>
      <c r="O151" s="3">
        <f>SUMIFS('8月奖金发放记录'!$J$2:$J$171,'8月奖金发放记录'!$B$2:$B$171,B151,'8月奖金发放记录'!$E$2:$E$171,"补发1月",'8月奖金发放记录'!$A$2:$A$171,A151)</f>
        <v>0</v>
      </c>
      <c r="P151" s="3">
        <f>SUMIFS('8月奖金发放记录'!$J$2:$J$171,'8月奖金发放记录'!$B$2:$B$171,B151,'8月奖金发放记录'!$E$2:$E$171,"补发2月",'8月奖金发放记录'!$A$2:$A$171,A151)</f>
        <v>0</v>
      </c>
      <c r="Q151" s="3">
        <f>SUMIFS('8月奖金发放记录'!$J$2:$J$171,'8月奖金发放记录'!$B$2:$B$171,B151,'8月奖金发放记录'!$E$2:$E$171,"补发3月",'8月奖金发放记录'!$A$2:$A$171,A151)</f>
        <v>0</v>
      </c>
      <c r="R151" s="3">
        <f>SUMIFS('8月奖金发放记录'!$J$2:$J$171,'8月奖金发放记录'!$B$2:$B$171,B151,'8月奖金发放记录'!$E$2:$E$171,"补发4月",'8月奖金发放记录'!$A$2:$A$171,A151)</f>
        <v>0</v>
      </c>
      <c r="S151" s="3">
        <f>SUMIFS('8月奖金发放记录'!$J$2:$J$171,'8月奖金发放记录'!$B$2:$B$171,B151,'8月奖金发放记录'!$E$2:$E$171,"补发5月",'8月奖金发放记录'!$A$2:$A$171,A151)</f>
        <v>0</v>
      </c>
      <c r="T151" s="3">
        <f>SUMIFS('8月奖金发放记录'!$J$2:$J$171,'8月奖金发放记录'!$B$2:$B$171,B151,'8月奖金发放记录'!$E$2:$E$171,"补发6月",'8月奖金发放记录'!$A$2:$A$171,A151)</f>
        <v>0</v>
      </c>
      <c r="U151" s="3">
        <f>SUMIFS('8月奖金发放记录'!$J$2:$J$171,'8月奖金发放记录'!$B$2:$B$171,B151,'8月奖金发放记录'!$E$2:$E$171,"补发7月",'8月奖金发放记录'!$A$2:$A$171,A151)</f>
        <v>0</v>
      </c>
      <c r="V151" s="3">
        <f>SUMIFS('8月奖金发放记录'!$J$2:$J$171,'8月奖金发放记录'!$B$2:$B$171,B151,'8月奖金发放记录'!$E$2:$E$171,"当月",'8月奖金发放记录'!$A$2:$A$171,A151)</f>
        <v>192.9</v>
      </c>
      <c r="W151" s="3">
        <f>SUMIFS('8月奖金发放记录'!$J$2:$J$171,'8月奖金发放记录'!$B$2:$B$171,B151,'8月奖金发放记录'!$E$2:$E$171,"累计补发8月",'8月奖金发放记录'!$A$2:$A$171,A151)</f>
        <v>0</v>
      </c>
      <c r="X151" s="3">
        <f t="shared" si="2"/>
        <v>192.9</v>
      </c>
      <c r="Y151" s="2" t="s">
        <v>59</v>
      </c>
    </row>
    <row r="152" ht="19" customHeight="1" spans="1:25">
      <c r="A152" s="2" t="s">
        <v>412</v>
      </c>
      <c r="B152" s="2" t="s">
        <v>356</v>
      </c>
      <c r="C152" s="2" t="s">
        <v>65</v>
      </c>
      <c r="D152" s="2">
        <v>1</v>
      </c>
      <c r="E152" s="2">
        <v>31</v>
      </c>
      <c r="F152" s="3">
        <v>5000</v>
      </c>
      <c r="G152" s="3">
        <v>4782.3</v>
      </c>
      <c r="H152" s="2" t="s">
        <v>59</v>
      </c>
      <c r="I152" s="3">
        <v>0</v>
      </c>
      <c r="J152" s="3">
        <v>14833.33</v>
      </c>
      <c r="K152" s="3">
        <v>13749.9</v>
      </c>
      <c r="L152" s="2" t="s">
        <v>24</v>
      </c>
      <c r="M152" s="2">
        <v>0</v>
      </c>
      <c r="N152" s="3">
        <f>SUMIFS('8月奖金发放记录'!$J$2:$J$171,'8月奖金发放记录'!$B$2:$B$171,B152,'8月奖金发放记录'!$E$2:$E$171,"结转",'8月奖金发放记录'!$A$2:$A$171,A152)</f>
        <v>0</v>
      </c>
      <c r="O152" s="3">
        <f>SUMIFS('8月奖金发放记录'!$J$2:$J$171,'8月奖金发放记录'!$B$2:$B$171,B152,'8月奖金发放记录'!$E$2:$E$171,"补发1月",'8月奖金发放记录'!$A$2:$A$171,A152)</f>
        <v>0</v>
      </c>
      <c r="P152" s="3">
        <f>SUMIFS('8月奖金发放记录'!$J$2:$J$171,'8月奖金发放记录'!$B$2:$B$171,B152,'8月奖金发放记录'!$E$2:$E$171,"补发2月",'8月奖金发放记录'!$A$2:$A$171,A152)</f>
        <v>0</v>
      </c>
      <c r="Q152" s="3">
        <f>SUMIFS('8月奖金发放记录'!$J$2:$J$171,'8月奖金发放记录'!$B$2:$B$171,B152,'8月奖金发放记录'!$E$2:$E$171,"补发3月",'8月奖金发放记录'!$A$2:$A$171,A152)</f>
        <v>0</v>
      </c>
      <c r="R152" s="3">
        <f>SUMIFS('8月奖金发放记录'!$J$2:$J$171,'8月奖金发放记录'!$B$2:$B$171,B152,'8月奖金发放记录'!$E$2:$E$171,"补发4月",'8月奖金发放记录'!$A$2:$A$171,A152)</f>
        <v>0</v>
      </c>
      <c r="S152" s="3">
        <f>SUMIFS('8月奖金发放记录'!$J$2:$J$171,'8月奖金发放记录'!$B$2:$B$171,B152,'8月奖金发放记录'!$E$2:$E$171,"补发5月",'8月奖金发放记录'!$A$2:$A$171,A152)</f>
        <v>0</v>
      </c>
      <c r="T152" s="3">
        <f>SUMIFS('8月奖金发放记录'!$J$2:$J$171,'8月奖金发放记录'!$B$2:$B$171,B152,'8月奖金发放记录'!$E$2:$E$171,"补发6月",'8月奖金发放记录'!$A$2:$A$171,A152)</f>
        <v>0</v>
      </c>
      <c r="U152" s="3">
        <f>SUMIFS('8月奖金发放记录'!$J$2:$J$171,'8月奖金发放记录'!$B$2:$B$171,B152,'8月奖金发放记录'!$E$2:$E$171,"补发7月",'8月奖金发放记录'!$A$2:$A$171,A152)</f>
        <v>0</v>
      </c>
      <c r="V152" s="3">
        <f>SUMIFS('8月奖金发放记录'!$J$2:$J$171,'8月奖金发放记录'!$B$2:$B$171,B152,'8月奖金发放记录'!$E$2:$E$171,"当月",'8月奖金发放记录'!$A$2:$A$171,A152)</f>
        <v>0</v>
      </c>
      <c r="W152" s="3">
        <f>SUMIFS('8月奖金发放记录'!$J$2:$J$171,'8月奖金发放记录'!$B$2:$B$171,B152,'8月奖金发放记录'!$E$2:$E$171,"累计补发8月",'8月奖金发放记录'!$A$2:$A$171,A152)</f>
        <v>0</v>
      </c>
      <c r="X152" s="3">
        <f t="shared" si="2"/>
        <v>0</v>
      </c>
      <c r="Y152" s="2" t="s">
        <v>59</v>
      </c>
    </row>
    <row r="153" ht="19" customHeight="1" spans="1:25">
      <c r="A153" s="2" t="s">
        <v>413</v>
      </c>
      <c r="B153" s="2" t="s">
        <v>356</v>
      </c>
      <c r="C153" s="2" t="s">
        <v>65</v>
      </c>
      <c r="D153" s="2">
        <v>1</v>
      </c>
      <c r="E153" s="2">
        <v>14</v>
      </c>
      <c r="F153" s="3">
        <v>2258.06</v>
      </c>
      <c r="G153" s="3">
        <v>1606</v>
      </c>
      <c r="H153" s="2" t="s">
        <v>59</v>
      </c>
      <c r="I153" s="3">
        <v>0</v>
      </c>
      <c r="J153" s="3">
        <v>37258.06</v>
      </c>
      <c r="K153" s="3">
        <v>45772.49</v>
      </c>
      <c r="L153" s="2" t="s">
        <v>69</v>
      </c>
      <c r="M153" s="2">
        <v>0</v>
      </c>
      <c r="N153" s="3">
        <f>SUMIFS('8月奖金发放记录'!$J$2:$J$171,'8月奖金发放记录'!$B$2:$B$171,B153,'8月奖金发放记录'!$E$2:$E$171,"结转",'8月奖金发放记录'!$A$2:$A$171,A153)</f>
        <v>0</v>
      </c>
      <c r="O153" s="3">
        <f>SUMIFS('8月奖金发放记录'!$J$2:$J$171,'8月奖金发放记录'!$B$2:$B$171,B153,'8月奖金发放记录'!$E$2:$E$171,"补发1月",'8月奖金发放记录'!$A$2:$A$171,A153)</f>
        <v>0</v>
      </c>
      <c r="P153" s="3">
        <f>SUMIFS('8月奖金发放记录'!$J$2:$J$171,'8月奖金发放记录'!$B$2:$B$171,B153,'8月奖金发放记录'!$E$2:$E$171,"补发2月",'8月奖金发放记录'!$A$2:$A$171,A153)</f>
        <v>0</v>
      </c>
      <c r="Q153" s="3">
        <f>SUMIFS('8月奖金发放记录'!$J$2:$J$171,'8月奖金发放记录'!$B$2:$B$171,B153,'8月奖金发放记录'!$E$2:$E$171,"补发3月",'8月奖金发放记录'!$A$2:$A$171,A153)</f>
        <v>0</v>
      </c>
      <c r="R153" s="3">
        <f>SUMIFS('8月奖金发放记录'!$J$2:$J$171,'8月奖金发放记录'!$B$2:$B$171,B153,'8月奖金发放记录'!$E$2:$E$171,"补发4月",'8月奖金发放记录'!$A$2:$A$171,A153)</f>
        <v>0</v>
      </c>
      <c r="S153" s="3">
        <f>SUMIFS('8月奖金发放记录'!$J$2:$J$171,'8月奖金发放记录'!$B$2:$B$171,B153,'8月奖金发放记录'!$E$2:$E$171,"补发5月",'8月奖金发放记录'!$A$2:$A$171,A153)</f>
        <v>0</v>
      </c>
      <c r="T153" s="3">
        <f>SUMIFS('8月奖金发放记录'!$J$2:$J$171,'8月奖金发放记录'!$B$2:$B$171,B153,'8月奖金发放记录'!$E$2:$E$171,"补发6月",'8月奖金发放记录'!$A$2:$A$171,A153)</f>
        <v>0</v>
      </c>
      <c r="U153" s="3">
        <f>SUMIFS('8月奖金发放记录'!$J$2:$J$171,'8月奖金发放记录'!$B$2:$B$171,B153,'8月奖金发放记录'!$E$2:$E$171,"补发7月",'8月奖金发放记录'!$A$2:$A$171,A153)</f>
        <v>0</v>
      </c>
      <c r="V153" s="3">
        <f>SUMIFS('8月奖金发放记录'!$J$2:$J$171,'8月奖金发放记录'!$B$2:$B$171,B153,'8月奖金发放记录'!$E$2:$E$171,"当月",'8月奖金发放记录'!$A$2:$A$171,A153)</f>
        <v>0</v>
      </c>
      <c r="W153" s="3">
        <f>SUMIFS('8月奖金发放记录'!$J$2:$J$171,'8月奖金发放记录'!$B$2:$B$171,B153,'8月奖金发放记录'!$E$2:$E$171,"累计补发8月",'8月奖金发放记录'!$A$2:$A$171,A153)</f>
        <v>117.42</v>
      </c>
      <c r="X153" s="3">
        <f t="shared" si="2"/>
        <v>117.42</v>
      </c>
      <c r="Y153" s="2" t="s">
        <v>59</v>
      </c>
    </row>
    <row r="154" ht="19" customHeight="1" spans="1:25">
      <c r="A154" s="2" t="s">
        <v>414</v>
      </c>
      <c r="B154" s="2" t="s">
        <v>356</v>
      </c>
      <c r="C154" s="2" t="s">
        <v>65</v>
      </c>
      <c r="D154" s="2">
        <v>1</v>
      </c>
      <c r="E154" s="2">
        <v>13</v>
      </c>
      <c r="F154" s="3">
        <v>2096.77</v>
      </c>
      <c r="G154" s="3">
        <v>1255</v>
      </c>
      <c r="H154" s="2" t="s">
        <v>59</v>
      </c>
      <c r="I154" s="3">
        <v>0</v>
      </c>
      <c r="J154" s="3">
        <v>2096.77</v>
      </c>
      <c r="K154" s="3">
        <v>1255</v>
      </c>
      <c r="L154" s="2" t="s">
        <v>24</v>
      </c>
      <c r="M154" s="2">
        <v>0</v>
      </c>
      <c r="N154" s="3">
        <f>SUMIFS('8月奖金发放记录'!$J$2:$J$171,'8月奖金发放记录'!$B$2:$B$171,B154,'8月奖金发放记录'!$E$2:$E$171,"结转",'8月奖金发放记录'!$A$2:$A$171,A154)</f>
        <v>0</v>
      </c>
      <c r="O154" s="3">
        <f>SUMIFS('8月奖金发放记录'!$J$2:$J$171,'8月奖金发放记录'!$B$2:$B$171,B154,'8月奖金发放记录'!$E$2:$E$171,"补发1月",'8月奖金发放记录'!$A$2:$A$171,A154)</f>
        <v>0</v>
      </c>
      <c r="P154" s="3">
        <f>SUMIFS('8月奖金发放记录'!$J$2:$J$171,'8月奖金发放记录'!$B$2:$B$171,B154,'8月奖金发放记录'!$E$2:$E$171,"补发2月",'8月奖金发放记录'!$A$2:$A$171,A154)</f>
        <v>0</v>
      </c>
      <c r="Q154" s="3">
        <f>SUMIFS('8月奖金发放记录'!$J$2:$J$171,'8月奖金发放记录'!$B$2:$B$171,B154,'8月奖金发放记录'!$E$2:$E$171,"补发3月",'8月奖金发放记录'!$A$2:$A$171,A154)</f>
        <v>0</v>
      </c>
      <c r="R154" s="3">
        <f>SUMIFS('8月奖金发放记录'!$J$2:$J$171,'8月奖金发放记录'!$B$2:$B$171,B154,'8月奖金发放记录'!$E$2:$E$171,"补发4月",'8月奖金发放记录'!$A$2:$A$171,A154)</f>
        <v>0</v>
      </c>
      <c r="S154" s="3">
        <f>SUMIFS('8月奖金发放记录'!$J$2:$J$171,'8月奖金发放记录'!$B$2:$B$171,B154,'8月奖金发放记录'!$E$2:$E$171,"补发5月",'8月奖金发放记录'!$A$2:$A$171,A154)</f>
        <v>0</v>
      </c>
      <c r="T154" s="3">
        <f>SUMIFS('8月奖金发放记录'!$J$2:$J$171,'8月奖金发放记录'!$B$2:$B$171,B154,'8月奖金发放记录'!$E$2:$E$171,"补发6月",'8月奖金发放记录'!$A$2:$A$171,A154)</f>
        <v>0</v>
      </c>
      <c r="U154" s="3">
        <f>SUMIFS('8月奖金发放记录'!$J$2:$J$171,'8月奖金发放记录'!$B$2:$B$171,B154,'8月奖金发放记录'!$E$2:$E$171,"补发7月",'8月奖金发放记录'!$A$2:$A$171,A154)</f>
        <v>0</v>
      </c>
      <c r="V154" s="3">
        <f>SUMIFS('8月奖金发放记录'!$J$2:$J$171,'8月奖金发放记录'!$B$2:$B$171,B154,'8月奖金发放记录'!$E$2:$E$171,"当月",'8月奖金发放记录'!$A$2:$A$171,A154)</f>
        <v>0</v>
      </c>
      <c r="W154" s="3">
        <f>SUMIFS('8月奖金发放记录'!$J$2:$J$171,'8月奖金发放记录'!$B$2:$B$171,B154,'8月奖金发放记录'!$E$2:$E$171,"累计补发8月",'8月奖金发放记录'!$A$2:$A$171,A154)</f>
        <v>0</v>
      </c>
      <c r="X154" s="3">
        <f t="shared" si="2"/>
        <v>0</v>
      </c>
      <c r="Y154" s="2" t="s">
        <v>59</v>
      </c>
    </row>
    <row r="155" ht="19" customHeight="1" spans="1:25">
      <c r="A155" s="2" t="s">
        <v>294</v>
      </c>
      <c r="B155" s="2" t="s">
        <v>356</v>
      </c>
      <c r="C155" s="2" t="s">
        <v>65</v>
      </c>
      <c r="D155" s="2">
        <v>1</v>
      </c>
      <c r="E155" s="2">
        <v>7</v>
      </c>
      <c r="F155" s="3">
        <v>1129.03</v>
      </c>
      <c r="G155" s="3">
        <v>12.7</v>
      </c>
      <c r="H155" s="2" t="s">
        <v>59</v>
      </c>
      <c r="I155" s="3">
        <v>0</v>
      </c>
      <c r="J155" s="3">
        <v>36129.03</v>
      </c>
      <c r="K155" s="3">
        <v>15409.05</v>
      </c>
      <c r="L155" s="2" t="s">
        <v>24</v>
      </c>
      <c r="M155" s="2">
        <v>0</v>
      </c>
      <c r="N155" s="3">
        <f>SUMIFS('8月奖金发放记录'!$J$2:$J$171,'8月奖金发放记录'!$B$2:$B$171,B155,'8月奖金发放记录'!$E$2:$E$171,"结转",'8月奖金发放记录'!$A$2:$A$171,A155)</f>
        <v>0</v>
      </c>
      <c r="O155" s="3">
        <f>SUMIFS('8月奖金发放记录'!$J$2:$J$171,'8月奖金发放记录'!$B$2:$B$171,B155,'8月奖金发放记录'!$E$2:$E$171,"补发1月",'8月奖金发放记录'!$A$2:$A$171,A155)</f>
        <v>0</v>
      </c>
      <c r="P155" s="3">
        <f>SUMIFS('8月奖金发放记录'!$J$2:$J$171,'8月奖金发放记录'!$B$2:$B$171,B155,'8月奖金发放记录'!$E$2:$E$171,"补发2月",'8月奖金发放记录'!$A$2:$A$171,A155)</f>
        <v>0</v>
      </c>
      <c r="Q155" s="3">
        <f>SUMIFS('8月奖金发放记录'!$J$2:$J$171,'8月奖金发放记录'!$B$2:$B$171,B155,'8月奖金发放记录'!$E$2:$E$171,"补发3月",'8月奖金发放记录'!$A$2:$A$171,A155)</f>
        <v>0</v>
      </c>
      <c r="R155" s="3">
        <f>SUMIFS('8月奖金发放记录'!$J$2:$J$171,'8月奖金发放记录'!$B$2:$B$171,B155,'8月奖金发放记录'!$E$2:$E$171,"补发4月",'8月奖金发放记录'!$A$2:$A$171,A155)</f>
        <v>0</v>
      </c>
      <c r="S155" s="3">
        <f>SUMIFS('8月奖金发放记录'!$J$2:$J$171,'8月奖金发放记录'!$B$2:$B$171,B155,'8月奖金发放记录'!$E$2:$E$171,"补发5月",'8月奖金发放记录'!$A$2:$A$171,A155)</f>
        <v>0</v>
      </c>
      <c r="T155" s="3">
        <f>SUMIFS('8月奖金发放记录'!$J$2:$J$171,'8月奖金发放记录'!$B$2:$B$171,B155,'8月奖金发放记录'!$E$2:$E$171,"补发6月",'8月奖金发放记录'!$A$2:$A$171,A155)</f>
        <v>0</v>
      </c>
      <c r="U155" s="3">
        <f>SUMIFS('8月奖金发放记录'!$J$2:$J$171,'8月奖金发放记录'!$B$2:$B$171,B155,'8月奖金发放记录'!$E$2:$E$171,"补发7月",'8月奖金发放记录'!$A$2:$A$171,A155)</f>
        <v>0</v>
      </c>
      <c r="V155" s="3">
        <f>SUMIFS('8月奖金发放记录'!$J$2:$J$171,'8月奖金发放记录'!$B$2:$B$171,B155,'8月奖金发放记录'!$E$2:$E$171,"当月",'8月奖金发放记录'!$A$2:$A$171,A155)</f>
        <v>0</v>
      </c>
      <c r="W155" s="3">
        <f>SUMIFS('8月奖金发放记录'!$J$2:$J$171,'8月奖金发放记录'!$B$2:$B$171,B155,'8月奖金发放记录'!$E$2:$E$171,"累计补发8月",'8月奖金发放记录'!$A$2:$A$171,A155)</f>
        <v>0</v>
      </c>
      <c r="X155" s="3">
        <f t="shared" si="2"/>
        <v>0</v>
      </c>
      <c r="Y155" s="2" t="s">
        <v>59</v>
      </c>
    </row>
    <row r="156" ht="19" customHeight="1" spans="1:25">
      <c r="A156" s="2" t="s">
        <v>417</v>
      </c>
      <c r="B156" s="2" t="s">
        <v>356</v>
      </c>
      <c r="C156" s="2" t="s">
        <v>65</v>
      </c>
      <c r="D156" s="2">
        <v>1</v>
      </c>
      <c r="E156" s="2">
        <v>27</v>
      </c>
      <c r="F156" s="3">
        <v>2612.9</v>
      </c>
      <c r="G156" s="3">
        <v>7883</v>
      </c>
      <c r="H156" s="2" t="s">
        <v>113</v>
      </c>
      <c r="I156" s="3">
        <v>130.645161290323</v>
      </c>
      <c r="J156" s="3">
        <v>23612.9</v>
      </c>
      <c r="K156" s="3">
        <v>41230</v>
      </c>
      <c r="L156" s="2" t="s">
        <v>69</v>
      </c>
      <c r="M156" s="2">
        <v>2</v>
      </c>
      <c r="N156" s="3">
        <f>SUMIFS('8月奖金发放记录'!$J$2:$J$171,'8月奖金发放记录'!$B$2:$B$171,B156,'8月奖金发放记录'!$E$2:$E$171,"结转",'8月奖金发放记录'!$A$2:$A$171,A156)</f>
        <v>150</v>
      </c>
      <c r="O156" s="3">
        <f>SUMIFS('8月奖金发放记录'!$J$2:$J$171,'8月奖金发放记录'!$B$2:$B$171,B156,'8月奖金发放记录'!$E$2:$E$171,"补发1月",'8月奖金发放记录'!$A$2:$A$171,A156)</f>
        <v>0</v>
      </c>
      <c r="P156" s="3">
        <f>SUMIFS('8月奖金发放记录'!$J$2:$J$171,'8月奖金发放记录'!$B$2:$B$171,B156,'8月奖金发放记录'!$E$2:$E$171,"补发2月",'8月奖金发放记录'!$A$2:$A$171,A156)</f>
        <v>0</v>
      </c>
      <c r="Q156" s="3">
        <f>SUMIFS('8月奖金发放记录'!$J$2:$J$171,'8月奖金发放记录'!$B$2:$B$171,B156,'8月奖金发放记录'!$E$2:$E$171,"补发3月",'8月奖金发放记录'!$A$2:$A$171,A156)</f>
        <v>0</v>
      </c>
      <c r="R156" s="3">
        <f>SUMIFS('8月奖金发放记录'!$J$2:$J$171,'8月奖金发放记录'!$B$2:$B$171,B156,'8月奖金发放记录'!$E$2:$E$171,"补发4月",'8月奖金发放记录'!$A$2:$A$171,A156)</f>
        <v>0</v>
      </c>
      <c r="S156" s="3">
        <f>SUMIFS('8月奖金发放记录'!$J$2:$J$171,'8月奖金发放记录'!$B$2:$B$171,B156,'8月奖金发放记录'!$E$2:$E$171,"补发5月",'8月奖金发放记录'!$A$2:$A$171,A156)</f>
        <v>0</v>
      </c>
      <c r="T156" s="3">
        <f>SUMIFS('8月奖金发放记录'!$J$2:$J$171,'8月奖金发放记录'!$B$2:$B$171,B156,'8月奖金发放记录'!$E$2:$E$171,"补发6月",'8月奖金发放记录'!$A$2:$A$171,A156)</f>
        <v>0</v>
      </c>
      <c r="U156" s="3">
        <f>SUMIFS('8月奖金发放记录'!$J$2:$J$171,'8月奖金发放记录'!$B$2:$B$171,B156,'8月奖金发放记录'!$E$2:$E$171,"补发7月",'8月奖金发放记录'!$A$2:$A$171,A156)</f>
        <v>0</v>
      </c>
      <c r="V156" s="3">
        <f>SUMIFS('8月奖金发放记录'!$J$2:$J$171,'8月奖金发放记录'!$B$2:$B$171,B156,'8月奖金发放记录'!$E$2:$E$171,"当月",'8月奖金发放记录'!$A$2:$A$171,A156)</f>
        <v>0</v>
      </c>
      <c r="W156" s="3">
        <f>SUMIFS('8月奖金发放记录'!$J$2:$J$171,'8月奖金发放记录'!$B$2:$B$171,B156,'8月奖金发放记录'!$E$2:$E$171,"累计补发8月",'8月奖金发放记录'!$A$2:$A$171,A156)</f>
        <v>0</v>
      </c>
      <c r="X156" s="3">
        <f t="shared" si="2"/>
        <v>150</v>
      </c>
      <c r="Y156" s="2" t="s">
        <v>59</v>
      </c>
    </row>
    <row r="157" ht="19" customHeight="1" spans="1:25">
      <c r="A157" s="2" t="s">
        <v>418</v>
      </c>
      <c r="B157" s="2" t="s">
        <v>356</v>
      </c>
      <c r="C157" s="2" t="s">
        <v>65</v>
      </c>
      <c r="D157" s="2">
        <v>1</v>
      </c>
      <c r="E157" s="2">
        <v>31</v>
      </c>
      <c r="F157" s="3">
        <v>3000</v>
      </c>
      <c r="G157" s="3">
        <v>4253</v>
      </c>
      <c r="H157" s="2" t="s">
        <v>113</v>
      </c>
      <c r="I157" s="3">
        <v>150</v>
      </c>
      <c r="J157" s="3">
        <v>24000</v>
      </c>
      <c r="K157" s="3">
        <v>30237.4</v>
      </c>
      <c r="L157" s="2" t="s">
        <v>69</v>
      </c>
      <c r="M157" s="2">
        <v>1</v>
      </c>
      <c r="N157" s="3">
        <f>SUMIFS('8月奖金发放记录'!$J$2:$J$171,'8月奖金发放记录'!$B$2:$B$171,B157,'8月奖金发放记录'!$E$2:$E$171,"结转",'8月奖金发放记录'!$A$2:$A$171,A157)</f>
        <v>0</v>
      </c>
      <c r="O157" s="3">
        <f>SUMIFS('8月奖金发放记录'!$J$2:$J$171,'8月奖金发放记录'!$B$2:$B$171,B157,'8月奖金发放记录'!$E$2:$E$171,"补发1月",'8月奖金发放记录'!$A$2:$A$171,A157)</f>
        <v>0</v>
      </c>
      <c r="P157" s="3">
        <f>SUMIFS('8月奖金发放记录'!$J$2:$J$171,'8月奖金发放记录'!$B$2:$B$171,B157,'8月奖金发放记录'!$E$2:$E$171,"补发2月",'8月奖金发放记录'!$A$2:$A$171,A157)</f>
        <v>0</v>
      </c>
      <c r="Q157" s="3">
        <f>SUMIFS('8月奖金发放记录'!$J$2:$J$171,'8月奖金发放记录'!$B$2:$B$171,B157,'8月奖金发放记录'!$E$2:$E$171,"补发3月",'8月奖金发放记录'!$A$2:$A$171,A157)</f>
        <v>0</v>
      </c>
      <c r="R157" s="3">
        <f>SUMIFS('8月奖金发放记录'!$J$2:$J$171,'8月奖金发放记录'!$B$2:$B$171,B157,'8月奖金发放记录'!$E$2:$E$171,"补发4月",'8月奖金发放记录'!$A$2:$A$171,A157)</f>
        <v>0</v>
      </c>
      <c r="S157" s="3">
        <f>SUMIFS('8月奖金发放记录'!$J$2:$J$171,'8月奖金发放记录'!$B$2:$B$171,B157,'8月奖金发放记录'!$E$2:$E$171,"补发5月",'8月奖金发放记录'!$A$2:$A$171,A157)</f>
        <v>0</v>
      </c>
      <c r="T157" s="3">
        <f>SUMIFS('8月奖金发放记录'!$J$2:$J$171,'8月奖金发放记录'!$B$2:$B$171,B157,'8月奖金发放记录'!$E$2:$E$171,"补发6月",'8月奖金发放记录'!$A$2:$A$171,A157)</f>
        <v>0</v>
      </c>
      <c r="U157" s="3">
        <f>SUMIFS('8月奖金发放记录'!$J$2:$J$171,'8月奖金发放记录'!$B$2:$B$171,B157,'8月奖金发放记录'!$E$2:$E$171,"补发7月",'8月奖金发放记录'!$A$2:$A$171,A157)</f>
        <v>0</v>
      </c>
      <c r="V157" s="3">
        <f>SUMIFS('8月奖金发放记录'!$J$2:$J$171,'8月奖金发放记录'!$B$2:$B$171,B157,'8月奖金发放记录'!$E$2:$E$171,"当月",'8月奖金发放记录'!$A$2:$A$171,A157)</f>
        <v>150</v>
      </c>
      <c r="W157" s="3">
        <f>SUMIFS('8月奖金发放记录'!$J$2:$J$171,'8月奖金发放记录'!$B$2:$B$171,B157,'8月奖金发放记录'!$E$2:$E$171,"累计补发8月",'8月奖金发放记录'!$A$2:$A$171,A157)</f>
        <v>0</v>
      </c>
      <c r="X157" s="3">
        <f t="shared" si="2"/>
        <v>150</v>
      </c>
      <c r="Y157" s="2" t="s">
        <v>59</v>
      </c>
    </row>
    <row r="158" ht="19" customHeight="1" spans="1:25">
      <c r="A158" s="2" t="s">
        <v>420</v>
      </c>
      <c r="B158" s="2" t="s">
        <v>356</v>
      </c>
      <c r="C158" s="2" t="s">
        <v>65</v>
      </c>
      <c r="D158" s="2">
        <v>1</v>
      </c>
      <c r="E158" s="2">
        <v>23</v>
      </c>
      <c r="F158" s="3">
        <v>2225.81</v>
      </c>
      <c r="G158" s="3">
        <v>2738.7</v>
      </c>
      <c r="H158" s="2" t="s">
        <v>113</v>
      </c>
      <c r="I158" s="3">
        <v>111.290322580645</v>
      </c>
      <c r="J158" s="3">
        <v>23225.81</v>
      </c>
      <c r="K158" s="3">
        <v>48641.2</v>
      </c>
      <c r="L158" s="2" t="s">
        <v>69</v>
      </c>
      <c r="M158" s="2">
        <v>1</v>
      </c>
      <c r="N158" s="3">
        <f>SUMIFS('8月奖金发放记录'!$J$2:$J$171,'8月奖金发放记录'!$B$2:$B$171,B158,'8月奖金发放记录'!$E$2:$E$171,"结转",'8月奖金发放记录'!$A$2:$A$171,A158)</f>
        <v>150</v>
      </c>
      <c r="O158" s="3">
        <f>SUMIFS('8月奖金发放记录'!$J$2:$J$171,'8月奖金发放记录'!$B$2:$B$171,B158,'8月奖金发放记录'!$E$2:$E$171,"补发1月",'8月奖金发放记录'!$A$2:$A$171,A158)</f>
        <v>0</v>
      </c>
      <c r="P158" s="3">
        <f>SUMIFS('8月奖金发放记录'!$J$2:$J$171,'8月奖金发放记录'!$B$2:$B$171,B158,'8月奖金发放记录'!$E$2:$E$171,"补发2月",'8月奖金发放记录'!$A$2:$A$171,A158)</f>
        <v>0</v>
      </c>
      <c r="Q158" s="3">
        <f>SUMIFS('8月奖金发放记录'!$J$2:$J$171,'8月奖金发放记录'!$B$2:$B$171,B158,'8月奖金发放记录'!$E$2:$E$171,"补发3月",'8月奖金发放记录'!$A$2:$A$171,A158)</f>
        <v>0</v>
      </c>
      <c r="R158" s="3">
        <f>SUMIFS('8月奖金发放记录'!$J$2:$J$171,'8月奖金发放记录'!$B$2:$B$171,B158,'8月奖金发放记录'!$E$2:$E$171,"补发4月",'8月奖金发放记录'!$A$2:$A$171,A158)</f>
        <v>0</v>
      </c>
      <c r="S158" s="3">
        <f>SUMIFS('8月奖金发放记录'!$J$2:$J$171,'8月奖金发放记录'!$B$2:$B$171,B158,'8月奖金发放记录'!$E$2:$E$171,"补发5月",'8月奖金发放记录'!$A$2:$A$171,A158)</f>
        <v>0</v>
      </c>
      <c r="T158" s="3">
        <f>SUMIFS('8月奖金发放记录'!$J$2:$J$171,'8月奖金发放记录'!$B$2:$B$171,B158,'8月奖金发放记录'!$E$2:$E$171,"补发6月",'8月奖金发放记录'!$A$2:$A$171,A158)</f>
        <v>0</v>
      </c>
      <c r="U158" s="3">
        <f>SUMIFS('8月奖金发放记录'!$J$2:$J$171,'8月奖金发放记录'!$B$2:$B$171,B158,'8月奖金发放记录'!$E$2:$E$171,"补发7月",'8月奖金发放记录'!$A$2:$A$171,A158)</f>
        <v>0</v>
      </c>
      <c r="V158" s="3">
        <f>SUMIFS('8月奖金发放记录'!$J$2:$J$171,'8月奖金发放记录'!$B$2:$B$171,B158,'8月奖金发放记录'!$E$2:$E$171,"当月",'8月奖金发放记录'!$A$2:$A$171,A158)</f>
        <v>0</v>
      </c>
      <c r="W158" s="3">
        <f>SUMIFS('8月奖金发放记录'!$J$2:$J$171,'8月奖金发放记录'!$B$2:$B$171,B158,'8月奖金发放记录'!$E$2:$E$171,"累计补发8月",'8月奖金发放记录'!$A$2:$A$171,A158)</f>
        <v>0</v>
      </c>
      <c r="X158" s="3">
        <f t="shared" si="2"/>
        <v>150</v>
      </c>
      <c r="Y158" s="2" t="s">
        <v>59</v>
      </c>
    </row>
    <row r="159" ht="19" customHeight="1" spans="1:25">
      <c r="A159" s="2" t="s">
        <v>421</v>
      </c>
      <c r="B159" s="2" t="s">
        <v>356</v>
      </c>
      <c r="C159" s="2" t="s">
        <v>65</v>
      </c>
      <c r="D159" s="2">
        <v>1</v>
      </c>
      <c r="E159" s="2">
        <v>31</v>
      </c>
      <c r="F159" s="3">
        <v>3000</v>
      </c>
      <c r="G159" s="3">
        <v>2575.3</v>
      </c>
      <c r="H159" s="2" t="s">
        <v>59</v>
      </c>
      <c r="I159" s="3">
        <v>0</v>
      </c>
      <c r="J159" s="3">
        <v>24000</v>
      </c>
      <c r="K159" s="3">
        <v>18834</v>
      </c>
      <c r="L159" s="2" t="s">
        <v>24</v>
      </c>
      <c r="M159" s="2">
        <v>0</v>
      </c>
      <c r="N159" s="3">
        <f>SUMIFS('8月奖金发放记录'!$J$2:$J$171,'8月奖金发放记录'!$B$2:$B$171,B159,'8月奖金发放记录'!$E$2:$E$171,"结转",'8月奖金发放记录'!$A$2:$A$171,A159)</f>
        <v>0</v>
      </c>
      <c r="O159" s="3">
        <f>SUMIFS('8月奖金发放记录'!$J$2:$J$171,'8月奖金发放记录'!$B$2:$B$171,B159,'8月奖金发放记录'!$E$2:$E$171,"补发1月",'8月奖金发放记录'!$A$2:$A$171,A159)</f>
        <v>0</v>
      </c>
      <c r="P159" s="3">
        <f>SUMIFS('8月奖金发放记录'!$J$2:$J$171,'8月奖金发放记录'!$B$2:$B$171,B159,'8月奖金发放记录'!$E$2:$E$171,"补发2月",'8月奖金发放记录'!$A$2:$A$171,A159)</f>
        <v>0</v>
      </c>
      <c r="Q159" s="3">
        <f>SUMIFS('8月奖金发放记录'!$J$2:$J$171,'8月奖金发放记录'!$B$2:$B$171,B159,'8月奖金发放记录'!$E$2:$E$171,"补发3月",'8月奖金发放记录'!$A$2:$A$171,A159)</f>
        <v>0</v>
      </c>
      <c r="R159" s="3">
        <f>SUMIFS('8月奖金发放记录'!$J$2:$J$171,'8月奖金发放记录'!$B$2:$B$171,B159,'8月奖金发放记录'!$E$2:$E$171,"补发4月",'8月奖金发放记录'!$A$2:$A$171,A159)</f>
        <v>0</v>
      </c>
      <c r="S159" s="3">
        <f>SUMIFS('8月奖金发放记录'!$J$2:$J$171,'8月奖金发放记录'!$B$2:$B$171,B159,'8月奖金发放记录'!$E$2:$E$171,"补发5月",'8月奖金发放记录'!$A$2:$A$171,A159)</f>
        <v>0</v>
      </c>
      <c r="T159" s="3">
        <f>SUMIFS('8月奖金发放记录'!$J$2:$J$171,'8月奖金发放记录'!$B$2:$B$171,B159,'8月奖金发放记录'!$E$2:$E$171,"补发6月",'8月奖金发放记录'!$A$2:$A$171,A159)</f>
        <v>0</v>
      </c>
      <c r="U159" s="3">
        <f>SUMIFS('8月奖金发放记录'!$J$2:$J$171,'8月奖金发放记录'!$B$2:$B$171,B159,'8月奖金发放记录'!$E$2:$E$171,"补发7月",'8月奖金发放记录'!$A$2:$A$171,A159)</f>
        <v>0</v>
      </c>
      <c r="V159" s="3">
        <f>SUMIFS('8月奖金发放记录'!$J$2:$J$171,'8月奖金发放记录'!$B$2:$B$171,B159,'8月奖金发放记录'!$E$2:$E$171,"当月",'8月奖金发放记录'!$A$2:$A$171,A159)</f>
        <v>0</v>
      </c>
      <c r="W159" s="3">
        <f>SUMIFS('8月奖金发放记录'!$J$2:$J$171,'8月奖金发放记录'!$B$2:$B$171,B159,'8月奖金发放记录'!$E$2:$E$171,"累计补发8月",'8月奖金发放记录'!$A$2:$A$171,A159)</f>
        <v>0</v>
      </c>
      <c r="X159" s="3">
        <f t="shared" si="2"/>
        <v>0</v>
      </c>
      <c r="Y159" s="2" t="s">
        <v>59</v>
      </c>
    </row>
    <row r="160" ht="19" customHeight="1" spans="1:25">
      <c r="A160" s="2" t="s">
        <v>302</v>
      </c>
      <c r="B160" s="2" t="s">
        <v>356</v>
      </c>
      <c r="C160" s="2" t="s">
        <v>65</v>
      </c>
      <c r="D160" s="2">
        <v>1</v>
      </c>
      <c r="E160" s="2">
        <v>4</v>
      </c>
      <c r="F160" s="3">
        <v>387.1</v>
      </c>
      <c r="G160" s="3">
        <v>300.6</v>
      </c>
      <c r="H160" s="2" t="s">
        <v>59</v>
      </c>
      <c r="I160" s="3">
        <v>0</v>
      </c>
      <c r="J160" s="3">
        <v>387.1</v>
      </c>
      <c r="K160" s="3">
        <v>300.6</v>
      </c>
      <c r="L160" s="2" t="s">
        <v>24</v>
      </c>
      <c r="M160" s="2">
        <v>0</v>
      </c>
      <c r="N160" s="3">
        <f>SUMIFS('8月奖金发放记录'!$J$2:$J$171,'8月奖金发放记录'!$B$2:$B$171,B160,'8月奖金发放记录'!$E$2:$E$171,"结转",'8月奖金发放记录'!$A$2:$A$171,A160)</f>
        <v>0</v>
      </c>
      <c r="O160" s="3">
        <f>SUMIFS('8月奖金发放记录'!$J$2:$J$171,'8月奖金发放记录'!$B$2:$B$171,B160,'8月奖金发放记录'!$E$2:$E$171,"补发1月",'8月奖金发放记录'!$A$2:$A$171,A160)</f>
        <v>0</v>
      </c>
      <c r="P160" s="3">
        <f>SUMIFS('8月奖金发放记录'!$J$2:$J$171,'8月奖金发放记录'!$B$2:$B$171,B160,'8月奖金发放记录'!$E$2:$E$171,"补发2月",'8月奖金发放记录'!$A$2:$A$171,A160)</f>
        <v>0</v>
      </c>
      <c r="Q160" s="3">
        <f>SUMIFS('8月奖金发放记录'!$J$2:$J$171,'8月奖金发放记录'!$B$2:$B$171,B160,'8月奖金发放记录'!$E$2:$E$171,"补发3月",'8月奖金发放记录'!$A$2:$A$171,A160)</f>
        <v>0</v>
      </c>
      <c r="R160" s="3">
        <f>SUMIFS('8月奖金发放记录'!$J$2:$J$171,'8月奖金发放记录'!$B$2:$B$171,B160,'8月奖金发放记录'!$E$2:$E$171,"补发4月",'8月奖金发放记录'!$A$2:$A$171,A160)</f>
        <v>0</v>
      </c>
      <c r="S160" s="3">
        <f>SUMIFS('8月奖金发放记录'!$J$2:$J$171,'8月奖金发放记录'!$B$2:$B$171,B160,'8月奖金发放记录'!$E$2:$E$171,"补发5月",'8月奖金发放记录'!$A$2:$A$171,A160)</f>
        <v>0</v>
      </c>
      <c r="T160" s="3">
        <f>SUMIFS('8月奖金发放记录'!$J$2:$J$171,'8月奖金发放记录'!$B$2:$B$171,B160,'8月奖金发放记录'!$E$2:$E$171,"补发6月",'8月奖金发放记录'!$A$2:$A$171,A160)</f>
        <v>0</v>
      </c>
      <c r="U160" s="3">
        <f>SUMIFS('8月奖金发放记录'!$J$2:$J$171,'8月奖金发放记录'!$B$2:$B$171,B160,'8月奖金发放记录'!$E$2:$E$171,"补发7月",'8月奖金发放记录'!$A$2:$A$171,A160)</f>
        <v>0</v>
      </c>
      <c r="V160" s="3">
        <f>SUMIFS('8月奖金发放记录'!$J$2:$J$171,'8月奖金发放记录'!$B$2:$B$171,B160,'8月奖金发放记录'!$E$2:$E$171,"当月",'8月奖金发放记录'!$A$2:$A$171,A160)</f>
        <v>0</v>
      </c>
      <c r="W160" s="3">
        <f>SUMIFS('8月奖金发放记录'!$J$2:$J$171,'8月奖金发放记录'!$B$2:$B$171,B160,'8月奖金发放记录'!$E$2:$E$171,"累计补发8月",'8月奖金发放记录'!$A$2:$A$171,A160)</f>
        <v>0</v>
      </c>
      <c r="X160" s="3">
        <f t="shared" si="2"/>
        <v>0</v>
      </c>
      <c r="Y160" s="2" t="s">
        <v>59</v>
      </c>
    </row>
    <row r="161" ht="19" customHeight="1" spans="1:25">
      <c r="A161" s="2" t="s">
        <v>423</v>
      </c>
      <c r="B161" s="2" t="s">
        <v>356</v>
      </c>
      <c r="C161" s="2" t="s">
        <v>65</v>
      </c>
      <c r="D161" s="2">
        <v>1</v>
      </c>
      <c r="E161" s="2">
        <v>31</v>
      </c>
      <c r="F161" s="3">
        <v>3000</v>
      </c>
      <c r="G161" s="3">
        <v>3634.3</v>
      </c>
      <c r="H161" s="2" t="s">
        <v>113</v>
      </c>
      <c r="I161" s="3">
        <v>150</v>
      </c>
      <c r="J161" s="3">
        <v>24000</v>
      </c>
      <c r="K161" s="3">
        <v>22781.1</v>
      </c>
      <c r="L161" s="2" t="s">
        <v>24</v>
      </c>
      <c r="M161" s="2">
        <v>0</v>
      </c>
      <c r="N161" s="3">
        <f>SUMIFS('8月奖金发放记录'!$J$2:$J$171,'8月奖金发放记录'!$B$2:$B$171,B161,'8月奖金发放记录'!$E$2:$E$171,"结转",'8月奖金发放记录'!$A$2:$A$171,A161)</f>
        <v>0</v>
      </c>
      <c r="O161" s="3">
        <f>SUMIFS('8月奖金发放记录'!$J$2:$J$171,'8月奖金发放记录'!$B$2:$B$171,B161,'8月奖金发放记录'!$E$2:$E$171,"补发1月",'8月奖金发放记录'!$A$2:$A$171,A161)</f>
        <v>0</v>
      </c>
      <c r="P161" s="3">
        <f>SUMIFS('8月奖金发放记录'!$J$2:$J$171,'8月奖金发放记录'!$B$2:$B$171,B161,'8月奖金发放记录'!$E$2:$E$171,"补发2月",'8月奖金发放记录'!$A$2:$A$171,A161)</f>
        <v>0</v>
      </c>
      <c r="Q161" s="3">
        <f>SUMIFS('8月奖金发放记录'!$J$2:$J$171,'8月奖金发放记录'!$B$2:$B$171,B161,'8月奖金发放记录'!$E$2:$E$171,"补发3月",'8月奖金发放记录'!$A$2:$A$171,A161)</f>
        <v>0</v>
      </c>
      <c r="R161" s="3">
        <f>SUMIFS('8月奖金发放记录'!$J$2:$J$171,'8月奖金发放记录'!$B$2:$B$171,B161,'8月奖金发放记录'!$E$2:$E$171,"补发4月",'8月奖金发放记录'!$A$2:$A$171,A161)</f>
        <v>0</v>
      </c>
      <c r="S161" s="3">
        <f>SUMIFS('8月奖金发放记录'!$J$2:$J$171,'8月奖金发放记录'!$B$2:$B$171,B161,'8月奖金发放记录'!$E$2:$E$171,"补发5月",'8月奖金发放记录'!$A$2:$A$171,A161)</f>
        <v>0</v>
      </c>
      <c r="T161" s="3">
        <f>SUMIFS('8月奖金发放记录'!$J$2:$J$171,'8月奖金发放记录'!$B$2:$B$171,B161,'8月奖金发放记录'!$E$2:$E$171,"补发6月",'8月奖金发放记录'!$A$2:$A$171,A161)</f>
        <v>0</v>
      </c>
      <c r="U161" s="3">
        <f>SUMIFS('8月奖金发放记录'!$J$2:$J$171,'8月奖金发放记录'!$B$2:$B$171,B161,'8月奖金发放记录'!$E$2:$E$171,"补发7月",'8月奖金发放记录'!$A$2:$A$171,A161)</f>
        <v>0</v>
      </c>
      <c r="V161" s="3">
        <f>SUMIFS('8月奖金发放记录'!$J$2:$J$171,'8月奖金发放记录'!$B$2:$B$171,B161,'8月奖金发放记录'!$E$2:$E$171,"当月",'8月奖金发放记录'!$A$2:$A$171,A161)</f>
        <v>150</v>
      </c>
      <c r="W161" s="3">
        <f>SUMIFS('8月奖金发放记录'!$J$2:$J$171,'8月奖金发放记录'!$B$2:$B$171,B161,'8月奖金发放记录'!$E$2:$E$171,"累计补发8月",'8月奖金发放记录'!$A$2:$A$171,A161)</f>
        <v>0</v>
      </c>
      <c r="X161" s="3">
        <f t="shared" si="2"/>
        <v>150</v>
      </c>
      <c r="Y161" s="2" t="s">
        <v>59</v>
      </c>
    </row>
    <row r="162" ht="19" customHeight="1" spans="1:25">
      <c r="A162" s="2" t="s">
        <v>424</v>
      </c>
      <c r="B162" s="2" t="s">
        <v>356</v>
      </c>
      <c r="C162" s="2" t="s">
        <v>65</v>
      </c>
      <c r="D162" s="2">
        <v>1</v>
      </c>
      <c r="E162" s="2">
        <v>31</v>
      </c>
      <c r="F162" s="3">
        <v>3000</v>
      </c>
      <c r="G162" s="3">
        <v>9382.9</v>
      </c>
      <c r="H162" s="2" t="s">
        <v>113</v>
      </c>
      <c r="I162" s="3">
        <v>150</v>
      </c>
      <c r="J162" s="3">
        <v>24000</v>
      </c>
      <c r="K162" s="3">
        <v>34894.5</v>
      </c>
      <c r="L162" s="2" t="s">
        <v>69</v>
      </c>
      <c r="M162" s="2">
        <v>2</v>
      </c>
      <c r="N162" s="3">
        <f>SUMIFS('8月奖金发放记录'!$J$2:$J$171,'8月奖金发放记录'!$B$2:$B$171,B162,'8月奖金发放记录'!$E$2:$E$171,"结转",'8月奖金发放记录'!$A$2:$A$171,A162)</f>
        <v>150</v>
      </c>
      <c r="O162" s="3">
        <f>SUMIFS('8月奖金发放记录'!$J$2:$J$171,'8月奖金发放记录'!$B$2:$B$171,B162,'8月奖金发放记录'!$E$2:$E$171,"补发1月",'8月奖金发放记录'!$A$2:$A$171,A162)</f>
        <v>0</v>
      </c>
      <c r="P162" s="3">
        <f>SUMIFS('8月奖金发放记录'!$J$2:$J$171,'8月奖金发放记录'!$B$2:$B$171,B162,'8月奖金发放记录'!$E$2:$E$171,"补发2月",'8月奖金发放记录'!$A$2:$A$171,A162)</f>
        <v>0</v>
      </c>
      <c r="Q162" s="3">
        <f>SUMIFS('8月奖金发放记录'!$J$2:$J$171,'8月奖金发放记录'!$B$2:$B$171,B162,'8月奖金发放记录'!$E$2:$E$171,"补发3月",'8月奖金发放记录'!$A$2:$A$171,A162)</f>
        <v>0</v>
      </c>
      <c r="R162" s="3">
        <f>SUMIFS('8月奖金发放记录'!$J$2:$J$171,'8月奖金发放记录'!$B$2:$B$171,B162,'8月奖金发放记录'!$E$2:$E$171,"补发4月",'8月奖金发放记录'!$A$2:$A$171,A162)</f>
        <v>0</v>
      </c>
      <c r="S162" s="3">
        <f>SUMIFS('8月奖金发放记录'!$J$2:$J$171,'8月奖金发放记录'!$B$2:$B$171,B162,'8月奖金发放记录'!$E$2:$E$171,"补发5月",'8月奖金发放记录'!$A$2:$A$171,A162)</f>
        <v>0</v>
      </c>
      <c r="T162" s="3">
        <f>SUMIFS('8月奖金发放记录'!$J$2:$J$171,'8月奖金发放记录'!$B$2:$B$171,B162,'8月奖金发放记录'!$E$2:$E$171,"补发6月",'8月奖金发放记录'!$A$2:$A$171,A162)</f>
        <v>0</v>
      </c>
      <c r="U162" s="3">
        <f>SUMIFS('8月奖金发放记录'!$J$2:$J$171,'8月奖金发放记录'!$B$2:$B$171,B162,'8月奖金发放记录'!$E$2:$E$171,"补发7月",'8月奖金发放记录'!$A$2:$A$171,A162)</f>
        <v>0</v>
      </c>
      <c r="V162" s="3">
        <f>SUMIFS('8月奖金发放记录'!$J$2:$J$171,'8月奖金发放记录'!$B$2:$B$171,B162,'8月奖金发放记录'!$E$2:$E$171,"当月",'8月奖金发放记录'!$A$2:$A$171,A162)</f>
        <v>0</v>
      </c>
      <c r="W162" s="3">
        <f>SUMIFS('8月奖金发放记录'!$J$2:$J$171,'8月奖金发放记录'!$B$2:$B$171,B162,'8月奖金发放记录'!$E$2:$E$171,"累计补发8月",'8月奖金发放记录'!$A$2:$A$171,A162)</f>
        <v>0</v>
      </c>
      <c r="X162" s="3">
        <f t="shared" si="2"/>
        <v>150</v>
      </c>
      <c r="Y162" s="2" t="s">
        <v>59</v>
      </c>
    </row>
    <row r="163" ht="19" customHeight="1" spans="1:25">
      <c r="A163" s="2" t="s">
        <v>425</v>
      </c>
      <c r="B163" s="2" t="s">
        <v>356</v>
      </c>
      <c r="C163" s="2" t="s">
        <v>65</v>
      </c>
      <c r="D163" s="2">
        <v>1</v>
      </c>
      <c r="E163" s="2">
        <v>31</v>
      </c>
      <c r="F163" s="3">
        <v>3000</v>
      </c>
      <c r="G163" s="3">
        <v>3162.9</v>
      </c>
      <c r="H163" s="2" t="s">
        <v>113</v>
      </c>
      <c r="I163" s="3">
        <v>150</v>
      </c>
      <c r="J163" s="3">
        <v>3000</v>
      </c>
      <c r="K163" s="3">
        <v>3162.9</v>
      </c>
      <c r="L163" s="2" t="s">
        <v>69</v>
      </c>
      <c r="M163" s="2">
        <v>0</v>
      </c>
      <c r="N163" s="3">
        <f>SUMIFS('8月奖金发放记录'!$J$2:$J$171,'8月奖金发放记录'!$B$2:$B$171,B163,'8月奖金发放记录'!$E$2:$E$171,"结转",'8月奖金发放记录'!$A$2:$A$171,A163)</f>
        <v>0</v>
      </c>
      <c r="O163" s="3">
        <f>SUMIFS('8月奖金发放记录'!$J$2:$J$171,'8月奖金发放记录'!$B$2:$B$171,B163,'8月奖金发放记录'!$E$2:$E$171,"补发1月",'8月奖金发放记录'!$A$2:$A$171,A163)</f>
        <v>0</v>
      </c>
      <c r="P163" s="3">
        <f>SUMIFS('8月奖金发放记录'!$J$2:$J$171,'8月奖金发放记录'!$B$2:$B$171,B163,'8月奖金发放记录'!$E$2:$E$171,"补发2月",'8月奖金发放记录'!$A$2:$A$171,A163)</f>
        <v>0</v>
      </c>
      <c r="Q163" s="3">
        <f>SUMIFS('8月奖金发放记录'!$J$2:$J$171,'8月奖金发放记录'!$B$2:$B$171,B163,'8月奖金发放记录'!$E$2:$E$171,"补发3月",'8月奖金发放记录'!$A$2:$A$171,A163)</f>
        <v>0</v>
      </c>
      <c r="R163" s="3">
        <f>SUMIFS('8月奖金发放记录'!$J$2:$J$171,'8月奖金发放记录'!$B$2:$B$171,B163,'8月奖金发放记录'!$E$2:$E$171,"补发4月",'8月奖金发放记录'!$A$2:$A$171,A163)</f>
        <v>0</v>
      </c>
      <c r="S163" s="3">
        <f>SUMIFS('8月奖金发放记录'!$J$2:$J$171,'8月奖金发放记录'!$B$2:$B$171,B163,'8月奖金发放记录'!$E$2:$E$171,"补发5月",'8月奖金发放记录'!$A$2:$A$171,A163)</f>
        <v>0</v>
      </c>
      <c r="T163" s="3">
        <f>SUMIFS('8月奖金发放记录'!$J$2:$J$171,'8月奖金发放记录'!$B$2:$B$171,B163,'8月奖金发放记录'!$E$2:$E$171,"补发6月",'8月奖金发放记录'!$A$2:$A$171,A163)</f>
        <v>0</v>
      </c>
      <c r="U163" s="3">
        <f>SUMIFS('8月奖金发放记录'!$J$2:$J$171,'8月奖金发放记录'!$B$2:$B$171,B163,'8月奖金发放记录'!$E$2:$E$171,"补发7月",'8月奖金发放记录'!$A$2:$A$171,A163)</f>
        <v>0</v>
      </c>
      <c r="V163" s="3">
        <f>SUMIFS('8月奖金发放记录'!$J$2:$J$171,'8月奖金发放记录'!$B$2:$B$171,B163,'8月奖金发放记录'!$E$2:$E$171,"当月",'8月奖金发放记录'!$A$2:$A$171,A163)</f>
        <v>150</v>
      </c>
      <c r="W163" s="3">
        <f>SUMIFS('8月奖金发放记录'!$J$2:$J$171,'8月奖金发放记录'!$B$2:$B$171,B163,'8月奖金发放记录'!$E$2:$E$171,"累计补发8月",'8月奖金发放记录'!$A$2:$A$171,A163)</f>
        <v>0</v>
      </c>
      <c r="X163" s="3">
        <f t="shared" si="2"/>
        <v>150</v>
      </c>
      <c r="Y163" s="2" t="s">
        <v>59</v>
      </c>
    </row>
    <row r="164" ht="19" customHeight="1" spans="1:25">
      <c r="A164" s="2" t="s">
        <v>426</v>
      </c>
      <c r="B164" s="2" t="s">
        <v>356</v>
      </c>
      <c r="C164" s="2" t="s">
        <v>65</v>
      </c>
      <c r="D164" s="2">
        <v>1</v>
      </c>
      <c r="E164" s="2">
        <v>31</v>
      </c>
      <c r="F164" s="3">
        <v>3000</v>
      </c>
      <c r="G164" s="3">
        <v>283.2</v>
      </c>
      <c r="H164" s="2" t="s">
        <v>59</v>
      </c>
      <c r="I164" s="3">
        <v>0</v>
      </c>
      <c r="J164" s="3">
        <v>24000</v>
      </c>
      <c r="K164" s="3">
        <v>9358.4</v>
      </c>
      <c r="L164" s="2" t="s">
        <v>24</v>
      </c>
      <c r="M164" s="2">
        <v>0</v>
      </c>
      <c r="N164" s="3">
        <f>SUMIFS('8月奖金发放记录'!$J$2:$J$171,'8月奖金发放记录'!$B$2:$B$171,B164,'8月奖金发放记录'!$E$2:$E$171,"结转",'8月奖金发放记录'!$A$2:$A$171,A164)</f>
        <v>0</v>
      </c>
      <c r="O164" s="3">
        <f>SUMIFS('8月奖金发放记录'!$J$2:$J$171,'8月奖金发放记录'!$B$2:$B$171,B164,'8月奖金发放记录'!$E$2:$E$171,"补发1月",'8月奖金发放记录'!$A$2:$A$171,A164)</f>
        <v>0</v>
      </c>
      <c r="P164" s="3">
        <f>SUMIFS('8月奖金发放记录'!$J$2:$J$171,'8月奖金发放记录'!$B$2:$B$171,B164,'8月奖金发放记录'!$E$2:$E$171,"补发2月",'8月奖金发放记录'!$A$2:$A$171,A164)</f>
        <v>0</v>
      </c>
      <c r="Q164" s="3">
        <f>SUMIFS('8月奖金发放记录'!$J$2:$J$171,'8月奖金发放记录'!$B$2:$B$171,B164,'8月奖金发放记录'!$E$2:$E$171,"补发3月",'8月奖金发放记录'!$A$2:$A$171,A164)</f>
        <v>0</v>
      </c>
      <c r="R164" s="3">
        <f>SUMIFS('8月奖金发放记录'!$J$2:$J$171,'8月奖金发放记录'!$B$2:$B$171,B164,'8月奖金发放记录'!$E$2:$E$171,"补发4月",'8月奖金发放记录'!$A$2:$A$171,A164)</f>
        <v>0</v>
      </c>
      <c r="S164" s="3">
        <f>SUMIFS('8月奖金发放记录'!$J$2:$J$171,'8月奖金发放记录'!$B$2:$B$171,B164,'8月奖金发放记录'!$E$2:$E$171,"补发5月",'8月奖金发放记录'!$A$2:$A$171,A164)</f>
        <v>0</v>
      </c>
      <c r="T164" s="3">
        <f>SUMIFS('8月奖金发放记录'!$J$2:$J$171,'8月奖金发放记录'!$B$2:$B$171,B164,'8月奖金发放记录'!$E$2:$E$171,"补发6月",'8月奖金发放记录'!$A$2:$A$171,A164)</f>
        <v>0</v>
      </c>
      <c r="U164" s="3">
        <f>SUMIFS('8月奖金发放记录'!$J$2:$J$171,'8月奖金发放记录'!$B$2:$B$171,B164,'8月奖金发放记录'!$E$2:$E$171,"补发7月",'8月奖金发放记录'!$A$2:$A$171,A164)</f>
        <v>0</v>
      </c>
      <c r="V164" s="3">
        <f>SUMIFS('8月奖金发放记录'!$J$2:$J$171,'8月奖金发放记录'!$B$2:$B$171,B164,'8月奖金发放记录'!$E$2:$E$171,"当月",'8月奖金发放记录'!$A$2:$A$171,A164)</f>
        <v>0</v>
      </c>
      <c r="W164" s="3">
        <f>SUMIFS('8月奖金发放记录'!$J$2:$J$171,'8月奖金发放记录'!$B$2:$B$171,B164,'8月奖金发放记录'!$E$2:$E$171,"累计补发8月",'8月奖金发放记录'!$A$2:$A$171,A164)</f>
        <v>0</v>
      </c>
      <c r="X164" s="3">
        <f t="shared" si="2"/>
        <v>0</v>
      </c>
      <c r="Y164" s="2" t="s">
        <v>59</v>
      </c>
    </row>
    <row r="165" ht="19" customHeight="1" spans="1:25">
      <c r="A165" s="2" t="s">
        <v>427</v>
      </c>
      <c r="B165" s="2" t="s">
        <v>356</v>
      </c>
      <c r="C165" s="2" t="s">
        <v>65</v>
      </c>
      <c r="D165" s="2">
        <v>1</v>
      </c>
      <c r="E165" s="2">
        <v>31</v>
      </c>
      <c r="F165" s="3">
        <v>3000</v>
      </c>
      <c r="G165" s="3">
        <v>2572.4</v>
      </c>
      <c r="H165" s="2" t="s">
        <v>59</v>
      </c>
      <c r="I165" s="3">
        <v>0</v>
      </c>
      <c r="J165" s="3">
        <v>24000</v>
      </c>
      <c r="K165" s="3">
        <v>22364</v>
      </c>
      <c r="L165" s="2" t="s">
        <v>24</v>
      </c>
      <c r="M165" s="2">
        <v>0</v>
      </c>
      <c r="N165" s="3">
        <f>SUMIFS('8月奖金发放记录'!$J$2:$J$171,'8月奖金发放记录'!$B$2:$B$171,B165,'8月奖金发放记录'!$E$2:$E$171,"结转",'8月奖金发放记录'!$A$2:$A$171,A165)</f>
        <v>0</v>
      </c>
      <c r="O165" s="3">
        <f>SUMIFS('8月奖金发放记录'!$J$2:$J$171,'8月奖金发放记录'!$B$2:$B$171,B165,'8月奖金发放记录'!$E$2:$E$171,"补发1月",'8月奖金发放记录'!$A$2:$A$171,A165)</f>
        <v>0</v>
      </c>
      <c r="P165" s="3">
        <f>SUMIFS('8月奖金发放记录'!$J$2:$J$171,'8月奖金发放记录'!$B$2:$B$171,B165,'8月奖金发放记录'!$E$2:$E$171,"补发2月",'8月奖金发放记录'!$A$2:$A$171,A165)</f>
        <v>0</v>
      </c>
      <c r="Q165" s="3">
        <f>SUMIFS('8月奖金发放记录'!$J$2:$J$171,'8月奖金发放记录'!$B$2:$B$171,B165,'8月奖金发放记录'!$E$2:$E$171,"补发3月",'8月奖金发放记录'!$A$2:$A$171,A165)</f>
        <v>0</v>
      </c>
      <c r="R165" s="3">
        <f>SUMIFS('8月奖金发放记录'!$J$2:$J$171,'8月奖金发放记录'!$B$2:$B$171,B165,'8月奖金发放记录'!$E$2:$E$171,"补发4月",'8月奖金发放记录'!$A$2:$A$171,A165)</f>
        <v>0</v>
      </c>
      <c r="S165" s="3">
        <f>SUMIFS('8月奖金发放记录'!$J$2:$J$171,'8月奖金发放记录'!$B$2:$B$171,B165,'8月奖金发放记录'!$E$2:$E$171,"补发5月",'8月奖金发放记录'!$A$2:$A$171,A165)</f>
        <v>0</v>
      </c>
      <c r="T165" s="3">
        <f>SUMIFS('8月奖金发放记录'!$J$2:$J$171,'8月奖金发放记录'!$B$2:$B$171,B165,'8月奖金发放记录'!$E$2:$E$171,"补发6月",'8月奖金发放记录'!$A$2:$A$171,A165)</f>
        <v>0</v>
      </c>
      <c r="U165" s="3">
        <f>SUMIFS('8月奖金发放记录'!$J$2:$J$171,'8月奖金发放记录'!$B$2:$B$171,B165,'8月奖金发放记录'!$E$2:$E$171,"补发7月",'8月奖金发放记录'!$A$2:$A$171,A165)</f>
        <v>0</v>
      </c>
      <c r="V165" s="3">
        <f>SUMIFS('8月奖金发放记录'!$J$2:$J$171,'8月奖金发放记录'!$B$2:$B$171,B165,'8月奖金发放记录'!$E$2:$E$171,"当月",'8月奖金发放记录'!$A$2:$A$171,A165)</f>
        <v>0</v>
      </c>
      <c r="W165" s="3">
        <f>SUMIFS('8月奖金发放记录'!$J$2:$J$171,'8月奖金发放记录'!$B$2:$B$171,B165,'8月奖金发放记录'!$E$2:$E$171,"累计补发8月",'8月奖金发放记录'!$A$2:$A$171,A165)</f>
        <v>0</v>
      </c>
      <c r="X165" s="3">
        <f t="shared" si="2"/>
        <v>0</v>
      </c>
      <c r="Y165" s="2" t="s">
        <v>59</v>
      </c>
    </row>
    <row r="166" ht="19" customHeight="1" spans="1:25">
      <c r="A166" s="2" t="s">
        <v>428</v>
      </c>
      <c r="B166" s="2" t="s">
        <v>356</v>
      </c>
      <c r="C166" s="2" t="s">
        <v>65</v>
      </c>
      <c r="D166" s="2">
        <v>1</v>
      </c>
      <c r="E166" s="2">
        <v>31</v>
      </c>
      <c r="F166" s="3">
        <v>3000</v>
      </c>
      <c r="G166" s="3">
        <v>4088.8</v>
      </c>
      <c r="H166" s="2" t="s">
        <v>113</v>
      </c>
      <c r="I166" s="3">
        <v>150</v>
      </c>
      <c r="J166" s="3">
        <v>24000</v>
      </c>
      <c r="K166" s="3">
        <v>28042.5</v>
      </c>
      <c r="L166" s="2" t="s">
        <v>69</v>
      </c>
      <c r="M166" s="2">
        <v>1</v>
      </c>
      <c r="N166" s="3">
        <f>SUMIFS('8月奖金发放记录'!$J$2:$J$171,'8月奖金发放记录'!$B$2:$B$171,B166,'8月奖金发放记录'!$E$2:$E$171,"结转",'8月奖金发放记录'!$A$2:$A$171,A166)</f>
        <v>0</v>
      </c>
      <c r="O166" s="3">
        <f>SUMIFS('8月奖金发放记录'!$J$2:$J$171,'8月奖金发放记录'!$B$2:$B$171,B166,'8月奖金发放记录'!$E$2:$E$171,"补发1月",'8月奖金发放记录'!$A$2:$A$171,A166)</f>
        <v>0</v>
      </c>
      <c r="P166" s="3">
        <f>SUMIFS('8月奖金发放记录'!$J$2:$J$171,'8月奖金发放记录'!$B$2:$B$171,B166,'8月奖金发放记录'!$E$2:$E$171,"补发2月",'8月奖金发放记录'!$A$2:$A$171,A166)</f>
        <v>0</v>
      </c>
      <c r="Q166" s="3">
        <f>SUMIFS('8月奖金发放记录'!$J$2:$J$171,'8月奖金发放记录'!$B$2:$B$171,B166,'8月奖金发放记录'!$E$2:$E$171,"补发3月",'8月奖金发放记录'!$A$2:$A$171,A166)</f>
        <v>0</v>
      </c>
      <c r="R166" s="3">
        <f>SUMIFS('8月奖金发放记录'!$J$2:$J$171,'8月奖金发放记录'!$B$2:$B$171,B166,'8月奖金发放记录'!$E$2:$E$171,"补发4月",'8月奖金发放记录'!$A$2:$A$171,A166)</f>
        <v>0</v>
      </c>
      <c r="S166" s="3">
        <f>SUMIFS('8月奖金发放记录'!$J$2:$J$171,'8月奖金发放记录'!$B$2:$B$171,B166,'8月奖金发放记录'!$E$2:$E$171,"补发5月",'8月奖金发放记录'!$A$2:$A$171,A166)</f>
        <v>0</v>
      </c>
      <c r="T166" s="3">
        <f>SUMIFS('8月奖金发放记录'!$J$2:$J$171,'8月奖金发放记录'!$B$2:$B$171,B166,'8月奖金发放记录'!$E$2:$E$171,"补发6月",'8月奖金发放记录'!$A$2:$A$171,A166)</f>
        <v>0</v>
      </c>
      <c r="U166" s="3">
        <f>SUMIFS('8月奖金发放记录'!$J$2:$J$171,'8月奖金发放记录'!$B$2:$B$171,B166,'8月奖金发放记录'!$E$2:$E$171,"补发7月",'8月奖金发放记录'!$A$2:$A$171,A166)</f>
        <v>0</v>
      </c>
      <c r="V166" s="3">
        <f>SUMIFS('8月奖金发放记录'!$J$2:$J$171,'8月奖金发放记录'!$B$2:$B$171,B166,'8月奖金发放记录'!$E$2:$E$171,"当月",'8月奖金发放记录'!$A$2:$A$171,A166)</f>
        <v>150</v>
      </c>
      <c r="W166" s="3">
        <f>SUMIFS('8月奖金发放记录'!$J$2:$J$171,'8月奖金发放记录'!$B$2:$B$171,B166,'8月奖金发放记录'!$E$2:$E$171,"累计补发8月",'8月奖金发放记录'!$A$2:$A$171,A166)</f>
        <v>0</v>
      </c>
      <c r="X166" s="3">
        <f t="shared" si="2"/>
        <v>150</v>
      </c>
      <c r="Y166" s="2" t="s">
        <v>59</v>
      </c>
    </row>
    <row r="167" ht="19" customHeight="1" spans="1:25">
      <c r="A167" s="2" t="s">
        <v>429</v>
      </c>
      <c r="B167" s="2" t="s">
        <v>356</v>
      </c>
      <c r="C167" s="2" t="s">
        <v>65</v>
      </c>
      <c r="D167" s="2">
        <v>1</v>
      </c>
      <c r="E167" s="2">
        <v>31</v>
      </c>
      <c r="F167" s="3">
        <v>3000</v>
      </c>
      <c r="G167" s="3">
        <v>2526.2</v>
      </c>
      <c r="H167" s="2" t="s">
        <v>59</v>
      </c>
      <c r="I167" s="3">
        <v>0</v>
      </c>
      <c r="J167" s="3">
        <v>24000</v>
      </c>
      <c r="K167" s="3">
        <v>17213.8</v>
      </c>
      <c r="L167" s="2" t="s">
        <v>24</v>
      </c>
      <c r="M167" s="2">
        <v>0</v>
      </c>
      <c r="N167" s="3">
        <f>SUMIFS('8月奖金发放记录'!$J$2:$J$171,'8月奖金发放记录'!$B$2:$B$171,B167,'8月奖金发放记录'!$E$2:$E$171,"结转",'8月奖金发放记录'!$A$2:$A$171,A167)</f>
        <v>0</v>
      </c>
      <c r="O167" s="3">
        <f>SUMIFS('8月奖金发放记录'!$J$2:$J$171,'8月奖金发放记录'!$B$2:$B$171,B167,'8月奖金发放记录'!$E$2:$E$171,"补发1月",'8月奖金发放记录'!$A$2:$A$171,A167)</f>
        <v>0</v>
      </c>
      <c r="P167" s="3">
        <f>SUMIFS('8月奖金发放记录'!$J$2:$J$171,'8月奖金发放记录'!$B$2:$B$171,B167,'8月奖金发放记录'!$E$2:$E$171,"补发2月",'8月奖金发放记录'!$A$2:$A$171,A167)</f>
        <v>0</v>
      </c>
      <c r="Q167" s="3">
        <f>SUMIFS('8月奖金发放记录'!$J$2:$J$171,'8月奖金发放记录'!$B$2:$B$171,B167,'8月奖金发放记录'!$E$2:$E$171,"补发3月",'8月奖金发放记录'!$A$2:$A$171,A167)</f>
        <v>0</v>
      </c>
      <c r="R167" s="3">
        <f>SUMIFS('8月奖金发放记录'!$J$2:$J$171,'8月奖金发放记录'!$B$2:$B$171,B167,'8月奖金发放记录'!$E$2:$E$171,"补发4月",'8月奖金发放记录'!$A$2:$A$171,A167)</f>
        <v>0</v>
      </c>
      <c r="S167" s="3">
        <f>SUMIFS('8月奖金发放记录'!$J$2:$J$171,'8月奖金发放记录'!$B$2:$B$171,B167,'8月奖金发放记录'!$E$2:$E$171,"补发5月",'8月奖金发放记录'!$A$2:$A$171,A167)</f>
        <v>0</v>
      </c>
      <c r="T167" s="3">
        <f>SUMIFS('8月奖金发放记录'!$J$2:$J$171,'8月奖金发放记录'!$B$2:$B$171,B167,'8月奖金发放记录'!$E$2:$E$171,"补发6月",'8月奖金发放记录'!$A$2:$A$171,A167)</f>
        <v>0</v>
      </c>
      <c r="U167" s="3">
        <f>SUMIFS('8月奖金发放记录'!$J$2:$J$171,'8月奖金发放记录'!$B$2:$B$171,B167,'8月奖金发放记录'!$E$2:$E$171,"补发7月",'8月奖金发放记录'!$A$2:$A$171,A167)</f>
        <v>0</v>
      </c>
      <c r="V167" s="3">
        <f>SUMIFS('8月奖金发放记录'!$J$2:$J$171,'8月奖金发放记录'!$B$2:$B$171,B167,'8月奖金发放记录'!$E$2:$E$171,"当月",'8月奖金发放记录'!$A$2:$A$171,A167)</f>
        <v>0</v>
      </c>
      <c r="W167" s="3">
        <f>SUMIFS('8月奖金发放记录'!$J$2:$J$171,'8月奖金发放记录'!$B$2:$B$171,B167,'8月奖金发放记录'!$E$2:$E$171,"累计补发8月",'8月奖金发放记录'!$A$2:$A$171,A167)</f>
        <v>0</v>
      </c>
      <c r="X167" s="3">
        <f t="shared" si="2"/>
        <v>0</v>
      </c>
      <c r="Y167" s="2" t="s">
        <v>59</v>
      </c>
    </row>
    <row r="168" ht="19" customHeight="1" spans="1:25">
      <c r="A168" s="2" t="s">
        <v>430</v>
      </c>
      <c r="B168" s="2" t="s">
        <v>356</v>
      </c>
      <c r="C168" s="2" t="s">
        <v>65</v>
      </c>
      <c r="D168" s="2">
        <v>1</v>
      </c>
      <c r="E168" s="2">
        <v>13</v>
      </c>
      <c r="F168" s="3">
        <v>1258.06</v>
      </c>
      <c r="G168" s="3">
        <v>782.2</v>
      </c>
      <c r="H168" s="2" t="s">
        <v>59</v>
      </c>
      <c r="I168" s="3">
        <v>0</v>
      </c>
      <c r="J168" s="3">
        <v>19358.06</v>
      </c>
      <c r="K168" s="3">
        <v>41459.3</v>
      </c>
      <c r="L168" s="2" t="s">
        <v>69</v>
      </c>
      <c r="M168" s="2">
        <v>1</v>
      </c>
      <c r="N168" s="3">
        <f>SUMIFS('8月奖金发放记录'!$J$2:$J$171,'8月奖金发放记录'!$B$2:$B$171,B168,'8月奖金发放记录'!$E$2:$E$171,"结转",'8月奖金发放记录'!$A$2:$A$171,A168)</f>
        <v>150</v>
      </c>
      <c r="O168" s="3">
        <f>SUMIFS('8月奖金发放记录'!$J$2:$J$171,'8月奖金发放记录'!$B$2:$B$171,B168,'8月奖金发放记录'!$E$2:$E$171,"补发1月",'8月奖金发放记录'!$A$2:$A$171,A168)</f>
        <v>0</v>
      </c>
      <c r="P168" s="3">
        <f>SUMIFS('8月奖金发放记录'!$J$2:$J$171,'8月奖金发放记录'!$B$2:$B$171,B168,'8月奖金发放记录'!$E$2:$E$171,"补发2月",'8月奖金发放记录'!$A$2:$A$171,A168)</f>
        <v>0</v>
      </c>
      <c r="Q168" s="3">
        <f>SUMIFS('8月奖金发放记录'!$J$2:$J$171,'8月奖金发放记录'!$B$2:$B$171,B168,'8月奖金发放记录'!$E$2:$E$171,"补发3月",'8月奖金发放记录'!$A$2:$A$171,A168)</f>
        <v>0</v>
      </c>
      <c r="R168" s="3">
        <f>SUMIFS('8月奖金发放记录'!$J$2:$J$171,'8月奖金发放记录'!$B$2:$B$171,B168,'8月奖金发放记录'!$E$2:$E$171,"补发4月",'8月奖金发放记录'!$A$2:$A$171,A168)</f>
        <v>0</v>
      </c>
      <c r="S168" s="3">
        <f>SUMIFS('8月奖金发放记录'!$J$2:$J$171,'8月奖金发放记录'!$B$2:$B$171,B168,'8月奖金发放记录'!$E$2:$E$171,"补发5月",'8月奖金发放记录'!$A$2:$A$171,A168)</f>
        <v>0</v>
      </c>
      <c r="T168" s="3">
        <f>SUMIFS('8月奖金发放记录'!$J$2:$J$171,'8月奖金发放记录'!$B$2:$B$171,B168,'8月奖金发放记录'!$E$2:$E$171,"补发6月",'8月奖金发放记录'!$A$2:$A$171,A168)</f>
        <v>0</v>
      </c>
      <c r="U168" s="3">
        <f>SUMIFS('8月奖金发放记录'!$J$2:$J$171,'8月奖金发放记录'!$B$2:$B$171,B168,'8月奖金发放记录'!$E$2:$E$171,"补发7月",'8月奖金发放记录'!$A$2:$A$171,A168)</f>
        <v>0</v>
      </c>
      <c r="V168" s="3">
        <f>SUMIFS('8月奖金发放记录'!$J$2:$J$171,'8月奖金发放记录'!$B$2:$B$171,B168,'8月奖金发放记录'!$E$2:$E$171,"当月",'8月奖金发放记录'!$A$2:$A$171,A168)</f>
        <v>0</v>
      </c>
      <c r="W168" s="3">
        <f>SUMIFS('8月奖金发放记录'!$J$2:$J$171,'8月奖金发放记录'!$B$2:$B$171,B168,'8月奖金发放记录'!$E$2:$E$171,"累计补发8月",'8月奖金发放记录'!$A$2:$A$171,A168)</f>
        <v>0</v>
      </c>
      <c r="X168" s="3">
        <f t="shared" si="2"/>
        <v>150</v>
      </c>
      <c r="Y168" s="2" t="s">
        <v>59</v>
      </c>
    </row>
    <row r="169" ht="19" customHeight="1" spans="1:25">
      <c r="A169" s="2" t="s">
        <v>431</v>
      </c>
      <c r="B169" s="2" t="s">
        <v>356</v>
      </c>
      <c r="C169" s="2" t="s">
        <v>65</v>
      </c>
      <c r="D169" s="2">
        <v>1</v>
      </c>
      <c r="E169" s="2">
        <v>20</v>
      </c>
      <c r="F169" s="3">
        <v>1935.48</v>
      </c>
      <c r="G169" s="3">
        <v>7815.3</v>
      </c>
      <c r="H169" s="2" t="s">
        <v>113</v>
      </c>
      <c r="I169" s="3">
        <v>96.7741935483871</v>
      </c>
      <c r="J169" s="3">
        <v>22935.48</v>
      </c>
      <c r="K169" s="3">
        <v>48164.7</v>
      </c>
      <c r="L169" s="2" t="s">
        <v>69</v>
      </c>
      <c r="M169" s="2">
        <v>3</v>
      </c>
      <c r="N169" s="3">
        <f>SUMIFS('8月奖金发放记录'!$J$2:$J$171,'8月奖金发放记录'!$B$2:$B$171,B169,'8月奖金发放记录'!$E$2:$E$171,"结转",'8月奖金发放记录'!$A$2:$A$171,A169)</f>
        <v>150</v>
      </c>
      <c r="O169" s="3">
        <f>SUMIFS('8月奖金发放记录'!$J$2:$J$171,'8月奖金发放记录'!$B$2:$B$171,B169,'8月奖金发放记录'!$E$2:$E$171,"补发1月",'8月奖金发放记录'!$A$2:$A$171,A169)</f>
        <v>0</v>
      </c>
      <c r="P169" s="3">
        <f>SUMIFS('8月奖金发放记录'!$J$2:$J$171,'8月奖金发放记录'!$B$2:$B$171,B169,'8月奖金发放记录'!$E$2:$E$171,"补发2月",'8月奖金发放记录'!$A$2:$A$171,A169)</f>
        <v>0</v>
      </c>
      <c r="Q169" s="3">
        <f>SUMIFS('8月奖金发放记录'!$J$2:$J$171,'8月奖金发放记录'!$B$2:$B$171,B169,'8月奖金发放记录'!$E$2:$E$171,"补发3月",'8月奖金发放记录'!$A$2:$A$171,A169)</f>
        <v>0</v>
      </c>
      <c r="R169" s="3">
        <f>SUMIFS('8月奖金发放记录'!$J$2:$J$171,'8月奖金发放记录'!$B$2:$B$171,B169,'8月奖金发放记录'!$E$2:$E$171,"补发4月",'8月奖金发放记录'!$A$2:$A$171,A169)</f>
        <v>0</v>
      </c>
      <c r="S169" s="3">
        <f>SUMIFS('8月奖金发放记录'!$J$2:$J$171,'8月奖金发放记录'!$B$2:$B$171,B169,'8月奖金发放记录'!$E$2:$E$171,"补发5月",'8月奖金发放记录'!$A$2:$A$171,A169)</f>
        <v>0</v>
      </c>
      <c r="T169" s="3">
        <f>SUMIFS('8月奖金发放记录'!$J$2:$J$171,'8月奖金发放记录'!$B$2:$B$171,B169,'8月奖金发放记录'!$E$2:$E$171,"补发6月",'8月奖金发放记录'!$A$2:$A$171,A169)</f>
        <v>0</v>
      </c>
      <c r="U169" s="3">
        <f>SUMIFS('8月奖金发放记录'!$J$2:$J$171,'8月奖金发放记录'!$B$2:$B$171,B169,'8月奖金发放记录'!$E$2:$E$171,"补发7月",'8月奖金发放记录'!$A$2:$A$171,A169)</f>
        <v>0</v>
      </c>
      <c r="V169" s="3">
        <f>SUMIFS('8月奖金发放记录'!$J$2:$J$171,'8月奖金发放记录'!$B$2:$B$171,B169,'8月奖金发放记录'!$E$2:$E$171,"当月",'8月奖金发放记录'!$A$2:$A$171,A169)</f>
        <v>0</v>
      </c>
      <c r="W169" s="3">
        <f>SUMIFS('8月奖金发放记录'!$J$2:$J$171,'8月奖金发放记录'!$B$2:$B$171,B169,'8月奖金发放记录'!$E$2:$E$171,"累计补发8月",'8月奖金发放记录'!$A$2:$A$171,A169)</f>
        <v>0</v>
      </c>
      <c r="X169" s="3">
        <f t="shared" si="2"/>
        <v>150</v>
      </c>
      <c r="Y169" s="2" t="s">
        <v>59</v>
      </c>
    </row>
    <row r="170" ht="19" customHeight="1" spans="1:25">
      <c r="A170" s="2" t="s">
        <v>704</v>
      </c>
      <c r="B170" s="2" t="s">
        <v>356</v>
      </c>
      <c r="C170" s="2" t="s">
        <v>65</v>
      </c>
      <c r="D170" s="2">
        <v>0</v>
      </c>
      <c r="E170" s="2">
        <v>31</v>
      </c>
      <c r="F170" s="3">
        <v>3000</v>
      </c>
      <c r="G170" s="3">
        <v>0</v>
      </c>
      <c r="H170" s="2" t="s">
        <v>59</v>
      </c>
      <c r="I170" s="3">
        <v>0</v>
      </c>
      <c r="J170" s="3">
        <v>22451.61</v>
      </c>
      <c r="K170" s="3">
        <v>38611.6</v>
      </c>
      <c r="L170" s="2" t="s">
        <v>24</v>
      </c>
      <c r="M170" s="2">
        <v>0</v>
      </c>
      <c r="N170" s="3">
        <f>SUMIFS('8月奖金发放记录'!$J$2:$J$171,'8月奖金发放记录'!$B$2:$B$171,B170,'8月奖金发放记录'!$E$2:$E$171,"结转",'8月奖金发放记录'!$A$2:$A$171,A170)</f>
        <v>150</v>
      </c>
      <c r="O170" s="3">
        <f>SUMIFS('8月奖金发放记录'!$J$2:$J$171,'8月奖金发放记录'!$B$2:$B$171,B170,'8月奖金发放记录'!$E$2:$E$171,"补发1月",'8月奖金发放记录'!$A$2:$A$171,A170)</f>
        <v>0</v>
      </c>
      <c r="P170" s="3">
        <f>SUMIFS('8月奖金发放记录'!$J$2:$J$171,'8月奖金发放记录'!$B$2:$B$171,B170,'8月奖金发放记录'!$E$2:$E$171,"补发2月",'8月奖金发放记录'!$A$2:$A$171,A170)</f>
        <v>0</v>
      </c>
      <c r="Q170" s="3">
        <f>SUMIFS('8月奖金发放记录'!$J$2:$J$171,'8月奖金发放记录'!$B$2:$B$171,B170,'8月奖金发放记录'!$E$2:$E$171,"补发3月",'8月奖金发放记录'!$A$2:$A$171,A170)</f>
        <v>0</v>
      </c>
      <c r="R170" s="3">
        <f>SUMIFS('8月奖金发放记录'!$J$2:$J$171,'8月奖金发放记录'!$B$2:$B$171,B170,'8月奖金发放记录'!$E$2:$E$171,"补发4月",'8月奖金发放记录'!$A$2:$A$171,A170)</f>
        <v>0</v>
      </c>
      <c r="S170" s="3">
        <f>SUMIFS('8月奖金发放记录'!$J$2:$J$171,'8月奖金发放记录'!$B$2:$B$171,B170,'8月奖金发放记录'!$E$2:$E$171,"补发5月",'8月奖金发放记录'!$A$2:$A$171,A170)</f>
        <v>0</v>
      </c>
      <c r="T170" s="3">
        <f>SUMIFS('8月奖金发放记录'!$J$2:$J$171,'8月奖金发放记录'!$B$2:$B$171,B170,'8月奖金发放记录'!$E$2:$E$171,"补发6月",'8月奖金发放记录'!$A$2:$A$171,A170)</f>
        <v>0</v>
      </c>
      <c r="U170" s="3">
        <f>SUMIFS('8月奖金发放记录'!$J$2:$J$171,'8月奖金发放记录'!$B$2:$B$171,B170,'8月奖金发放记录'!$E$2:$E$171,"补发7月",'8月奖金发放记录'!$A$2:$A$171,A170)</f>
        <v>0</v>
      </c>
      <c r="V170" s="3">
        <f>SUMIFS('8月奖金发放记录'!$J$2:$J$171,'8月奖金发放记录'!$B$2:$B$171,B170,'8月奖金发放记录'!$E$2:$E$171,"当月",'8月奖金发放记录'!$A$2:$A$171,A170)</f>
        <v>0</v>
      </c>
      <c r="W170" s="3">
        <f>SUMIFS('8月奖金发放记录'!$J$2:$J$171,'8月奖金发放记录'!$B$2:$B$171,B170,'8月奖金发放记录'!$E$2:$E$171,"累计补发8月",'8月奖金发放记录'!$A$2:$A$171,A170)</f>
        <v>0</v>
      </c>
      <c r="X170" s="3">
        <f t="shared" si="2"/>
        <v>150</v>
      </c>
      <c r="Y170" s="2" t="s">
        <v>113</v>
      </c>
    </row>
    <row r="171" ht="19" customHeight="1" spans="1:25">
      <c r="A171" s="2" t="s">
        <v>433</v>
      </c>
      <c r="B171" s="2" t="s">
        <v>356</v>
      </c>
      <c r="C171" s="2" t="s">
        <v>65</v>
      </c>
      <c r="D171" s="2">
        <v>1</v>
      </c>
      <c r="E171" s="2">
        <v>23</v>
      </c>
      <c r="F171" s="3">
        <v>2225.81</v>
      </c>
      <c r="G171" s="3">
        <v>4401.9</v>
      </c>
      <c r="H171" s="2" t="s">
        <v>113</v>
      </c>
      <c r="I171" s="3">
        <v>111.290322580645</v>
      </c>
      <c r="J171" s="3">
        <v>8612.91</v>
      </c>
      <c r="K171" s="3">
        <v>18752.1</v>
      </c>
      <c r="L171" s="2" t="s">
        <v>69</v>
      </c>
      <c r="M171" s="2">
        <v>1</v>
      </c>
      <c r="N171" s="3">
        <f>SUMIFS('8月奖金发放记录'!$J$2:$J$171,'8月奖金发放记录'!$B$2:$B$171,B171,'8月奖金发放记录'!$E$2:$E$171,"结转",'8月奖金发放记录'!$A$2:$A$171,A171)</f>
        <v>150</v>
      </c>
      <c r="O171" s="3">
        <f>SUMIFS('8月奖金发放记录'!$J$2:$J$171,'8月奖金发放记录'!$B$2:$B$171,B171,'8月奖金发放记录'!$E$2:$E$171,"补发1月",'8月奖金发放记录'!$A$2:$A$171,A171)</f>
        <v>0</v>
      </c>
      <c r="P171" s="3">
        <f>SUMIFS('8月奖金发放记录'!$J$2:$J$171,'8月奖金发放记录'!$B$2:$B$171,B171,'8月奖金发放记录'!$E$2:$E$171,"补发2月",'8月奖金发放记录'!$A$2:$A$171,A171)</f>
        <v>0</v>
      </c>
      <c r="Q171" s="3">
        <f>SUMIFS('8月奖金发放记录'!$J$2:$J$171,'8月奖金发放记录'!$B$2:$B$171,B171,'8月奖金发放记录'!$E$2:$E$171,"补发3月",'8月奖金发放记录'!$A$2:$A$171,A171)</f>
        <v>0</v>
      </c>
      <c r="R171" s="3">
        <f>SUMIFS('8月奖金发放记录'!$J$2:$J$171,'8月奖金发放记录'!$B$2:$B$171,B171,'8月奖金发放记录'!$E$2:$E$171,"补发4月",'8月奖金发放记录'!$A$2:$A$171,A171)</f>
        <v>0</v>
      </c>
      <c r="S171" s="3">
        <f>SUMIFS('8月奖金发放记录'!$J$2:$J$171,'8月奖金发放记录'!$B$2:$B$171,B171,'8月奖金发放记录'!$E$2:$E$171,"补发5月",'8月奖金发放记录'!$A$2:$A$171,A171)</f>
        <v>0</v>
      </c>
      <c r="T171" s="3">
        <f>SUMIFS('8月奖金发放记录'!$J$2:$J$171,'8月奖金发放记录'!$B$2:$B$171,B171,'8月奖金发放记录'!$E$2:$E$171,"补发6月",'8月奖金发放记录'!$A$2:$A$171,A171)</f>
        <v>0</v>
      </c>
      <c r="U171" s="3">
        <f>SUMIFS('8月奖金发放记录'!$J$2:$J$171,'8月奖金发放记录'!$B$2:$B$171,B171,'8月奖金发放记录'!$E$2:$E$171,"补发7月",'8月奖金发放记录'!$A$2:$A$171,A171)</f>
        <v>0</v>
      </c>
      <c r="V171" s="3">
        <f>SUMIFS('8月奖金发放记录'!$J$2:$J$171,'8月奖金发放记录'!$B$2:$B$171,B171,'8月奖金发放记录'!$E$2:$E$171,"当月",'8月奖金发放记录'!$A$2:$A$171,A171)</f>
        <v>0</v>
      </c>
      <c r="W171" s="3">
        <f>SUMIFS('8月奖金发放记录'!$J$2:$J$171,'8月奖金发放记录'!$B$2:$B$171,B171,'8月奖金发放记录'!$E$2:$E$171,"累计补发8月",'8月奖金发放记录'!$A$2:$A$171,A171)</f>
        <v>0</v>
      </c>
      <c r="X171" s="3">
        <f t="shared" si="2"/>
        <v>150</v>
      </c>
      <c r="Y171" s="2" t="s">
        <v>59</v>
      </c>
    </row>
    <row r="172" ht="19" customHeight="1" spans="1:25">
      <c r="A172" s="2" t="s">
        <v>434</v>
      </c>
      <c r="B172" s="2" t="s">
        <v>356</v>
      </c>
      <c r="C172" s="2" t="s">
        <v>65</v>
      </c>
      <c r="D172" s="2">
        <v>1</v>
      </c>
      <c r="E172" s="2">
        <v>31</v>
      </c>
      <c r="F172" s="3">
        <v>3000</v>
      </c>
      <c r="G172" s="3">
        <v>2342.6</v>
      </c>
      <c r="H172" s="2" t="s">
        <v>59</v>
      </c>
      <c r="I172" s="3">
        <v>0</v>
      </c>
      <c r="J172" s="3">
        <v>15870.97</v>
      </c>
      <c r="K172" s="3">
        <v>28602.7</v>
      </c>
      <c r="L172" s="2" t="s">
        <v>69</v>
      </c>
      <c r="M172" s="2">
        <v>0</v>
      </c>
      <c r="N172" s="3">
        <f>SUMIFS('8月奖金发放记录'!$J$2:$J$171,'8月奖金发放记录'!$B$2:$B$171,B172,'8月奖金发放记录'!$E$2:$E$171,"结转",'8月奖金发放记录'!$A$2:$A$171,A172)</f>
        <v>150</v>
      </c>
      <c r="O172" s="3">
        <f>SUMIFS('8月奖金发放记录'!$J$2:$J$171,'8月奖金发放记录'!$B$2:$B$171,B172,'8月奖金发放记录'!$E$2:$E$171,"补发1月",'8月奖金发放记录'!$A$2:$A$171,A172)</f>
        <v>0</v>
      </c>
      <c r="P172" s="3">
        <f>SUMIFS('8月奖金发放记录'!$J$2:$J$171,'8月奖金发放记录'!$B$2:$B$171,B172,'8月奖金发放记录'!$E$2:$E$171,"补发2月",'8月奖金发放记录'!$A$2:$A$171,A172)</f>
        <v>0</v>
      </c>
      <c r="Q172" s="3">
        <f>SUMIFS('8月奖金发放记录'!$J$2:$J$171,'8月奖金发放记录'!$B$2:$B$171,B172,'8月奖金发放记录'!$E$2:$E$171,"补发3月",'8月奖金发放记录'!$A$2:$A$171,A172)</f>
        <v>0</v>
      </c>
      <c r="R172" s="3">
        <f>SUMIFS('8月奖金发放记录'!$J$2:$J$171,'8月奖金发放记录'!$B$2:$B$171,B172,'8月奖金发放记录'!$E$2:$E$171,"补发4月",'8月奖金发放记录'!$A$2:$A$171,A172)</f>
        <v>0</v>
      </c>
      <c r="S172" s="3">
        <f>SUMIFS('8月奖金发放记录'!$J$2:$J$171,'8月奖金发放记录'!$B$2:$B$171,B172,'8月奖金发放记录'!$E$2:$E$171,"补发5月",'8月奖金发放记录'!$A$2:$A$171,A172)</f>
        <v>0</v>
      </c>
      <c r="T172" s="3">
        <f>SUMIFS('8月奖金发放记录'!$J$2:$J$171,'8月奖金发放记录'!$B$2:$B$171,B172,'8月奖金发放记录'!$E$2:$E$171,"补发6月",'8月奖金发放记录'!$A$2:$A$171,A172)</f>
        <v>0</v>
      </c>
      <c r="U172" s="3">
        <f>SUMIFS('8月奖金发放记录'!$J$2:$J$171,'8月奖金发放记录'!$B$2:$B$171,B172,'8月奖金发放记录'!$E$2:$E$171,"补发7月",'8月奖金发放记录'!$A$2:$A$171,A172)</f>
        <v>0</v>
      </c>
      <c r="V172" s="3">
        <f>SUMIFS('8月奖金发放记录'!$J$2:$J$171,'8月奖金发放记录'!$B$2:$B$171,B172,'8月奖金发放记录'!$E$2:$E$171,"当月",'8月奖金发放记录'!$A$2:$A$171,A172)</f>
        <v>0</v>
      </c>
      <c r="W172" s="3">
        <f>SUMIFS('8月奖金发放记录'!$J$2:$J$171,'8月奖金发放记录'!$B$2:$B$171,B172,'8月奖金发放记录'!$E$2:$E$171,"累计补发8月",'8月奖金发放记录'!$A$2:$A$171,A172)</f>
        <v>0</v>
      </c>
      <c r="X172" s="3">
        <f t="shared" si="2"/>
        <v>150</v>
      </c>
      <c r="Y172" s="2" t="s">
        <v>59</v>
      </c>
    </row>
    <row r="173" ht="19" customHeight="1" spans="1:25">
      <c r="A173" s="2" t="s">
        <v>435</v>
      </c>
      <c r="B173" s="2" t="s">
        <v>356</v>
      </c>
      <c r="C173" s="2" t="s">
        <v>65</v>
      </c>
      <c r="D173" s="2">
        <v>1</v>
      </c>
      <c r="E173" s="2">
        <v>19</v>
      </c>
      <c r="F173" s="3">
        <v>1838.71</v>
      </c>
      <c r="G173" s="3">
        <v>4973.8</v>
      </c>
      <c r="H173" s="2" t="s">
        <v>113</v>
      </c>
      <c r="I173" s="3">
        <v>91.9354838709677</v>
      </c>
      <c r="J173" s="3">
        <v>22838.71</v>
      </c>
      <c r="K173" s="3">
        <v>50731.1</v>
      </c>
      <c r="L173" s="2" t="s">
        <v>69</v>
      </c>
      <c r="M173" s="2">
        <v>4</v>
      </c>
      <c r="N173" s="3">
        <f>SUMIFS('8月奖金发放记录'!$J$2:$J$171,'8月奖金发放记录'!$B$2:$B$171,B173,'8月奖金发放记录'!$E$2:$E$171,"结转",'8月奖金发放记录'!$A$2:$A$171,A173)</f>
        <v>150</v>
      </c>
      <c r="O173" s="3">
        <f>SUMIFS('8月奖金发放记录'!$J$2:$J$171,'8月奖金发放记录'!$B$2:$B$171,B173,'8月奖金发放记录'!$E$2:$E$171,"补发1月",'8月奖金发放记录'!$A$2:$A$171,A173)</f>
        <v>0</v>
      </c>
      <c r="P173" s="3">
        <f>SUMIFS('8月奖金发放记录'!$J$2:$J$171,'8月奖金发放记录'!$B$2:$B$171,B173,'8月奖金发放记录'!$E$2:$E$171,"补发2月",'8月奖金发放记录'!$A$2:$A$171,A173)</f>
        <v>0</v>
      </c>
      <c r="Q173" s="3">
        <f>SUMIFS('8月奖金发放记录'!$J$2:$J$171,'8月奖金发放记录'!$B$2:$B$171,B173,'8月奖金发放记录'!$E$2:$E$171,"补发3月",'8月奖金发放记录'!$A$2:$A$171,A173)</f>
        <v>0</v>
      </c>
      <c r="R173" s="3">
        <f>SUMIFS('8月奖金发放记录'!$J$2:$J$171,'8月奖金发放记录'!$B$2:$B$171,B173,'8月奖金发放记录'!$E$2:$E$171,"补发4月",'8月奖金发放记录'!$A$2:$A$171,A173)</f>
        <v>0</v>
      </c>
      <c r="S173" s="3">
        <f>SUMIFS('8月奖金发放记录'!$J$2:$J$171,'8月奖金发放记录'!$B$2:$B$171,B173,'8月奖金发放记录'!$E$2:$E$171,"补发5月",'8月奖金发放记录'!$A$2:$A$171,A173)</f>
        <v>0</v>
      </c>
      <c r="T173" s="3">
        <f>SUMIFS('8月奖金发放记录'!$J$2:$J$171,'8月奖金发放记录'!$B$2:$B$171,B173,'8月奖金发放记录'!$E$2:$E$171,"补发6月",'8月奖金发放记录'!$A$2:$A$171,A173)</f>
        <v>0</v>
      </c>
      <c r="U173" s="3">
        <f>SUMIFS('8月奖金发放记录'!$J$2:$J$171,'8月奖金发放记录'!$B$2:$B$171,B173,'8月奖金发放记录'!$E$2:$E$171,"补发7月",'8月奖金发放记录'!$A$2:$A$171,A173)</f>
        <v>0</v>
      </c>
      <c r="V173" s="3">
        <f>SUMIFS('8月奖金发放记录'!$J$2:$J$171,'8月奖金发放记录'!$B$2:$B$171,B173,'8月奖金发放记录'!$E$2:$E$171,"当月",'8月奖金发放记录'!$A$2:$A$171,A173)</f>
        <v>0</v>
      </c>
      <c r="W173" s="3">
        <f>SUMIFS('8月奖金发放记录'!$J$2:$J$171,'8月奖金发放记录'!$B$2:$B$171,B173,'8月奖金发放记录'!$E$2:$E$171,"累计补发8月",'8月奖金发放记录'!$A$2:$A$171,A173)</f>
        <v>0</v>
      </c>
      <c r="X173" s="3">
        <f t="shared" si="2"/>
        <v>150</v>
      </c>
      <c r="Y173" s="2" t="s">
        <v>59</v>
      </c>
    </row>
    <row r="174" ht="19" customHeight="1" spans="1:25">
      <c r="A174" s="2" t="s">
        <v>436</v>
      </c>
      <c r="B174" s="2" t="s">
        <v>356</v>
      </c>
      <c r="C174" s="2" t="s">
        <v>65</v>
      </c>
      <c r="D174" s="2">
        <v>1</v>
      </c>
      <c r="E174" s="2">
        <v>20</v>
      </c>
      <c r="F174" s="3">
        <v>1935.48</v>
      </c>
      <c r="G174" s="3">
        <v>10511.5</v>
      </c>
      <c r="H174" s="2" t="s">
        <v>113</v>
      </c>
      <c r="I174" s="3">
        <v>96.7741935483871</v>
      </c>
      <c r="J174" s="3">
        <v>22935.48</v>
      </c>
      <c r="K174" s="3">
        <v>60137.7</v>
      </c>
      <c r="L174" s="2" t="s">
        <v>69</v>
      </c>
      <c r="M174" s="2">
        <v>7</v>
      </c>
      <c r="N174" s="3">
        <f>SUMIFS('8月奖金发放记录'!$J$2:$J$171,'8月奖金发放记录'!$B$2:$B$171,B174,'8月奖金发放记录'!$E$2:$E$171,"结转",'8月奖金发放记录'!$A$2:$A$171,A174)</f>
        <v>150</v>
      </c>
      <c r="O174" s="3">
        <f>SUMIFS('8月奖金发放记录'!$J$2:$J$171,'8月奖金发放记录'!$B$2:$B$171,B174,'8月奖金发放记录'!$E$2:$E$171,"补发1月",'8月奖金发放记录'!$A$2:$A$171,A174)</f>
        <v>0</v>
      </c>
      <c r="P174" s="3">
        <f>SUMIFS('8月奖金发放记录'!$J$2:$J$171,'8月奖金发放记录'!$B$2:$B$171,B174,'8月奖金发放记录'!$E$2:$E$171,"补发2月",'8月奖金发放记录'!$A$2:$A$171,A174)</f>
        <v>0</v>
      </c>
      <c r="Q174" s="3">
        <f>SUMIFS('8月奖金发放记录'!$J$2:$J$171,'8月奖金发放记录'!$B$2:$B$171,B174,'8月奖金发放记录'!$E$2:$E$171,"补发3月",'8月奖金发放记录'!$A$2:$A$171,A174)</f>
        <v>0</v>
      </c>
      <c r="R174" s="3">
        <f>SUMIFS('8月奖金发放记录'!$J$2:$J$171,'8月奖金发放记录'!$B$2:$B$171,B174,'8月奖金发放记录'!$E$2:$E$171,"补发4月",'8月奖金发放记录'!$A$2:$A$171,A174)</f>
        <v>0</v>
      </c>
      <c r="S174" s="3">
        <f>SUMIFS('8月奖金发放记录'!$J$2:$J$171,'8月奖金发放记录'!$B$2:$B$171,B174,'8月奖金发放记录'!$E$2:$E$171,"补发5月",'8月奖金发放记录'!$A$2:$A$171,A174)</f>
        <v>0</v>
      </c>
      <c r="T174" s="3">
        <f>SUMIFS('8月奖金发放记录'!$J$2:$J$171,'8月奖金发放记录'!$B$2:$B$171,B174,'8月奖金发放记录'!$E$2:$E$171,"补发6月",'8月奖金发放记录'!$A$2:$A$171,A174)</f>
        <v>0</v>
      </c>
      <c r="U174" s="3">
        <f>SUMIFS('8月奖金发放记录'!$J$2:$J$171,'8月奖金发放记录'!$B$2:$B$171,B174,'8月奖金发放记录'!$E$2:$E$171,"补发7月",'8月奖金发放记录'!$A$2:$A$171,A174)</f>
        <v>0</v>
      </c>
      <c r="V174" s="3">
        <f>SUMIFS('8月奖金发放记录'!$J$2:$J$171,'8月奖金发放记录'!$B$2:$B$171,B174,'8月奖金发放记录'!$E$2:$E$171,"当月",'8月奖金发放记录'!$A$2:$A$171,A174)</f>
        <v>0</v>
      </c>
      <c r="W174" s="3">
        <f>SUMIFS('8月奖金发放记录'!$J$2:$J$171,'8月奖金发放记录'!$B$2:$B$171,B174,'8月奖金发放记录'!$E$2:$E$171,"累计补发8月",'8月奖金发放记录'!$A$2:$A$171,A174)</f>
        <v>0</v>
      </c>
      <c r="X174" s="3">
        <f t="shared" si="2"/>
        <v>150</v>
      </c>
      <c r="Y174" s="2" t="s">
        <v>59</v>
      </c>
    </row>
    <row r="175" ht="19" customHeight="1" spans="1:25">
      <c r="A175" s="2" t="s">
        <v>310</v>
      </c>
      <c r="B175" s="2" t="s">
        <v>312</v>
      </c>
      <c r="C175" s="2" t="s">
        <v>311</v>
      </c>
      <c r="D175" s="2">
        <v>1</v>
      </c>
      <c r="E175" s="2">
        <v>31</v>
      </c>
      <c r="F175" s="3">
        <v>6000</v>
      </c>
      <c r="G175" s="3">
        <v>8898.6</v>
      </c>
      <c r="H175" s="2" t="s">
        <v>113</v>
      </c>
      <c r="I175" s="3">
        <v>1000</v>
      </c>
      <c r="J175" s="3">
        <v>42000</v>
      </c>
      <c r="K175" s="3">
        <v>54790.5</v>
      </c>
      <c r="L175" s="2" t="s">
        <v>69</v>
      </c>
      <c r="M175" s="2">
        <v>1</v>
      </c>
      <c r="N175" s="3">
        <f>SUMIFS('8月奖金发放记录'!$J$2:$J$171,'8月奖金发放记录'!$B$2:$B$171,B175,'8月奖金发放记录'!$E$2:$E$171,"结转",'8月奖金发放记录'!$A$2:$A$171,A175)</f>
        <v>0</v>
      </c>
      <c r="O175" s="3">
        <f>SUMIFS('8月奖金发放记录'!$J$2:$J$171,'8月奖金发放记录'!$B$2:$B$171,B175,'8月奖金发放记录'!$E$2:$E$171,"补发1月",'8月奖金发放记录'!$A$2:$A$171,A175)</f>
        <v>0</v>
      </c>
      <c r="P175" s="3">
        <f>SUMIFS('8月奖金发放记录'!$J$2:$J$171,'8月奖金发放记录'!$B$2:$B$171,B175,'8月奖金发放记录'!$E$2:$E$171,"补发2月",'8月奖金发放记录'!$A$2:$A$171,A175)</f>
        <v>0</v>
      </c>
      <c r="Q175" s="3">
        <f>SUMIFS('8月奖金发放记录'!$J$2:$J$171,'8月奖金发放记录'!$B$2:$B$171,B175,'8月奖金发放记录'!$E$2:$E$171,"补发3月",'8月奖金发放记录'!$A$2:$A$171,A175)</f>
        <v>0</v>
      </c>
      <c r="R175" s="3">
        <f>SUMIFS('8月奖金发放记录'!$J$2:$J$171,'8月奖金发放记录'!$B$2:$B$171,B175,'8月奖金发放记录'!$E$2:$E$171,"补发4月",'8月奖金发放记录'!$A$2:$A$171,A175)</f>
        <v>0</v>
      </c>
      <c r="S175" s="3">
        <f>SUMIFS('8月奖金发放记录'!$J$2:$J$171,'8月奖金发放记录'!$B$2:$B$171,B175,'8月奖金发放记录'!$E$2:$E$171,"补发5月",'8月奖金发放记录'!$A$2:$A$171,A175)</f>
        <v>0</v>
      </c>
      <c r="T175" s="3">
        <f>SUMIFS('8月奖金发放记录'!$J$2:$J$171,'8月奖金发放记录'!$B$2:$B$171,B175,'8月奖金发放记录'!$E$2:$E$171,"补发6月",'8月奖金发放记录'!$A$2:$A$171,A175)</f>
        <v>0</v>
      </c>
      <c r="U175" s="3">
        <f>SUMIFS('8月奖金发放记录'!$J$2:$J$171,'8月奖金发放记录'!$B$2:$B$171,B175,'8月奖金发放记录'!$E$2:$E$171,"补发7月",'8月奖金发放记录'!$A$2:$A$171,A175)</f>
        <v>0</v>
      </c>
      <c r="V175" s="3">
        <f>SUMIFS('8月奖金发放记录'!$J$2:$J$171,'8月奖金发放记录'!$B$2:$B$171,B175,'8月奖金发放记录'!$E$2:$E$171,"当月",'8月奖金发放记录'!$A$2:$A$171,A175)</f>
        <v>1000</v>
      </c>
      <c r="W175" s="3">
        <f>SUMIFS('8月奖金发放记录'!$J$2:$J$171,'8月奖金发放记录'!$B$2:$B$171,B175,'8月奖金发放记录'!$E$2:$E$171,"累计补发8月",'8月奖金发放记录'!$A$2:$A$171,A175)</f>
        <v>0</v>
      </c>
      <c r="X175" s="3">
        <f t="shared" si="2"/>
        <v>1000</v>
      </c>
      <c r="Y175" s="2" t="s">
        <v>59</v>
      </c>
    </row>
    <row r="176" ht="19" customHeight="1" spans="1:25">
      <c r="A176" s="2" t="s">
        <v>316</v>
      </c>
      <c r="B176" s="2" t="s">
        <v>312</v>
      </c>
      <c r="C176" s="2" t="s">
        <v>311</v>
      </c>
      <c r="D176" s="2">
        <v>1</v>
      </c>
      <c r="E176" s="2">
        <v>31</v>
      </c>
      <c r="F176" s="3">
        <v>6000</v>
      </c>
      <c r="G176" s="3">
        <v>6163.7</v>
      </c>
      <c r="H176" s="2" t="s">
        <v>113</v>
      </c>
      <c r="I176" s="3">
        <v>1000</v>
      </c>
      <c r="J176" s="3">
        <v>42000</v>
      </c>
      <c r="K176" s="3">
        <v>49884.7</v>
      </c>
      <c r="L176" s="2" t="s">
        <v>69</v>
      </c>
      <c r="M176" s="2">
        <v>0</v>
      </c>
      <c r="N176" s="3">
        <f>SUMIFS('8月奖金发放记录'!$J$2:$J$171,'8月奖金发放记录'!$B$2:$B$171,B176,'8月奖金发放记录'!$E$2:$E$171,"结转",'8月奖金发放记录'!$A$2:$A$171,A176)</f>
        <v>0</v>
      </c>
      <c r="O176" s="3">
        <f>SUMIFS('8月奖金发放记录'!$J$2:$J$171,'8月奖金发放记录'!$B$2:$B$171,B176,'8月奖金发放记录'!$E$2:$E$171,"补发1月",'8月奖金发放记录'!$A$2:$A$171,A176)</f>
        <v>0</v>
      </c>
      <c r="P176" s="3">
        <f>SUMIFS('8月奖金发放记录'!$J$2:$J$171,'8月奖金发放记录'!$B$2:$B$171,B176,'8月奖金发放记录'!$E$2:$E$171,"补发2月",'8月奖金发放记录'!$A$2:$A$171,A176)</f>
        <v>0</v>
      </c>
      <c r="Q176" s="3">
        <f>SUMIFS('8月奖金发放记录'!$J$2:$J$171,'8月奖金发放记录'!$B$2:$B$171,B176,'8月奖金发放记录'!$E$2:$E$171,"补发3月",'8月奖金发放记录'!$A$2:$A$171,A176)</f>
        <v>0</v>
      </c>
      <c r="R176" s="3">
        <f>SUMIFS('8月奖金发放记录'!$J$2:$J$171,'8月奖金发放记录'!$B$2:$B$171,B176,'8月奖金发放记录'!$E$2:$E$171,"补发4月",'8月奖金发放记录'!$A$2:$A$171,A176)</f>
        <v>0</v>
      </c>
      <c r="S176" s="3">
        <f>SUMIFS('8月奖金发放记录'!$J$2:$J$171,'8月奖金发放记录'!$B$2:$B$171,B176,'8月奖金发放记录'!$E$2:$E$171,"补发5月",'8月奖金发放记录'!$A$2:$A$171,A176)</f>
        <v>0</v>
      </c>
      <c r="T176" s="3">
        <f>SUMIFS('8月奖金发放记录'!$J$2:$J$171,'8月奖金发放记录'!$B$2:$B$171,B176,'8月奖金发放记录'!$E$2:$E$171,"补发6月",'8月奖金发放记录'!$A$2:$A$171,A176)</f>
        <v>0</v>
      </c>
      <c r="U176" s="3">
        <f>SUMIFS('8月奖金发放记录'!$J$2:$J$171,'8月奖金发放记录'!$B$2:$B$171,B176,'8月奖金发放记录'!$E$2:$E$171,"补发7月",'8月奖金发放记录'!$A$2:$A$171,A176)</f>
        <v>0</v>
      </c>
      <c r="V176" s="3">
        <f>SUMIFS('8月奖金发放记录'!$J$2:$J$171,'8月奖金发放记录'!$B$2:$B$171,B176,'8月奖金发放记录'!$E$2:$E$171,"当月",'8月奖金发放记录'!$A$2:$A$171,A176)</f>
        <v>1000</v>
      </c>
      <c r="W176" s="3">
        <f>SUMIFS('8月奖金发放记录'!$J$2:$J$171,'8月奖金发放记录'!$B$2:$B$171,B176,'8月奖金发放记录'!$E$2:$E$171,"累计补发8月",'8月奖金发放记录'!$A$2:$A$171,A176)</f>
        <v>0</v>
      </c>
      <c r="X176" s="3">
        <f t="shared" si="2"/>
        <v>1000</v>
      </c>
      <c r="Y176" s="2" t="s">
        <v>59</v>
      </c>
    </row>
    <row r="177" ht="19" customHeight="1" spans="1:25">
      <c r="A177" s="2" t="s">
        <v>317</v>
      </c>
      <c r="B177" s="2" t="s">
        <v>312</v>
      </c>
      <c r="C177" s="2" t="s">
        <v>311</v>
      </c>
      <c r="D177" s="2">
        <v>1</v>
      </c>
      <c r="E177" s="2">
        <v>31</v>
      </c>
      <c r="F177" s="3">
        <v>6000</v>
      </c>
      <c r="G177" s="3">
        <v>8334.1</v>
      </c>
      <c r="H177" s="2" t="s">
        <v>113</v>
      </c>
      <c r="I177" s="3">
        <v>1000</v>
      </c>
      <c r="J177" s="3">
        <v>42000</v>
      </c>
      <c r="K177" s="3">
        <v>56104.9</v>
      </c>
      <c r="L177" s="2" t="s">
        <v>69</v>
      </c>
      <c r="M177" s="2">
        <v>1</v>
      </c>
      <c r="N177" s="3">
        <f>SUMIFS('8月奖金发放记录'!$J$2:$J$171,'8月奖金发放记录'!$B$2:$B$171,B177,'8月奖金发放记录'!$E$2:$E$171,"结转",'8月奖金发放记录'!$A$2:$A$171,A177)</f>
        <v>0</v>
      </c>
      <c r="O177" s="3">
        <f>SUMIFS('8月奖金发放记录'!$J$2:$J$171,'8月奖金发放记录'!$B$2:$B$171,B177,'8月奖金发放记录'!$E$2:$E$171,"补发1月",'8月奖金发放记录'!$A$2:$A$171,A177)</f>
        <v>0</v>
      </c>
      <c r="P177" s="3">
        <f>SUMIFS('8月奖金发放记录'!$J$2:$J$171,'8月奖金发放记录'!$B$2:$B$171,B177,'8月奖金发放记录'!$E$2:$E$171,"补发2月",'8月奖金发放记录'!$A$2:$A$171,A177)</f>
        <v>0</v>
      </c>
      <c r="Q177" s="3">
        <f>SUMIFS('8月奖金发放记录'!$J$2:$J$171,'8月奖金发放记录'!$B$2:$B$171,B177,'8月奖金发放记录'!$E$2:$E$171,"补发3月",'8月奖金发放记录'!$A$2:$A$171,A177)</f>
        <v>0</v>
      </c>
      <c r="R177" s="3">
        <f>SUMIFS('8月奖金发放记录'!$J$2:$J$171,'8月奖金发放记录'!$B$2:$B$171,B177,'8月奖金发放记录'!$E$2:$E$171,"补发4月",'8月奖金发放记录'!$A$2:$A$171,A177)</f>
        <v>0</v>
      </c>
      <c r="S177" s="3">
        <f>SUMIFS('8月奖金发放记录'!$J$2:$J$171,'8月奖金发放记录'!$B$2:$B$171,B177,'8月奖金发放记录'!$E$2:$E$171,"补发5月",'8月奖金发放记录'!$A$2:$A$171,A177)</f>
        <v>0</v>
      </c>
      <c r="T177" s="3">
        <f>SUMIFS('8月奖金发放记录'!$J$2:$J$171,'8月奖金发放记录'!$B$2:$B$171,B177,'8月奖金发放记录'!$E$2:$E$171,"补发6月",'8月奖金发放记录'!$A$2:$A$171,A177)</f>
        <v>0</v>
      </c>
      <c r="U177" s="3">
        <f>SUMIFS('8月奖金发放记录'!$J$2:$J$171,'8月奖金发放记录'!$B$2:$B$171,B177,'8月奖金发放记录'!$E$2:$E$171,"补发7月",'8月奖金发放记录'!$A$2:$A$171,A177)</f>
        <v>0</v>
      </c>
      <c r="V177" s="3">
        <f>SUMIFS('8月奖金发放记录'!$J$2:$J$171,'8月奖金发放记录'!$B$2:$B$171,B177,'8月奖金发放记录'!$E$2:$E$171,"当月",'8月奖金发放记录'!$A$2:$A$171,A177)</f>
        <v>1000</v>
      </c>
      <c r="W177" s="3">
        <f>SUMIFS('8月奖金发放记录'!$J$2:$J$171,'8月奖金发放记录'!$B$2:$B$171,B177,'8月奖金发放记录'!$E$2:$E$171,"累计补发8月",'8月奖金发放记录'!$A$2:$A$171,A177)</f>
        <v>0</v>
      </c>
      <c r="X177" s="3">
        <f t="shared" si="2"/>
        <v>1000</v>
      </c>
      <c r="Y177" s="2" t="s">
        <v>59</v>
      </c>
    </row>
    <row r="178" ht="19" customHeight="1" spans="1:25">
      <c r="A178" s="2" t="s">
        <v>318</v>
      </c>
      <c r="B178" s="2" t="s">
        <v>312</v>
      </c>
      <c r="C178" s="2" t="s">
        <v>311</v>
      </c>
      <c r="D178" s="2">
        <v>1</v>
      </c>
      <c r="E178" s="2">
        <v>31</v>
      </c>
      <c r="F178" s="3">
        <v>6000</v>
      </c>
      <c r="G178" s="3">
        <v>5887.5</v>
      </c>
      <c r="H178" s="2" t="s">
        <v>59</v>
      </c>
      <c r="I178" s="3">
        <v>0</v>
      </c>
      <c r="J178" s="3">
        <v>27200</v>
      </c>
      <c r="K178" s="3">
        <v>25967</v>
      </c>
      <c r="L178" s="2" t="s">
        <v>24</v>
      </c>
      <c r="M178" s="2">
        <v>0</v>
      </c>
      <c r="N178" s="3">
        <f>SUMIFS('8月奖金发放记录'!$J$2:$J$171,'8月奖金发放记录'!$B$2:$B$171,B178,'8月奖金发放记录'!$E$2:$E$171,"结转",'8月奖金发放记录'!$A$2:$A$171,A178)</f>
        <v>0</v>
      </c>
      <c r="O178" s="3">
        <f>SUMIFS('8月奖金发放记录'!$J$2:$J$171,'8月奖金发放记录'!$B$2:$B$171,B178,'8月奖金发放记录'!$E$2:$E$171,"补发1月",'8月奖金发放记录'!$A$2:$A$171,A178)</f>
        <v>0</v>
      </c>
      <c r="P178" s="3">
        <f>SUMIFS('8月奖金发放记录'!$J$2:$J$171,'8月奖金发放记录'!$B$2:$B$171,B178,'8月奖金发放记录'!$E$2:$E$171,"补发2月",'8月奖金发放记录'!$A$2:$A$171,A178)</f>
        <v>0</v>
      </c>
      <c r="Q178" s="3">
        <f>SUMIFS('8月奖金发放记录'!$J$2:$J$171,'8月奖金发放记录'!$B$2:$B$171,B178,'8月奖金发放记录'!$E$2:$E$171,"补发3月",'8月奖金发放记录'!$A$2:$A$171,A178)</f>
        <v>0</v>
      </c>
      <c r="R178" s="3">
        <f>SUMIFS('8月奖金发放记录'!$J$2:$J$171,'8月奖金发放记录'!$B$2:$B$171,B178,'8月奖金发放记录'!$E$2:$E$171,"补发4月",'8月奖金发放记录'!$A$2:$A$171,A178)</f>
        <v>0</v>
      </c>
      <c r="S178" s="3">
        <f>SUMIFS('8月奖金发放记录'!$J$2:$J$171,'8月奖金发放记录'!$B$2:$B$171,B178,'8月奖金发放记录'!$E$2:$E$171,"补发5月",'8月奖金发放记录'!$A$2:$A$171,A178)</f>
        <v>0</v>
      </c>
      <c r="T178" s="3">
        <f>SUMIFS('8月奖金发放记录'!$J$2:$J$171,'8月奖金发放记录'!$B$2:$B$171,B178,'8月奖金发放记录'!$E$2:$E$171,"补发6月",'8月奖金发放记录'!$A$2:$A$171,A178)</f>
        <v>0</v>
      </c>
      <c r="U178" s="3">
        <f>SUMIFS('8月奖金发放记录'!$J$2:$J$171,'8月奖金发放记录'!$B$2:$B$171,B178,'8月奖金发放记录'!$E$2:$E$171,"补发7月",'8月奖金发放记录'!$A$2:$A$171,A178)</f>
        <v>0</v>
      </c>
      <c r="V178" s="3">
        <f>SUMIFS('8月奖金发放记录'!$J$2:$J$171,'8月奖金发放记录'!$B$2:$B$171,B178,'8月奖金发放记录'!$E$2:$E$171,"当月",'8月奖金发放记录'!$A$2:$A$171,A178)</f>
        <v>0</v>
      </c>
      <c r="W178" s="3">
        <f>SUMIFS('8月奖金发放记录'!$J$2:$J$171,'8月奖金发放记录'!$B$2:$B$171,B178,'8月奖金发放记录'!$E$2:$E$171,"累计补发8月",'8月奖金发放记录'!$A$2:$A$171,A178)</f>
        <v>0</v>
      </c>
      <c r="X178" s="3">
        <f t="shared" si="2"/>
        <v>0</v>
      </c>
      <c r="Y178" s="2" t="s">
        <v>59</v>
      </c>
    </row>
    <row r="179" ht="19" customHeight="1" spans="1:25">
      <c r="A179" s="2" t="s">
        <v>321</v>
      </c>
      <c r="B179" s="2" t="s">
        <v>312</v>
      </c>
      <c r="C179" s="2" t="s">
        <v>311</v>
      </c>
      <c r="D179" s="2">
        <v>1</v>
      </c>
      <c r="E179" s="2">
        <v>31</v>
      </c>
      <c r="F179" s="3">
        <v>6000</v>
      </c>
      <c r="G179" s="3">
        <v>6529.1</v>
      </c>
      <c r="H179" s="2" t="s">
        <v>113</v>
      </c>
      <c r="I179" s="3">
        <v>1000</v>
      </c>
      <c r="J179" s="3">
        <v>44516.13</v>
      </c>
      <c r="K179" s="3">
        <v>24225.1</v>
      </c>
      <c r="L179" s="2" t="s">
        <v>24</v>
      </c>
      <c r="M179" s="2">
        <v>0</v>
      </c>
      <c r="N179" s="3">
        <f>SUMIFS('8月奖金发放记录'!$J$2:$J$171,'8月奖金发放记录'!$B$2:$B$171,B179,'8月奖金发放记录'!$E$2:$E$171,"结转",'8月奖金发放记录'!$A$2:$A$171,A179)</f>
        <v>0</v>
      </c>
      <c r="O179" s="3">
        <f>SUMIFS('8月奖金发放记录'!$J$2:$J$171,'8月奖金发放记录'!$B$2:$B$171,B179,'8月奖金发放记录'!$E$2:$E$171,"补发1月",'8月奖金发放记录'!$A$2:$A$171,A179)</f>
        <v>0</v>
      </c>
      <c r="P179" s="3">
        <f>SUMIFS('8月奖金发放记录'!$J$2:$J$171,'8月奖金发放记录'!$B$2:$B$171,B179,'8月奖金发放记录'!$E$2:$E$171,"补发2月",'8月奖金发放记录'!$A$2:$A$171,A179)</f>
        <v>0</v>
      </c>
      <c r="Q179" s="3">
        <f>SUMIFS('8月奖金发放记录'!$J$2:$J$171,'8月奖金发放记录'!$B$2:$B$171,B179,'8月奖金发放记录'!$E$2:$E$171,"补发3月",'8月奖金发放记录'!$A$2:$A$171,A179)</f>
        <v>0</v>
      </c>
      <c r="R179" s="3">
        <f>SUMIFS('8月奖金发放记录'!$J$2:$J$171,'8月奖金发放记录'!$B$2:$B$171,B179,'8月奖金发放记录'!$E$2:$E$171,"补发4月",'8月奖金发放记录'!$A$2:$A$171,A179)</f>
        <v>0</v>
      </c>
      <c r="S179" s="3">
        <f>SUMIFS('8月奖金发放记录'!$J$2:$J$171,'8月奖金发放记录'!$B$2:$B$171,B179,'8月奖金发放记录'!$E$2:$E$171,"补发5月",'8月奖金发放记录'!$A$2:$A$171,A179)</f>
        <v>0</v>
      </c>
      <c r="T179" s="3">
        <f>SUMIFS('8月奖金发放记录'!$J$2:$J$171,'8月奖金发放记录'!$B$2:$B$171,B179,'8月奖金发放记录'!$E$2:$E$171,"补发6月",'8月奖金发放记录'!$A$2:$A$171,A179)</f>
        <v>0</v>
      </c>
      <c r="U179" s="3">
        <f>SUMIFS('8月奖金发放记录'!$J$2:$J$171,'8月奖金发放记录'!$B$2:$B$171,B179,'8月奖金发放记录'!$E$2:$E$171,"补发7月",'8月奖金发放记录'!$A$2:$A$171,A179)</f>
        <v>0</v>
      </c>
      <c r="V179" s="3">
        <f>SUMIFS('8月奖金发放记录'!$J$2:$J$171,'8月奖金发放记录'!$B$2:$B$171,B179,'8月奖金发放记录'!$E$2:$E$171,"当月",'8月奖金发放记录'!$A$2:$A$171,A179)</f>
        <v>1000</v>
      </c>
      <c r="W179" s="3">
        <f>SUMIFS('8月奖金发放记录'!$J$2:$J$171,'8月奖金发放记录'!$B$2:$B$171,B179,'8月奖金发放记录'!$E$2:$E$171,"累计补发8月",'8月奖金发放记录'!$A$2:$A$171,A179)</f>
        <v>0</v>
      </c>
      <c r="X179" s="3">
        <f t="shared" si="2"/>
        <v>1000</v>
      </c>
      <c r="Y179" s="2" t="s">
        <v>59</v>
      </c>
    </row>
    <row r="180" ht="19" customHeight="1" spans="1:25">
      <c r="A180" s="2" t="s">
        <v>322</v>
      </c>
      <c r="B180" s="2" t="s">
        <v>312</v>
      </c>
      <c r="C180" s="2" t="s">
        <v>311</v>
      </c>
      <c r="D180" s="2">
        <v>1</v>
      </c>
      <c r="E180" s="2">
        <v>21</v>
      </c>
      <c r="F180" s="3">
        <v>4064.52</v>
      </c>
      <c r="G180" s="3">
        <v>435.8</v>
      </c>
      <c r="H180" s="2" t="s">
        <v>59</v>
      </c>
      <c r="I180" s="3">
        <v>0</v>
      </c>
      <c r="J180" s="3">
        <v>4064.52</v>
      </c>
      <c r="K180" s="3">
        <v>435.8</v>
      </c>
      <c r="L180" s="2" t="s">
        <v>24</v>
      </c>
      <c r="M180" s="2">
        <v>0</v>
      </c>
      <c r="N180" s="3">
        <f>SUMIFS('8月奖金发放记录'!$J$2:$J$171,'8月奖金发放记录'!$B$2:$B$171,B180,'8月奖金发放记录'!$E$2:$E$171,"结转",'8月奖金发放记录'!$A$2:$A$171,A180)</f>
        <v>0</v>
      </c>
      <c r="O180" s="3">
        <f>SUMIFS('8月奖金发放记录'!$J$2:$J$171,'8月奖金发放记录'!$B$2:$B$171,B180,'8月奖金发放记录'!$E$2:$E$171,"补发1月",'8月奖金发放记录'!$A$2:$A$171,A180)</f>
        <v>0</v>
      </c>
      <c r="P180" s="3">
        <f>SUMIFS('8月奖金发放记录'!$J$2:$J$171,'8月奖金发放记录'!$B$2:$B$171,B180,'8月奖金发放记录'!$E$2:$E$171,"补发2月",'8月奖金发放记录'!$A$2:$A$171,A180)</f>
        <v>0</v>
      </c>
      <c r="Q180" s="3">
        <f>SUMIFS('8月奖金发放记录'!$J$2:$J$171,'8月奖金发放记录'!$B$2:$B$171,B180,'8月奖金发放记录'!$E$2:$E$171,"补发3月",'8月奖金发放记录'!$A$2:$A$171,A180)</f>
        <v>0</v>
      </c>
      <c r="R180" s="3">
        <f>SUMIFS('8月奖金发放记录'!$J$2:$J$171,'8月奖金发放记录'!$B$2:$B$171,B180,'8月奖金发放记录'!$E$2:$E$171,"补发4月",'8月奖金发放记录'!$A$2:$A$171,A180)</f>
        <v>0</v>
      </c>
      <c r="S180" s="3">
        <f>SUMIFS('8月奖金发放记录'!$J$2:$J$171,'8月奖金发放记录'!$B$2:$B$171,B180,'8月奖金发放记录'!$E$2:$E$171,"补发5月",'8月奖金发放记录'!$A$2:$A$171,A180)</f>
        <v>0</v>
      </c>
      <c r="T180" s="3">
        <f>SUMIFS('8月奖金发放记录'!$J$2:$J$171,'8月奖金发放记录'!$B$2:$B$171,B180,'8月奖金发放记录'!$E$2:$E$171,"补发6月",'8月奖金发放记录'!$A$2:$A$171,A180)</f>
        <v>0</v>
      </c>
      <c r="U180" s="3">
        <f>SUMIFS('8月奖金发放记录'!$J$2:$J$171,'8月奖金发放记录'!$B$2:$B$171,B180,'8月奖金发放记录'!$E$2:$E$171,"补发7月",'8月奖金发放记录'!$A$2:$A$171,A180)</f>
        <v>0</v>
      </c>
      <c r="V180" s="3">
        <f>SUMIFS('8月奖金发放记录'!$J$2:$J$171,'8月奖金发放记录'!$B$2:$B$171,B180,'8月奖金发放记录'!$E$2:$E$171,"当月",'8月奖金发放记录'!$A$2:$A$171,A180)</f>
        <v>0</v>
      </c>
      <c r="W180" s="3">
        <f>SUMIFS('8月奖金发放记录'!$J$2:$J$171,'8月奖金发放记录'!$B$2:$B$171,B180,'8月奖金发放记录'!$E$2:$E$171,"累计补发8月",'8月奖金发放记录'!$A$2:$A$171,A180)</f>
        <v>0</v>
      </c>
      <c r="X180" s="3">
        <f t="shared" si="2"/>
        <v>0</v>
      </c>
      <c r="Y180" s="2" t="s">
        <v>59</v>
      </c>
    </row>
    <row r="181" ht="19" customHeight="1" spans="1:25">
      <c r="A181" s="2" t="s">
        <v>324</v>
      </c>
      <c r="B181" s="2" t="s">
        <v>312</v>
      </c>
      <c r="C181" s="2" t="s">
        <v>311</v>
      </c>
      <c r="D181" s="2">
        <v>1</v>
      </c>
      <c r="E181" s="2">
        <v>31</v>
      </c>
      <c r="F181" s="3">
        <v>6000</v>
      </c>
      <c r="G181" s="3">
        <v>3748.6</v>
      </c>
      <c r="H181" s="2" t="s">
        <v>59</v>
      </c>
      <c r="I181" s="3">
        <v>0</v>
      </c>
      <c r="J181" s="3">
        <v>27800</v>
      </c>
      <c r="K181" s="3">
        <v>25534</v>
      </c>
      <c r="L181" s="2" t="s">
        <v>24</v>
      </c>
      <c r="M181" s="2">
        <v>0</v>
      </c>
      <c r="N181" s="3">
        <f>SUMIFS('8月奖金发放记录'!$J$2:$J$171,'8月奖金发放记录'!$B$2:$B$171,B181,'8月奖金发放记录'!$E$2:$E$171,"结转",'8月奖金发放记录'!$A$2:$A$171,A181)</f>
        <v>0</v>
      </c>
      <c r="O181" s="3">
        <f>SUMIFS('8月奖金发放记录'!$J$2:$J$171,'8月奖金发放记录'!$B$2:$B$171,B181,'8月奖金发放记录'!$E$2:$E$171,"补发1月",'8月奖金发放记录'!$A$2:$A$171,A181)</f>
        <v>0</v>
      </c>
      <c r="P181" s="3">
        <f>SUMIFS('8月奖金发放记录'!$J$2:$J$171,'8月奖金发放记录'!$B$2:$B$171,B181,'8月奖金发放记录'!$E$2:$E$171,"补发2月",'8月奖金发放记录'!$A$2:$A$171,A181)</f>
        <v>0</v>
      </c>
      <c r="Q181" s="3">
        <f>SUMIFS('8月奖金发放记录'!$J$2:$J$171,'8月奖金发放记录'!$B$2:$B$171,B181,'8月奖金发放记录'!$E$2:$E$171,"补发3月",'8月奖金发放记录'!$A$2:$A$171,A181)</f>
        <v>0</v>
      </c>
      <c r="R181" s="3">
        <f>SUMIFS('8月奖金发放记录'!$J$2:$J$171,'8月奖金发放记录'!$B$2:$B$171,B181,'8月奖金发放记录'!$E$2:$E$171,"补发4月",'8月奖金发放记录'!$A$2:$A$171,A181)</f>
        <v>0</v>
      </c>
      <c r="S181" s="3">
        <f>SUMIFS('8月奖金发放记录'!$J$2:$J$171,'8月奖金发放记录'!$B$2:$B$171,B181,'8月奖金发放记录'!$E$2:$E$171,"补发5月",'8月奖金发放记录'!$A$2:$A$171,A181)</f>
        <v>0</v>
      </c>
      <c r="T181" s="3">
        <f>SUMIFS('8月奖金发放记录'!$J$2:$J$171,'8月奖金发放记录'!$B$2:$B$171,B181,'8月奖金发放记录'!$E$2:$E$171,"补发6月",'8月奖金发放记录'!$A$2:$A$171,A181)</f>
        <v>0</v>
      </c>
      <c r="U181" s="3">
        <f>SUMIFS('8月奖金发放记录'!$J$2:$J$171,'8月奖金发放记录'!$B$2:$B$171,B181,'8月奖金发放记录'!$E$2:$E$171,"补发7月",'8月奖金发放记录'!$A$2:$A$171,A181)</f>
        <v>0</v>
      </c>
      <c r="V181" s="3">
        <f>SUMIFS('8月奖金发放记录'!$J$2:$J$171,'8月奖金发放记录'!$B$2:$B$171,B181,'8月奖金发放记录'!$E$2:$E$171,"当月",'8月奖金发放记录'!$A$2:$A$171,A181)</f>
        <v>0</v>
      </c>
      <c r="W181" s="3">
        <f>SUMIFS('8月奖金发放记录'!$J$2:$J$171,'8月奖金发放记录'!$B$2:$B$171,B181,'8月奖金发放记录'!$E$2:$E$171,"累计补发8月",'8月奖金发放记录'!$A$2:$A$171,A181)</f>
        <v>0</v>
      </c>
      <c r="X181" s="3">
        <f t="shared" si="2"/>
        <v>0</v>
      </c>
      <c r="Y181" s="2" t="s">
        <v>59</v>
      </c>
    </row>
    <row r="182" ht="19" customHeight="1" spans="1:25">
      <c r="A182" s="2" t="s">
        <v>326</v>
      </c>
      <c r="B182" s="2" t="s">
        <v>312</v>
      </c>
      <c r="C182" s="2" t="s">
        <v>311</v>
      </c>
      <c r="D182" s="2">
        <v>1</v>
      </c>
      <c r="E182" s="2">
        <v>31</v>
      </c>
      <c r="F182" s="3">
        <v>6000</v>
      </c>
      <c r="G182" s="3">
        <v>6207.6</v>
      </c>
      <c r="H182" s="2" t="s">
        <v>113</v>
      </c>
      <c r="I182" s="3">
        <v>1000</v>
      </c>
      <c r="J182" s="3">
        <v>21483.87</v>
      </c>
      <c r="K182" s="3">
        <v>24225.8</v>
      </c>
      <c r="L182" s="2" t="s">
        <v>69</v>
      </c>
      <c r="M182" s="2">
        <v>0</v>
      </c>
      <c r="N182" s="3">
        <f>SUMIFS('8月奖金发放记录'!$J$2:$J$171,'8月奖金发放记录'!$B$2:$B$171,B182,'8月奖金发放记录'!$E$2:$E$171,"结转",'8月奖金发放记录'!$A$2:$A$171,A182)</f>
        <v>0</v>
      </c>
      <c r="O182" s="3">
        <f>SUMIFS('8月奖金发放记录'!$J$2:$J$171,'8月奖金发放记录'!$B$2:$B$171,B182,'8月奖金发放记录'!$E$2:$E$171,"补发1月",'8月奖金发放记录'!$A$2:$A$171,A182)</f>
        <v>0</v>
      </c>
      <c r="P182" s="3">
        <f>SUMIFS('8月奖金发放记录'!$J$2:$J$171,'8月奖金发放记录'!$B$2:$B$171,B182,'8月奖金发放记录'!$E$2:$E$171,"补发2月",'8月奖金发放记录'!$A$2:$A$171,A182)</f>
        <v>0</v>
      </c>
      <c r="Q182" s="3">
        <f>SUMIFS('8月奖金发放记录'!$J$2:$J$171,'8月奖金发放记录'!$B$2:$B$171,B182,'8月奖金发放记录'!$E$2:$E$171,"补发3月",'8月奖金发放记录'!$A$2:$A$171,A182)</f>
        <v>0</v>
      </c>
      <c r="R182" s="3">
        <f>SUMIFS('8月奖金发放记录'!$J$2:$J$171,'8月奖金发放记录'!$B$2:$B$171,B182,'8月奖金发放记录'!$E$2:$E$171,"补发4月",'8月奖金发放记录'!$A$2:$A$171,A182)</f>
        <v>0</v>
      </c>
      <c r="S182" s="3">
        <f>SUMIFS('8月奖金发放记录'!$J$2:$J$171,'8月奖金发放记录'!$B$2:$B$171,B182,'8月奖金发放记录'!$E$2:$E$171,"补发5月",'8月奖金发放记录'!$A$2:$A$171,A182)</f>
        <v>0</v>
      </c>
      <c r="T182" s="3">
        <f>SUMIFS('8月奖金发放记录'!$J$2:$J$171,'8月奖金发放记录'!$B$2:$B$171,B182,'8月奖金发放记录'!$E$2:$E$171,"补发6月",'8月奖金发放记录'!$A$2:$A$171,A182)</f>
        <v>0</v>
      </c>
      <c r="U182" s="3">
        <f>SUMIFS('8月奖金发放记录'!$J$2:$J$171,'8月奖金发放记录'!$B$2:$B$171,B182,'8月奖金发放记录'!$E$2:$E$171,"补发7月",'8月奖金发放记录'!$A$2:$A$171,A182)</f>
        <v>0</v>
      </c>
      <c r="V182" s="3">
        <f>SUMIFS('8月奖金发放记录'!$J$2:$J$171,'8月奖金发放记录'!$B$2:$B$171,B182,'8月奖金发放记录'!$E$2:$E$171,"当月",'8月奖金发放记录'!$A$2:$A$171,A182)</f>
        <v>1000</v>
      </c>
      <c r="W182" s="3">
        <f>SUMIFS('8月奖金发放记录'!$J$2:$J$171,'8月奖金发放记录'!$B$2:$B$171,B182,'8月奖金发放记录'!$E$2:$E$171,"累计补发8月",'8月奖金发放记录'!$A$2:$A$171,A182)</f>
        <v>0</v>
      </c>
      <c r="X182" s="3">
        <f t="shared" si="2"/>
        <v>1000</v>
      </c>
      <c r="Y182" s="2" t="s">
        <v>59</v>
      </c>
    </row>
    <row r="183" ht="19" customHeight="1" spans="1:25">
      <c r="A183" s="2" t="s">
        <v>128</v>
      </c>
      <c r="B183" s="2" t="s">
        <v>312</v>
      </c>
      <c r="C183" s="2" t="s">
        <v>311</v>
      </c>
      <c r="D183" s="2">
        <v>1</v>
      </c>
      <c r="E183" s="2">
        <v>5</v>
      </c>
      <c r="F183" s="3">
        <v>967.74</v>
      </c>
      <c r="G183" s="3">
        <v>1464.1</v>
      </c>
      <c r="H183" s="2" t="s">
        <v>113</v>
      </c>
      <c r="I183" s="3">
        <v>161.290322580645</v>
      </c>
      <c r="J183" s="3">
        <v>967.74</v>
      </c>
      <c r="K183" s="3">
        <v>1464.1</v>
      </c>
      <c r="L183" s="2" t="s">
        <v>69</v>
      </c>
      <c r="M183" s="2">
        <v>0</v>
      </c>
      <c r="N183" s="3">
        <f>SUMIFS('8月奖金发放记录'!$J$2:$J$171,'8月奖金发放记录'!$B$2:$B$171,B183,'8月奖金发放记录'!$E$2:$E$171,"结转",'8月奖金发放记录'!$A$2:$A$171,A183)</f>
        <v>0</v>
      </c>
      <c r="O183" s="3">
        <f>SUMIFS('8月奖金发放记录'!$J$2:$J$171,'8月奖金发放记录'!$B$2:$B$171,B183,'8月奖金发放记录'!$E$2:$E$171,"补发1月",'8月奖金发放记录'!$A$2:$A$171,A183)</f>
        <v>0</v>
      </c>
      <c r="P183" s="3">
        <f>SUMIFS('8月奖金发放记录'!$J$2:$J$171,'8月奖金发放记录'!$B$2:$B$171,B183,'8月奖金发放记录'!$E$2:$E$171,"补发2月",'8月奖金发放记录'!$A$2:$A$171,A183)</f>
        <v>0</v>
      </c>
      <c r="Q183" s="3">
        <f>SUMIFS('8月奖金发放记录'!$J$2:$J$171,'8月奖金发放记录'!$B$2:$B$171,B183,'8月奖金发放记录'!$E$2:$E$171,"补发3月",'8月奖金发放记录'!$A$2:$A$171,A183)</f>
        <v>0</v>
      </c>
      <c r="R183" s="3">
        <f>SUMIFS('8月奖金发放记录'!$J$2:$J$171,'8月奖金发放记录'!$B$2:$B$171,B183,'8月奖金发放记录'!$E$2:$E$171,"补发4月",'8月奖金发放记录'!$A$2:$A$171,A183)</f>
        <v>0</v>
      </c>
      <c r="S183" s="3">
        <f>SUMIFS('8月奖金发放记录'!$J$2:$J$171,'8月奖金发放记录'!$B$2:$B$171,B183,'8月奖金发放记录'!$E$2:$E$171,"补发5月",'8月奖金发放记录'!$A$2:$A$171,A183)</f>
        <v>0</v>
      </c>
      <c r="T183" s="3">
        <f>SUMIFS('8月奖金发放记录'!$J$2:$J$171,'8月奖金发放记录'!$B$2:$B$171,B183,'8月奖金发放记录'!$E$2:$E$171,"补发6月",'8月奖金发放记录'!$A$2:$A$171,A183)</f>
        <v>0</v>
      </c>
      <c r="U183" s="3">
        <f>SUMIFS('8月奖金发放记录'!$J$2:$J$171,'8月奖金发放记录'!$B$2:$B$171,B183,'8月奖金发放记录'!$E$2:$E$171,"补发7月",'8月奖金发放记录'!$A$2:$A$171,A183)</f>
        <v>0</v>
      </c>
      <c r="V183" s="3">
        <f>SUMIFS('8月奖金发放记录'!$J$2:$J$171,'8月奖金发放记录'!$B$2:$B$171,B183,'8月奖金发放记录'!$E$2:$E$171,"当月",'8月奖金发放记录'!$A$2:$A$171,A183)</f>
        <v>161.29</v>
      </c>
      <c r="W183" s="3">
        <f>SUMIFS('8月奖金发放记录'!$J$2:$J$171,'8月奖金发放记录'!$B$2:$B$171,B183,'8月奖金发放记录'!$E$2:$E$171,"累计补发8月",'8月奖金发放记录'!$A$2:$A$171,A183)</f>
        <v>0</v>
      </c>
      <c r="X183" s="3">
        <f t="shared" si="2"/>
        <v>161.29</v>
      </c>
      <c r="Y183" s="2" t="s">
        <v>59</v>
      </c>
    </row>
    <row r="184" ht="19" customHeight="1" spans="1:25">
      <c r="A184" s="2" t="s">
        <v>329</v>
      </c>
      <c r="B184" s="2" t="s">
        <v>312</v>
      </c>
      <c r="C184" s="2" t="s">
        <v>311</v>
      </c>
      <c r="D184" s="2">
        <v>1</v>
      </c>
      <c r="E184" s="2">
        <v>31</v>
      </c>
      <c r="F184" s="3">
        <v>6000</v>
      </c>
      <c r="G184" s="3">
        <v>6842.1</v>
      </c>
      <c r="H184" s="2" t="s">
        <v>113</v>
      </c>
      <c r="I184" s="3">
        <v>1000</v>
      </c>
      <c r="J184" s="3">
        <v>24064.52</v>
      </c>
      <c r="K184" s="3">
        <v>21777.4</v>
      </c>
      <c r="L184" s="2" t="s">
        <v>24</v>
      </c>
      <c r="M184" s="2">
        <v>0</v>
      </c>
      <c r="N184" s="3">
        <f>SUMIFS('8月奖金发放记录'!$J$2:$J$171,'8月奖金发放记录'!$B$2:$B$171,B184,'8月奖金发放记录'!$E$2:$E$171,"结转",'8月奖金发放记录'!$A$2:$A$171,A184)</f>
        <v>0</v>
      </c>
      <c r="O184" s="3">
        <f>SUMIFS('8月奖金发放记录'!$J$2:$J$171,'8月奖金发放记录'!$B$2:$B$171,B184,'8月奖金发放记录'!$E$2:$E$171,"补发1月",'8月奖金发放记录'!$A$2:$A$171,A184)</f>
        <v>0</v>
      </c>
      <c r="P184" s="3">
        <f>SUMIFS('8月奖金发放记录'!$J$2:$J$171,'8月奖金发放记录'!$B$2:$B$171,B184,'8月奖金发放记录'!$E$2:$E$171,"补发2月",'8月奖金发放记录'!$A$2:$A$171,A184)</f>
        <v>0</v>
      </c>
      <c r="Q184" s="3">
        <f>SUMIFS('8月奖金发放记录'!$J$2:$J$171,'8月奖金发放记录'!$B$2:$B$171,B184,'8月奖金发放记录'!$E$2:$E$171,"补发3月",'8月奖金发放记录'!$A$2:$A$171,A184)</f>
        <v>0</v>
      </c>
      <c r="R184" s="3">
        <f>SUMIFS('8月奖金发放记录'!$J$2:$J$171,'8月奖金发放记录'!$B$2:$B$171,B184,'8月奖金发放记录'!$E$2:$E$171,"补发4月",'8月奖金发放记录'!$A$2:$A$171,A184)</f>
        <v>0</v>
      </c>
      <c r="S184" s="3">
        <f>SUMIFS('8月奖金发放记录'!$J$2:$J$171,'8月奖金发放记录'!$B$2:$B$171,B184,'8月奖金发放记录'!$E$2:$E$171,"补发5月",'8月奖金发放记录'!$A$2:$A$171,A184)</f>
        <v>0</v>
      </c>
      <c r="T184" s="3">
        <f>SUMIFS('8月奖金发放记录'!$J$2:$J$171,'8月奖金发放记录'!$B$2:$B$171,B184,'8月奖金发放记录'!$E$2:$E$171,"补发6月",'8月奖金发放记录'!$A$2:$A$171,A184)</f>
        <v>0</v>
      </c>
      <c r="U184" s="3">
        <f>SUMIFS('8月奖金发放记录'!$J$2:$J$171,'8月奖金发放记录'!$B$2:$B$171,B184,'8月奖金发放记录'!$E$2:$E$171,"补发7月",'8月奖金发放记录'!$A$2:$A$171,A184)</f>
        <v>0</v>
      </c>
      <c r="V184" s="3">
        <f>SUMIFS('8月奖金发放记录'!$J$2:$J$171,'8月奖金发放记录'!$B$2:$B$171,B184,'8月奖金发放记录'!$E$2:$E$171,"当月",'8月奖金发放记录'!$A$2:$A$171,A184)</f>
        <v>1000</v>
      </c>
      <c r="W184" s="3">
        <f>SUMIFS('8月奖金发放记录'!$J$2:$J$171,'8月奖金发放记录'!$B$2:$B$171,B184,'8月奖金发放记录'!$E$2:$E$171,"累计补发8月",'8月奖金发放记录'!$A$2:$A$171,A184)</f>
        <v>0</v>
      </c>
      <c r="X184" s="3">
        <f t="shared" si="2"/>
        <v>1000</v>
      </c>
      <c r="Y184" s="2" t="s">
        <v>59</v>
      </c>
    </row>
    <row r="185" ht="19" customHeight="1" spans="1:25">
      <c r="A185" s="2" t="s">
        <v>332</v>
      </c>
      <c r="B185" s="2" t="s">
        <v>312</v>
      </c>
      <c r="C185" s="2" t="s">
        <v>311</v>
      </c>
      <c r="D185" s="2">
        <v>1</v>
      </c>
      <c r="E185" s="2">
        <v>31</v>
      </c>
      <c r="F185" s="3">
        <v>6000</v>
      </c>
      <c r="G185" s="3">
        <v>1489.4</v>
      </c>
      <c r="H185" s="2" t="s">
        <v>59</v>
      </c>
      <c r="I185" s="3">
        <v>0</v>
      </c>
      <c r="J185" s="3">
        <v>48000</v>
      </c>
      <c r="K185" s="3">
        <v>15448.5</v>
      </c>
      <c r="L185" s="2" t="s">
        <v>24</v>
      </c>
      <c r="M185" s="2">
        <v>0</v>
      </c>
      <c r="N185" s="3">
        <f>SUMIFS('8月奖金发放记录'!$J$2:$J$171,'8月奖金发放记录'!$B$2:$B$171,B185,'8月奖金发放记录'!$E$2:$E$171,"结转",'8月奖金发放记录'!$A$2:$A$171,A185)</f>
        <v>0</v>
      </c>
      <c r="O185" s="3">
        <f>SUMIFS('8月奖金发放记录'!$J$2:$J$171,'8月奖金发放记录'!$B$2:$B$171,B185,'8月奖金发放记录'!$E$2:$E$171,"补发1月",'8月奖金发放记录'!$A$2:$A$171,A185)</f>
        <v>0</v>
      </c>
      <c r="P185" s="3">
        <f>SUMIFS('8月奖金发放记录'!$J$2:$J$171,'8月奖金发放记录'!$B$2:$B$171,B185,'8月奖金发放记录'!$E$2:$E$171,"补发2月",'8月奖金发放记录'!$A$2:$A$171,A185)</f>
        <v>0</v>
      </c>
      <c r="Q185" s="3">
        <f>SUMIFS('8月奖金发放记录'!$J$2:$J$171,'8月奖金发放记录'!$B$2:$B$171,B185,'8月奖金发放记录'!$E$2:$E$171,"补发3月",'8月奖金发放记录'!$A$2:$A$171,A185)</f>
        <v>0</v>
      </c>
      <c r="R185" s="3">
        <f>SUMIFS('8月奖金发放记录'!$J$2:$J$171,'8月奖金发放记录'!$B$2:$B$171,B185,'8月奖金发放记录'!$E$2:$E$171,"补发4月",'8月奖金发放记录'!$A$2:$A$171,A185)</f>
        <v>0</v>
      </c>
      <c r="S185" s="3">
        <f>SUMIFS('8月奖金发放记录'!$J$2:$J$171,'8月奖金发放记录'!$B$2:$B$171,B185,'8月奖金发放记录'!$E$2:$E$171,"补发5月",'8月奖金发放记录'!$A$2:$A$171,A185)</f>
        <v>0</v>
      </c>
      <c r="T185" s="3">
        <f>SUMIFS('8月奖金发放记录'!$J$2:$J$171,'8月奖金发放记录'!$B$2:$B$171,B185,'8月奖金发放记录'!$E$2:$E$171,"补发6月",'8月奖金发放记录'!$A$2:$A$171,A185)</f>
        <v>0</v>
      </c>
      <c r="U185" s="3">
        <f>SUMIFS('8月奖金发放记录'!$J$2:$J$171,'8月奖金发放记录'!$B$2:$B$171,B185,'8月奖金发放记录'!$E$2:$E$171,"补发7月",'8月奖金发放记录'!$A$2:$A$171,A185)</f>
        <v>0</v>
      </c>
      <c r="V185" s="3">
        <f>SUMIFS('8月奖金发放记录'!$J$2:$J$171,'8月奖金发放记录'!$B$2:$B$171,B185,'8月奖金发放记录'!$E$2:$E$171,"当月",'8月奖金发放记录'!$A$2:$A$171,A185)</f>
        <v>0</v>
      </c>
      <c r="W185" s="3">
        <f>SUMIFS('8月奖金发放记录'!$J$2:$J$171,'8月奖金发放记录'!$B$2:$B$171,B185,'8月奖金发放记录'!$E$2:$E$171,"累计补发8月",'8月奖金发放记录'!$A$2:$A$171,A185)</f>
        <v>0</v>
      </c>
      <c r="X185" s="3">
        <f t="shared" si="2"/>
        <v>0</v>
      </c>
      <c r="Y185" s="2" t="s">
        <v>59</v>
      </c>
    </row>
    <row r="186" ht="19" customHeight="1" spans="1:25">
      <c r="A186" s="2" t="s">
        <v>333</v>
      </c>
      <c r="B186" s="2" t="s">
        <v>312</v>
      </c>
      <c r="C186" s="2" t="s">
        <v>311</v>
      </c>
      <c r="D186" s="2">
        <v>1</v>
      </c>
      <c r="E186" s="2">
        <v>31</v>
      </c>
      <c r="F186" s="3">
        <v>6000</v>
      </c>
      <c r="G186" s="3">
        <v>6169.4</v>
      </c>
      <c r="H186" s="2" t="s">
        <v>113</v>
      </c>
      <c r="I186" s="3">
        <v>1000</v>
      </c>
      <c r="J186" s="3">
        <v>44322.58</v>
      </c>
      <c r="K186" s="3">
        <v>45599.6</v>
      </c>
      <c r="L186" s="2" t="s">
        <v>69</v>
      </c>
      <c r="M186" s="2">
        <v>0</v>
      </c>
      <c r="N186" s="3">
        <f>SUMIFS('8月奖金发放记录'!$J$2:$J$171,'8月奖金发放记录'!$B$2:$B$171,B186,'8月奖金发放记录'!$E$2:$E$171,"结转",'8月奖金发放记录'!$A$2:$A$171,A186)</f>
        <v>0</v>
      </c>
      <c r="O186" s="3">
        <f>SUMIFS('8月奖金发放记录'!$J$2:$J$171,'8月奖金发放记录'!$B$2:$B$171,B186,'8月奖金发放记录'!$E$2:$E$171,"补发1月",'8月奖金发放记录'!$A$2:$A$171,A186)</f>
        <v>0</v>
      </c>
      <c r="P186" s="3">
        <f>SUMIFS('8月奖金发放记录'!$J$2:$J$171,'8月奖金发放记录'!$B$2:$B$171,B186,'8月奖金发放记录'!$E$2:$E$171,"补发2月",'8月奖金发放记录'!$A$2:$A$171,A186)</f>
        <v>0</v>
      </c>
      <c r="Q186" s="3">
        <f>SUMIFS('8月奖金发放记录'!$J$2:$J$171,'8月奖金发放记录'!$B$2:$B$171,B186,'8月奖金发放记录'!$E$2:$E$171,"补发3月",'8月奖金发放记录'!$A$2:$A$171,A186)</f>
        <v>0</v>
      </c>
      <c r="R186" s="3">
        <f>SUMIFS('8月奖金发放记录'!$J$2:$J$171,'8月奖金发放记录'!$B$2:$B$171,B186,'8月奖金发放记录'!$E$2:$E$171,"补发4月",'8月奖金发放记录'!$A$2:$A$171,A186)</f>
        <v>0</v>
      </c>
      <c r="S186" s="3">
        <f>SUMIFS('8月奖金发放记录'!$J$2:$J$171,'8月奖金发放记录'!$B$2:$B$171,B186,'8月奖金发放记录'!$E$2:$E$171,"补发5月",'8月奖金发放记录'!$A$2:$A$171,A186)</f>
        <v>0</v>
      </c>
      <c r="T186" s="3">
        <f>SUMIFS('8月奖金发放记录'!$J$2:$J$171,'8月奖金发放记录'!$B$2:$B$171,B186,'8月奖金发放记录'!$E$2:$E$171,"补发6月",'8月奖金发放记录'!$A$2:$A$171,A186)</f>
        <v>0</v>
      </c>
      <c r="U186" s="3">
        <f>SUMIFS('8月奖金发放记录'!$J$2:$J$171,'8月奖金发放记录'!$B$2:$B$171,B186,'8月奖金发放记录'!$E$2:$E$171,"补发7月",'8月奖金发放记录'!$A$2:$A$171,A186)</f>
        <v>0</v>
      </c>
      <c r="V186" s="3">
        <f>SUMIFS('8月奖金发放记录'!$J$2:$J$171,'8月奖金发放记录'!$B$2:$B$171,B186,'8月奖金发放记录'!$E$2:$E$171,"当月",'8月奖金发放记录'!$A$2:$A$171,A186)</f>
        <v>1000</v>
      </c>
      <c r="W186" s="3">
        <f>SUMIFS('8月奖金发放记录'!$J$2:$J$171,'8月奖金发放记录'!$B$2:$B$171,B186,'8月奖金发放记录'!$E$2:$E$171,"累计补发8月",'8月奖金发放记录'!$A$2:$A$171,A186)</f>
        <v>0</v>
      </c>
      <c r="X186" s="3">
        <f t="shared" si="2"/>
        <v>1000</v>
      </c>
      <c r="Y186" s="2" t="s">
        <v>59</v>
      </c>
    </row>
    <row r="187" ht="19" customHeight="1" spans="1:25">
      <c r="A187" s="2" t="s">
        <v>334</v>
      </c>
      <c r="B187" s="2" t="s">
        <v>312</v>
      </c>
      <c r="C187" s="2" t="s">
        <v>311</v>
      </c>
      <c r="D187" s="2">
        <v>1</v>
      </c>
      <c r="E187" s="2">
        <v>31</v>
      </c>
      <c r="F187" s="3">
        <v>6000</v>
      </c>
      <c r="G187" s="3">
        <v>10609</v>
      </c>
      <c r="H187" s="2" t="s">
        <v>113</v>
      </c>
      <c r="I187" s="3">
        <v>1000</v>
      </c>
      <c r="J187" s="3">
        <v>42000</v>
      </c>
      <c r="K187" s="3">
        <v>60185.8</v>
      </c>
      <c r="L187" s="2" t="s">
        <v>69</v>
      </c>
      <c r="M187" s="2">
        <v>1</v>
      </c>
      <c r="N187" s="3">
        <f>SUMIFS('8月奖金发放记录'!$J$2:$J$171,'8月奖金发放记录'!$B$2:$B$171,B187,'8月奖金发放记录'!$E$2:$E$171,"结转",'8月奖金发放记录'!$A$2:$A$171,A187)</f>
        <v>1000</v>
      </c>
      <c r="O187" s="3">
        <f>SUMIFS('8月奖金发放记录'!$J$2:$J$171,'8月奖金发放记录'!$B$2:$B$171,B187,'8月奖金发放记录'!$E$2:$E$171,"补发1月",'8月奖金发放记录'!$A$2:$A$171,A187)</f>
        <v>0</v>
      </c>
      <c r="P187" s="3">
        <f>SUMIFS('8月奖金发放记录'!$J$2:$J$171,'8月奖金发放记录'!$B$2:$B$171,B187,'8月奖金发放记录'!$E$2:$E$171,"补发2月",'8月奖金发放记录'!$A$2:$A$171,A187)</f>
        <v>0</v>
      </c>
      <c r="Q187" s="3">
        <f>SUMIFS('8月奖金发放记录'!$J$2:$J$171,'8月奖金发放记录'!$B$2:$B$171,B187,'8月奖金发放记录'!$E$2:$E$171,"补发3月",'8月奖金发放记录'!$A$2:$A$171,A187)</f>
        <v>0</v>
      </c>
      <c r="R187" s="3">
        <f>SUMIFS('8月奖金发放记录'!$J$2:$J$171,'8月奖金发放记录'!$B$2:$B$171,B187,'8月奖金发放记录'!$E$2:$E$171,"补发4月",'8月奖金发放记录'!$A$2:$A$171,A187)</f>
        <v>0</v>
      </c>
      <c r="S187" s="3">
        <f>SUMIFS('8月奖金发放记录'!$J$2:$J$171,'8月奖金发放记录'!$B$2:$B$171,B187,'8月奖金发放记录'!$E$2:$E$171,"补发5月",'8月奖金发放记录'!$A$2:$A$171,A187)</f>
        <v>0</v>
      </c>
      <c r="T187" s="3">
        <f>SUMIFS('8月奖金发放记录'!$J$2:$J$171,'8月奖金发放记录'!$B$2:$B$171,B187,'8月奖金发放记录'!$E$2:$E$171,"补发6月",'8月奖金发放记录'!$A$2:$A$171,A187)</f>
        <v>0</v>
      </c>
      <c r="U187" s="3">
        <f>SUMIFS('8月奖金发放记录'!$J$2:$J$171,'8月奖金发放记录'!$B$2:$B$171,B187,'8月奖金发放记录'!$E$2:$E$171,"补发7月",'8月奖金发放记录'!$A$2:$A$171,A187)</f>
        <v>0</v>
      </c>
      <c r="V187" s="3">
        <f>SUMIFS('8月奖金发放记录'!$J$2:$J$171,'8月奖金发放记录'!$B$2:$B$171,B187,'8月奖金发放记录'!$E$2:$E$171,"当月",'8月奖金发放记录'!$A$2:$A$171,A187)</f>
        <v>0</v>
      </c>
      <c r="W187" s="3">
        <f>SUMIFS('8月奖金发放记录'!$J$2:$J$171,'8月奖金发放记录'!$B$2:$B$171,B187,'8月奖金发放记录'!$E$2:$E$171,"累计补发8月",'8月奖金发放记录'!$A$2:$A$171,A187)</f>
        <v>0</v>
      </c>
      <c r="X187" s="3">
        <f t="shared" si="2"/>
        <v>1000</v>
      </c>
      <c r="Y187" s="2" t="s">
        <v>59</v>
      </c>
    </row>
    <row r="188" ht="19" customHeight="1" spans="1:25">
      <c r="A188" s="2" t="s">
        <v>335</v>
      </c>
      <c r="B188" s="2" t="s">
        <v>312</v>
      </c>
      <c r="C188" s="2" t="s">
        <v>311</v>
      </c>
      <c r="D188" s="2">
        <v>1</v>
      </c>
      <c r="E188" s="2">
        <v>5</v>
      </c>
      <c r="F188" s="3">
        <v>967.74</v>
      </c>
      <c r="G188" s="3">
        <v>1409.4</v>
      </c>
      <c r="H188" s="2" t="s">
        <v>113</v>
      </c>
      <c r="I188" s="3">
        <v>161.290322580645</v>
      </c>
      <c r="J188" s="3">
        <v>967.74</v>
      </c>
      <c r="K188" s="3">
        <v>1409.4</v>
      </c>
      <c r="L188" s="2" t="s">
        <v>69</v>
      </c>
      <c r="M188" s="2">
        <v>0</v>
      </c>
      <c r="N188" s="3">
        <f>SUMIFS('8月奖金发放记录'!$J$2:$J$171,'8月奖金发放记录'!$B$2:$B$171,B188,'8月奖金发放记录'!$E$2:$E$171,"结转",'8月奖金发放记录'!$A$2:$A$171,A188)</f>
        <v>0</v>
      </c>
      <c r="O188" s="3">
        <f>SUMIFS('8月奖金发放记录'!$J$2:$J$171,'8月奖金发放记录'!$B$2:$B$171,B188,'8月奖金发放记录'!$E$2:$E$171,"补发1月",'8月奖金发放记录'!$A$2:$A$171,A188)</f>
        <v>0</v>
      </c>
      <c r="P188" s="3">
        <f>SUMIFS('8月奖金发放记录'!$J$2:$J$171,'8月奖金发放记录'!$B$2:$B$171,B188,'8月奖金发放记录'!$E$2:$E$171,"补发2月",'8月奖金发放记录'!$A$2:$A$171,A188)</f>
        <v>0</v>
      </c>
      <c r="Q188" s="3">
        <f>SUMIFS('8月奖金发放记录'!$J$2:$J$171,'8月奖金发放记录'!$B$2:$B$171,B188,'8月奖金发放记录'!$E$2:$E$171,"补发3月",'8月奖金发放记录'!$A$2:$A$171,A188)</f>
        <v>0</v>
      </c>
      <c r="R188" s="3">
        <f>SUMIFS('8月奖金发放记录'!$J$2:$J$171,'8月奖金发放记录'!$B$2:$B$171,B188,'8月奖金发放记录'!$E$2:$E$171,"补发4月",'8月奖金发放记录'!$A$2:$A$171,A188)</f>
        <v>0</v>
      </c>
      <c r="S188" s="3">
        <f>SUMIFS('8月奖金发放记录'!$J$2:$J$171,'8月奖金发放记录'!$B$2:$B$171,B188,'8月奖金发放记录'!$E$2:$E$171,"补发5月",'8月奖金发放记录'!$A$2:$A$171,A188)</f>
        <v>0</v>
      </c>
      <c r="T188" s="3">
        <f>SUMIFS('8月奖金发放记录'!$J$2:$J$171,'8月奖金发放记录'!$B$2:$B$171,B188,'8月奖金发放记录'!$E$2:$E$171,"补发6月",'8月奖金发放记录'!$A$2:$A$171,A188)</f>
        <v>0</v>
      </c>
      <c r="U188" s="3">
        <f>SUMIFS('8月奖金发放记录'!$J$2:$J$171,'8月奖金发放记录'!$B$2:$B$171,B188,'8月奖金发放记录'!$E$2:$E$171,"补发7月",'8月奖金发放记录'!$A$2:$A$171,A188)</f>
        <v>0</v>
      </c>
      <c r="V188" s="3">
        <f>SUMIFS('8月奖金发放记录'!$J$2:$J$171,'8月奖金发放记录'!$B$2:$B$171,B188,'8月奖金发放记录'!$E$2:$E$171,"当月",'8月奖金发放记录'!$A$2:$A$171,A188)</f>
        <v>161.29</v>
      </c>
      <c r="W188" s="3">
        <f>SUMIFS('8月奖金发放记录'!$J$2:$J$171,'8月奖金发放记录'!$B$2:$B$171,B188,'8月奖金发放记录'!$E$2:$E$171,"累计补发8月",'8月奖金发放记录'!$A$2:$A$171,A188)</f>
        <v>0</v>
      </c>
      <c r="X188" s="3">
        <f t="shared" si="2"/>
        <v>161.29</v>
      </c>
      <c r="Y188" s="2" t="s">
        <v>59</v>
      </c>
    </row>
    <row r="189" ht="19" customHeight="1" spans="1:25">
      <c r="A189" s="2" t="s">
        <v>336</v>
      </c>
      <c r="B189" s="2" t="s">
        <v>312</v>
      </c>
      <c r="C189" s="2" t="s">
        <v>311</v>
      </c>
      <c r="D189" s="2">
        <v>1</v>
      </c>
      <c r="E189" s="2">
        <v>31</v>
      </c>
      <c r="F189" s="3">
        <v>6000</v>
      </c>
      <c r="G189" s="3">
        <v>8278.6</v>
      </c>
      <c r="H189" s="2" t="s">
        <v>113</v>
      </c>
      <c r="I189" s="3">
        <v>1000</v>
      </c>
      <c r="J189" s="3">
        <v>22258.06</v>
      </c>
      <c r="K189" s="3">
        <v>38908.5</v>
      </c>
      <c r="L189" s="2" t="s">
        <v>69</v>
      </c>
      <c r="M189" s="2">
        <v>0</v>
      </c>
      <c r="N189" s="3">
        <f>SUMIFS('8月奖金发放记录'!$J$2:$J$171,'8月奖金发放记录'!$B$2:$B$171,B189,'8月奖金发放记录'!$E$2:$E$171,"结转",'8月奖金发放记录'!$A$2:$A$171,A189)</f>
        <v>1000</v>
      </c>
      <c r="O189" s="3">
        <f>SUMIFS('8月奖金发放记录'!$J$2:$J$171,'8月奖金发放记录'!$B$2:$B$171,B189,'8月奖金发放记录'!$E$2:$E$171,"补发1月",'8月奖金发放记录'!$A$2:$A$171,A189)</f>
        <v>0</v>
      </c>
      <c r="P189" s="3">
        <f>SUMIFS('8月奖金发放记录'!$J$2:$J$171,'8月奖金发放记录'!$B$2:$B$171,B189,'8月奖金发放记录'!$E$2:$E$171,"补发2月",'8月奖金发放记录'!$A$2:$A$171,A189)</f>
        <v>0</v>
      </c>
      <c r="Q189" s="3">
        <f>SUMIFS('8月奖金发放记录'!$J$2:$J$171,'8月奖金发放记录'!$B$2:$B$171,B189,'8月奖金发放记录'!$E$2:$E$171,"补发3月",'8月奖金发放记录'!$A$2:$A$171,A189)</f>
        <v>0</v>
      </c>
      <c r="R189" s="3">
        <f>SUMIFS('8月奖金发放记录'!$J$2:$J$171,'8月奖金发放记录'!$B$2:$B$171,B189,'8月奖金发放记录'!$E$2:$E$171,"补发4月",'8月奖金发放记录'!$A$2:$A$171,A189)</f>
        <v>0</v>
      </c>
      <c r="S189" s="3">
        <f>SUMIFS('8月奖金发放记录'!$J$2:$J$171,'8月奖金发放记录'!$B$2:$B$171,B189,'8月奖金发放记录'!$E$2:$E$171,"补发5月",'8月奖金发放记录'!$A$2:$A$171,A189)</f>
        <v>0</v>
      </c>
      <c r="T189" s="3">
        <f>SUMIFS('8月奖金发放记录'!$J$2:$J$171,'8月奖金发放记录'!$B$2:$B$171,B189,'8月奖金发放记录'!$E$2:$E$171,"补发6月",'8月奖金发放记录'!$A$2:$A$171,A189)</f>
        <v>0</v>
      </c>
      <c r="U189" s="3">
        <f>SUMIFS('8月奖金发放记录'!$J$2:$J$171,'8月奖金发放记录'!$B$2:$B$171,B189,'8月奖金发放记录'!$E$2:$E$171,"补发7月",'8月奖金发放记录'!$A$2:$A$171,A189)</f>
        <v>0</v>
      </c>
      <c r="V189" s="3">
        <f>SUMIFS('8月奖金发放记录'!$J$2:$J$171,'8月奖金发放记录'!$B$2:$B$171,B189,'8月奖金发放记录'!$E$2:$E$171,"当月",'8月奖金发放记录'!$A$2:$A$171,A189)</f>
        <v>0</v>
      </c>
      <c r="W189" s="3">
        <f>SUMIFS('8月奖金发放记录'!$J$2:$J$171,'8月奖金发放记录'!$B$2:$B$171,B189,'8月奖金发放记录'!$E$2:$E$171,"累计补发8月",'8月奖金发放记录'!$A$2:$A$171,A189)</f>
        <v>0</v>
      </c>
      <c r="X189" s="3">
        <f t="shared" si="2"/>
        <v>1000</v>
      </c>
      <c r="Y189" s="2" t="s">
        <v>59</v>
      </c>
    </row>
    <row r="190" ht="19" customHeight="1" spans="1:25">
      <c r="A190" s="2" t="s">
        <v>337</v>
      </c>
      <c r="B190" s="2" t="s">
        <v>312</v>
      </c>
      <c r="C190" s="2" t="s">
        <v>311</v>
      </c>
      <c r="D190" s="2">
        <v>1</v>
      </c>
      <c r="E190" s="2">
        <v>31</v>
      </c>
      <c r="F190" s="3">
        <v>6000</v>
      </c>
      <c r="G190" s="3">
        <v>3983.5</v>
      </c>
      <c r="H190" s="2" t="s">
        <v>59</v>
      </c>
      <c r="I190" s="3">
        <v>0</v>
      </c>
      <c r="J190" s="3">
        <v>42580.65</v>
      </c>
      <c r="K190" s="3">
        <v>27340.5</v>
      </c>
      <c r="L190" s="2" t="s">
        <v>24</v>
      </c>
      <c r="M190" s="2">
        <v>0</v>
      </c>
      <c r="N190" s="3">
        <f>SUMIFS('8月奖金发放记录'!$J$2:$J$171,'8月奖金发放记录'!$B$2:$B$171,B190,'8月奖金发放记录'!$E$2:$E$171,"结转",'8月奖金发放记录'!$A$2:$A$171,A190)</f>
        <v>0</v>
      </c>
      <c r="O190" s="3">
        <f>SUMIFS('8月奖金发放记录'!$J$2:$J$171,'8月奖金发放记录'!$B$2:$B$171,B190,'8月奖金发放记录'!$E$2:$E$171,"补发1月",'8月奖金发放记录'!$A$2:$A$171,A190)</f>
        <v>0</v>
      </c>
      <c r="P190" s="3">
        <f>SUMIFS('8月奖金发放记录'!$J$2:$J$171,'8月奖金发放记录'!$B$2:$B$171,B190,'8月奖金发放记录'!$E$2:$E$171,"补发2月",'8月奖金发放记录'!$A$2:$A$171,A190)</f>
        <v>0</v>
      </c>
      <c r="Q190" s="3">
        <f>SUMIFS('8月奖金发放记录'!$J$2:$J$171,'8月奖金发放记录'!$B$2:$B$171,B190,'8月奖金发放记录'!$E$2:$E$171,"补发3月",'8月奖金发放记录'!$A$2:$A$171,A190)</f>
        <v>0</v>
      </c>
      <c r="R190" s="3">
        <f>SUMIFS('8月奖金发放记录'!$J$2:$J$171,'8月奖金发放记录'!$B$2:$B$171,B190,'8月奖金发放记录'!$E$2:$E$171,"补发4月",'8月奖金发放记录'!$A$2:$A$171,A190)</f>
        <v>0</v>
      </c>
      <c r="S190" s="3">
        <f>SUMIFS('8月奖金发放记录'!$J$2:$J$171,'8月奖金发放记录'!$B$2:$B$171,B190,'8月奖金发放记录'!$E$2:$E$171,"补发5月",'8月奖金发放记录'!$A$2:$A$171,A190)</f>
        <v>0</v>
      </c>
      <c r="T190" s="3">
        <f>SUMIFS('8月奖金发放记录'!$J$2:$J$171,'8月奖金发放记录'!$B$2:$B$171,B190,'8月奖金发放记录'!$E$2:$E$171,"补发6月",'8月奖金发放记录'!$A$2:$A$171,A190)</f>
        <v>0</v>
      </c>
      <c r="U190" s="3">
        <f>SUMIFS('8月奖金发放记录'!$J$2:$J$171,'8月奖金发放记录'!$B$2:$B$171,B190,'8月奖金发放记录'!$E$2:$E$171,"补发7月",'8月奖金发放记录'!$A$2:$A$171,A190)</f>
        <v>0</v>
      </c>
      <c r="V190" s="3">
        <f>SUMIFS('8月奖金发放记录'!$J$2:$J$171,'8月奖金发放记录'!$B$2:$B$171,B190,'8月奖金发放记录'!$E$2:$E$171,"当月",'8月奖金发放记录'!$A$2:$A$171,A190)</f>
        <v>0</v>
      </c>
      <c r="W190" s="3">
        <f>SUMIFS('8月奖金发放记录'!$J$2:$J$171,'8月奖金发放记录'!$B$2:$B$171,B190,'8月奖金发放记录'!$E$2:$E$171,"累计补发8月",'8月奖金发放记录'!$A$2:$A$171,A190)</f>
        <v>0</v>
      </c>
      <c r="X190" s="3">
        <f t="shared" si="2"/>
        <v>0</v>
      </c>
      <c r="Y190" s="2" t="s">
        <v>59</v>
      </c>
    </row>
    <row r="191" ht="19" customHeight="1" spans="1:25">
      <c r="A191" s="2" t="s">
        <v>338</v>
      </c>
      <c r="B191" s="2" t="s">
        <v>312</v>
      </c>
      <c r="C191" s="2" t="s">
        <v>311</v>
      </c>
      <c r="D191" s="2">
        <v>1</v>
      </c>
      <c r="E191" s="2">
        <v>31</v>
      </c>
      <c r="F191" s="3">
        <v>6000</v>
      </c>
      <c r="G191" s="3">
        <v>3239.7</v>
      </c>
      <c r="H191" s="2" t="s">
        <v>59</v>
      </c>
      <c r="I191" s="3">
        <v>0</v>
      </c>
      <c r="J191" s="3">
        <v>44516.13</v>
      </c>
      <c r="K191" s="3">
        <v>17125.9</v>
      </c>
      <c r="L191" s="2" t="s">
        <v>24</v>
      </c>
      <c r="M191" s="2">
        <v>0</v>
      </c>
      <c r="N191" s="3">
        <f>SUMIFS('8月奖金发放记录'!$J$2:$J$171,'8月奖金发放记录'!$B$2:$B$171,B191,'8月奖金发放记录'!$E$2:$E$171,"结转",'8月奖金发放记录'!$A$2:$A$171,A191)</f>
        <v>0</v>
      </c>
      <c r="O191" s="3">
        <f>SUMIFS('8月奖金发放记录'!$J$2:$J$171,'8月奖金发放记录'!$B$2:$B$171,B191,'8月奖金发放记录'!$E$2:$E$171,"补发1月",'8月奖金发放记录'!$A$2:$A$171,A191)</f>
        <v>0</v>
      </c>
      <c r="P191" s="3">
        <f>SUMIFS('8月奖金发放记录'!$J$2:$J$171,'8月奖金发放记录'!$B$2:$B$171,B191,'8月奖金发放记录'!$E$2:$E$171,"补发2月",'8月奖金发放记录'!$A$2:$A$171,A191)</f>
        <v>0</v>
      </c>
      <c r="Q191" s="3">
        <f>SUMIFS('8月奖金发放记录'!$J$2:$J$171,'8月奖金发放记录'!$B$2:$B$171,B191,'8月奖金发放记录'!$E$2:$E$171,"补发3月",'8月奖金发放记录'!$A$2:$A$171,A191)</f>
        <v>0</v>
      </c>
      <c r="R191" s="3">
        <f>SUMIFS('8月奖金发放记录'!$J$2:$J$171,'8月奖金发放记录'!$B$2:$B$171,B191,'8月奖金发放记录'!$E$2:$E$171,"补发4月",'8月奖金发放记录'!$A$2:$A$171,A191)</f>
        <v>0</v>
      </c>
      <c r="S191" s="3">
        <f>SUMIFS('8月奖金发放记录'!$J$2:$J$171,'8月奖金发放记录'!$B$2:$B$171,B191,'8月奖金发放记录'!$E$2:$E$171,"补发5月",'8月奖金发放记录'!$A$2:$A$171,A191)</f>
        <v>0</v>
      </c>
      <c r="T191" s="3">
        <f>SUMIFS('8月奖金发放记录'!$J$2:$J$171,'8月奖金发放记录'!$B$2:$B$171,B191,'8月奖金发放记录'!$E$2:$E$171,"补发6月",'8月奖金发放记录'!$A$2:$A$171,A191)</f>
        <v>0</v>
      </c>
      <c r="U191" s="3">
        <f>SUMIFS('8月奖金发放记录'!$J$2:$J$171,'8月奖金发放记录'!$B$2:$B$171,B191,'8月奖金发放记录'!$E$2:$E$171,"补发7月",'8月奖金发放记录'!$A$2:$A$171,A191)</f>
        <v>0</v>
      </c>
      <c r="V191" s="3">
        <f>SUMIFS('8月奖金发放记录'!$J$2:$J$171,'8月奖金发放记录'!$B$2:$B$171,B191,'8月奖金发放记录'!$E$2:$E$171,"当月",'8月奖金发放记录'!$A$2:$A$171,A191)</f>
        <v>0</v>
      </c>
      <c r="W191" s="3">
        <f>SUMIFS('8月奖金发放记录'!$J$2:$J$171,'8月奖金发放记录'!$B$2:$B$171,B191,'8月奖金发放记录'!$E$2:$E$171,"累计补发8月",'8月奖金发放记录'!$A$2:$A$171,A191)</f>
        <v>0</v>
      </c>
      <c r="X191" s="3">
        <f t="shared" si="2"/>
        <v>0</v>
      </c>
      <c r="Y191" s="2" t="s">
        <v>59</v>
      </c>
    </row>
    <row r="192" ht="19" customHeight="1" spans="1:25">
      <c r="A192" s="2" t="s">
        <v>339</v>
      </c>
      <c r="B192" s="2" t="s">
        <v>312</v>
      </c>
      <c r="C192" s="2" t="s">
        <v>311</v>
      </c>
      <c r="D192" s="2">
        <v>1</v>
      </c>
      <c r="E192" s="2">
        <v>31</v>
      </c>
      <c r="F192" s="3">
        <v>6000</v>
      </c>
      <c r="G192" s="3">
        <v>7112.1</v>
      </c>
      <c r="H192" s="2" t="s">
        <v>113</v>
      </c>
      <c r="I192" s="3">
        <v>1000</v>
      </c>
      <c r="J192" s="3">
        <v>29806.45</v>
      </c>
      <c r="K192" s="3">
        <v>31380.4</v>
      </c>
      <c r="L192" s="2" t="s">
        <v>69</v>
      </c>
      <c r="M192" s="2">
        <v>0</v>
      </c>
      <c r="N192" s="3">
        <f>SUMIFS('8月奖金发放记录'!$J$2:$J$171,'8月奖金发放记录'!$B$2:$B$171,B192,'8月奖金发放记录'!$E$2:$E$171,"结转",'8月奖金发放记录'!$A$2:$A$171,A192)</f>
        <v>0</v>
      </c>
      <c r="O192" s="3">
        <f>SUMIFS('8月奖金发放记录'!$J$2:$J$171,'8月奖金发放记录'!$B$2:$B$171,B192,'8月奖金发放记录'!$E$2:$E$171,"补发1月",'8月奖金发放记录'!$A$2:$A$171,A192)</f>
        <v>0</v>
      </c>
      <c r="P192" s="3">
        <f>SUMIFS('8月奖金发放记录'!$J$2:$J$171,'8月奖金发放记录'!$B$2:$B$171,B192,'8月奖金发放记录'!$E$2:$E$171,"补发2月",'8月奖金发放记录'!$A$2:$A$171,A192)</f>
        <v>0</v>
      </c>
      <c r="Q192" s="3">
        <f>SUMIFS('8月奖金发放记录'!$J$2:$J$171,'8月奖金发放记录'!$B$2:$B$171,B192,'8月奖金发放记录'!$E$2:$E$171,"补发3月",'8月奖金发放记录'!$A$2:$A$171,A192)</f>
        <v>0</v>
      </c>
      <c r="R192" s="3">
        <f>SUMIFS('8月奖金发放记录'!$J$2:$J$171,'8月奖金发放记录'!$B$2:$B$171,B192,'8月奖金发放记录'!$E$2:$E$171,"补发4月",'8月奖金发放记录'!$A$2:$A$171,A192)</f>
        <v>0</v>
      </c>
      <c r="S192" s="3">
        <f>SUMIFS('8月奖金发放记录'!$J$2:$J$171,'8月奖金发放记录'!$B$2:$B$171,B192,'8月奖金发放记录'!$E$2:$E$171,"补发5月",'8月奖金发放记录'!$A$2:$A$171,A192)</f>
        <v>0</v>
      </c>
      <c r="T192" s="3">
        <f>SUMIFS('8月奖金发放记录'!$J$2:$J$171,'8月奖金发放记录'!$B$2:$B$171,B192,'8月奖金发放记录'!$E$2:$E$171,"补发6月",'8月奖金发放记录'!$A$2:$A$171,A192)</f>
        <v>0</v>
      </c>
      <c r="U192" s="3">
        <f>SUMIFS('8月奖金发放记录'!$J$2:$J$171,'8月奖金发放记录'!$B$2:$B$171,B192,'8月奖金发放记录'!$E$2:$E$171,"补发7月",'8月奖金发放记录'!$A$2:$A$171,A192)</f>
        <v>0</v>
      </c>
      <c r="V192" s="3">
        <f>SUMIFS('8月奖金发放记录'!$J$2:$J$171,'8月奖金发放记录'!$B$2:$B$171,B192,'8月奖金发放记录'!$E$2:$E$171,"当月",'8月奖金发放记录'!$A$2:$A$171,A192)</f>
        <v>1000</v>
      </c>
      <c r="W192" s="3">
        <f>SUMIFS('8月奖金发放记录'!$J$2:$J$171,'8月奖金发放记录'!$B$2:$B$171,B192,'8月奖金发放记录'!$E$2:$E$171,"累计补发8月",'8月奖金发放记录'!$A$2:$A$171,A192)</f>
        <v>0</v>
      </c>
      <c r="X192" s="3">
        <f t="shared" si="2"/>
        <v>1000</v>
      </c>
      <c r="Y192" s="2" t="s">
        <v>59</v>
      </c>
    </row>
    <row r="193" ht="19" customHeight="1" spans="1:25">
      <c r="A193" s="2" t="s">
        <v>340</v>
      </c>
      <c r="B193" s="2" t="s">
        <v>312</v>
      </c>
      <c r="C193" s="2" t="s">
        <v>311</v>
      </c>
      <c r="D193" s="2">
        <v>1</v>
      </c>
      <c r="E193" s="2">
        <v>31</v>
      </c>
      <c r="F193" s="3">
        <v>6000</v>
      </c>
      <c r="G193" s="3">
        <v>5160.4</v>
      </c>
      <c r="H193" s="2" t="s">
        <v>59</v>
      </c>
      <c r="I193" s="3">
        <v>0</v>
      </c>
      <c r="J193" s="3">
        <v>13400</v>
      </c>
      <c r="K193" s="3">
        <v>9509.3</v>
      </c>
      <c r="L193" s="2" t="s">
        <v>24</v>
      </c>
      <c r="M193" s="2">
        <v>0</v>
      </c>
      <c r="N193" s="3">
        <f>SUMIFS('8月奖金发放记录'!$J$2:$J$171,'8月奖金发放记录'!$B$2:$B$171,B193,'8月奖金发放记录'!$E$2:$E$171,"结转",'8月奖金发放记录'!$A$2:$A$171,A193)</f>
        <v>0</v>
      </c>
      <c r="O193" s="3">
        <f>SUMIFS('8月奖金发放记录'!$J$2:$J$171,'8月奖金发放记录'!$B$2:$B$171,B193,'8月奖金发放记录'!$E$2:$E$171,"补发1月",'8月奖金发放记录'!$A$2:$A$171,A193)</f>
        <v>0</v>
      </c>
      <c r="P193" s="3">
        <f>SUMIFS('8月奖金发放记录'!$J$2:$J$171,'8月奖金发放记录'!$B$2:$B$171,B193,'8月奖金发放记录'!$E$2:$E$171,"补发2月",'8月奖金发放记录'!$A$2:$A$171,A193)</f>
        <v>0</v>
      </c>
      <c r="Q193" s="3">
        <f>SUMIFS('8月奖金发放记录'!$J$2:$J$171,'8月奖金发放记录'!$B$2:$B$171,B193,'8月奖金发放记录'!$E$2:$E$171,"补发3月",'8月奖金发放记录'!$A$2:$A$171,A193)</f>
        <v>0</v>
      </c>
      <c r="R193" s="3">
        <f>SUMIFS('8月奖金发放记录'!$J$2:$J$171,'8月奖金发放记录'!$B$2:$B$171,B193,'8月奖金发放记录'!$E$2:$E$171,"补发4月",'8月奖金发放记录'!$A$2:$A$171,A193)</f>
        <v>0</v>
      </c>
      <c r="S193" s="3">
        <f>SUMIFS('8月奖金发放记录'!$J$2:$J$171,'8月奖金发放记录'!$B$2:$B$171,B193,'8月奖金发放记录'!$E$2:$E$171,"补发5月",'8月奖金发放记录'!$A$2:$A$171,A193)</f>
        <v>0</v>
      </c>
      <c r="T193" s="3">
        <f>SUMIFS('8月奖金发放记录'!$J$2:$J$171,'8月奖金发放记录'!$B$2:$B$171,B193,'8月奖金发放记录'!$E$2:$E$171,"补发6月",'8月奖金发放记录'!$A$2:$A$171,A193)</f>
        <v>0</v>
      </c>
      <c r="U193" s="3">
        <f>SUMIFS('8月奖金发放记录'!$J$2:$J$171,'8月奖金发放记录'!$B$2:$B$171,B193,'8月奖金发放记录'!$E$2:$E$171,"补发7月",'8月奖金发放记录'!$A$2:$A$171,A193)</f>
        <v>0</v>
      </c>
      <c r="V193" s="3">
        <f>SUMIFS('8月奖金发放记录'!$J$2:$J$171,'8月奖金发放记录'!$B$2:$B$171,B193,'8月奖金发放记录'!$E$2:$E$171,"当月",'8月奖金发放记录'!$A$2:$A$171,A193)</f>
        <v>0</v>
      </c>
      <c r="W193" s="3">
        <f>SUMIFS('8月奖金发放记录'!$J$2:$J$171,'8月奖金发放记录'!$B$2:$B$171,B193,'8月奖金发放记录'!$E$2:$E$171,"累计补发8月",'8月奖金发放记录'!$A$2:$A$171,A193)</f>
        <v>0</v>
      </c>
      <c r="X193" s="3">
        <f t="shared" si="2"/>
        <v>0</v>
      </c>
      <c r="Y193" s="2" t="s">
        <v>59</v>
      </c>
    </row>
    <row r="194" ht="19" customHeight="1" spans="1:25">
      <c r="A194" s="2" t="s">
        <v>341</v>
      </c>
      <c r="B194" s="2" t="s">
        <v>312</v>
      </c>
      <c r="C194" s="2" t="s">
        <v>311</v>
      </c>
      <c r="D194" s="2">
        <v>1</v>
      </c>
      <c r="E194" s="2">
        <v>31</v>
      </c>
      <c r="F194" s="3">
        <v>6000</v>
      </c>
      <c r="G194" s="3">
        <v>12390.8</v>
      </c>
      <c r="H194" s="2" t="s">
        <v>113</v>
      </c>
      <c r="I194" s="3">
        <v>1000</v>
      </c>
      <c r="J194" s="3">
        <v>46258.06</v>
      </c>
      <c r="K194" s="3">
        <v>64040.5</v>
      </c>
      <c r="L194" s="2" t="s">
        <v>69</v>
      </c>
      <c r="M194" s="2">
        <v>1</v>
      </c>
      <c r="N194" s="3">
        <f>SUMIFS('8月奖金发放记录'!$J$2:$J$171,'8月奖金发放记录'!$B$2:$B$171,B194,'8月奖金发放记录'!$E$2:$E$171,"结转",'8月奖金发放记录'!$A$2:$A$171,A194)</f>
        <v>0</v>
      </c>
      <c r="O194" s="3">
        <f>SUMIFS('8月奖金发放记录'!$J$2:$J$171,'8月奖金发放记录'!$B$2:$B$171,B194,'8月奖金发放记录'!$E$2:$E$171,"补发1月",'8月奖金发放记录'!$A$2:$A$171,A194)</f>
        <v>0</v>
      </c>
      <c r="P194" s="3">
        <f>SUMIFS('8月奖金发放记录'!$J$2:$J$171,'8月奖金发放记录'!$B$2:$B$171,B194,'8月奖金发放记录'!$E$2:$E$171,"补发2月",'8月奖金发放记录'!$A$2:$A$171,A194)</f>
        <v>0</v>
      </c>
      <c r="Q194" s="3">
        <f>SUMIFS('8月奖金发放记录'!$J$2:$J$171,'8月奖金发放记录'!$B$2:$B$171,B194,'8月奖金发放记录'!$E$2:$E$171,"补发3月",'8月奖金发放记录'!$A$2:$A$171,A194)</f>
        <v>0</v>
      </c>
      <c r="R194" s="3">
        <f>SUMIFS('8月奖金发放记录'!$J$2:$J$171,'8月奖金发放记录'!$B$2:$B$171,B194,'8月奖金发放记录'!$E$2:$E$171,"补发4月",'8月奖金发放记录'!$A$2:$A$171,A194)</f>
        <v>0</v>
      </c>
      <c r="S194" s="3">
        <f>SUMIFS('8月奖金发放记录'!$J$2:$J$171,'8月奖金发放记录'!$B$2:$B$171,B194,'8月奖金发放记录'!$E$2:$E$171,"补发5月",'8月奖金发放记录'!$A$2:$A$171,A194)</f>
        <v>0</v>
      </c>
      <c r="T194" s="3">
        <f>SUMIFS('8月奖金发放记录'!$J$2:$J$171,'8月奖金发放记录'!$B$2:$B$171,B194,'8月奖金发放记录'!$E$2:$E$171,"补发6月",'8月奖金发放记录'!$A$2:$A$171,A194)</f>
        <v>0</v>
      </c>
      <c r="U194" s="3">
        <f>SUMIFS('8月奖金发放记录'!$J$2:$J$171,'8月奖金发放记录'!$B$2:$B$171,B194,'8月奖金发放记录'!$E$2:$E$171,"补发7月",'8月奖金发放记录'!$A$2:$A$171,A194)</f>
        <v>0</v>
      </c>
      <c r="V194" s="3">
        <f>SUMIFS('8月奖金发放记录'!$J$2:$J$171,'8月奖金发放记录'!$B$2:$B$171,B194,'8月奖金发放记录'!$E$2:$E$171,"当月",'8月奖金发放记录'!$A$2:$A$171,A194)</f>
        <v>1000</v>
      </c>
      <c r="W194" s="3">
        <f>SUMIFS('8月奖金发放记录'!$J$2:$J$171,'8月奖金发放记录'!$B$2:$B$171,B194,'8月奖金发放记录'!$E$2:$E$171,"累计补发8月",'8月奖金发放记录'!$A$2:$A$171,A194)</f>
        <v>0</v>
      </c>
      <c r="X194" s="3">
        <f t="shared" ref="X194:X257" si="3">SUM(N194:W194)</f>
        <v>1000</v>
      </c>
      <c r="Y194" s="2" t="s">
        <v>59</v>
      </c>
    </row>
    <row r="195" ht="19" customHeight="1" spans="1:25">
      <c r="A195" s="2" t="s">
        <v>342</v>
      </c>
      <c r="B195" s="2" t="s">
        <v>312</v>
      </c>
      <c r="C195" s="2" t="s">
        <v>311</v>
      </c>
      <c r="D195" s="2">
        <v>1</v>
      </c>
      <c r="E195" s="2">
        <v>31</v>
      </c>
      <c r="F195" s="3">
        <v>6000</v>
      </c>
      <c r="G195" s="3">
        <v>3472.9</v>
      </c>
      <c r="H195" s="2" t="s">
        <v>59</v>
      </c>
      <c r="I195" s="3">
        <v>0</v>
      </c>
      <c r="J195" s="3">
        <v>44516.13</v>
      </c>
      <c r="K195" s="3">
        <v>20590.1</v>
      </c>
      <c r="L195" s="2" t="s">
        <v>24</v>
      </c>
      <c r="M195" s="2">
        <v>0</v>
      </c>
      <c r="N195" s="3">
        <f>SUMIFS('8月奖金发放记录'!$J$2:$J$171,'8月奖金发放记录'!$B$2:$B$171,B195,'8月奖金发放记录'!$E$2:$E$171,"结转",'8月奖金发放记录'!$A$2:$A$171,A195)</f>
        <v>0</v>
      </c>
      <c r="O195" s="3">
        <f>SUMIFS('8月奖金发放记录'!$J$2:$J$171,'8月奖金发放记录'!$B$2:$B$171,B195,'8月奖金发放记录'!$E$2:$E$171,"补发1月",'8月奖金发放记录'!$A$2:$A$171,A195)</f>
        <v>0</v>
      </c>
      <c r="P195" s="3">
        <f>SUMIFS('8月奖金发放记录'!$J$2:$J$171,'8月奖金发放记录'!$B$2:$B$171,B195,'8月奖金发放记录'!$E$2:$E$171,"补发2月",'8月奖金发放记录'!$A$2:$A$171,A195)</f>
        <v>0</v>
      </c>
      <c r="Q195" s="3">
        <f>SUMIFS('8月奖金发放记录'!$J$2:$J$171,'8月奖金发放记录'!$B$2:$B$171,B195,'8月奖金发放记录'!$E$2:$E$171,"补发3月",'8月奖金发放记录'!$A$2:$A$171,A195)</f>
        <v>0</v>
      </c>
      <c r="R195" s="3">
        <f>SUMIFS('8月奖金发放记录'!$J$2:$J$171,'8月奖金发放记录'!$B$2:$B$171,B195,'8月奖金发放记录'!$E$2:$E$171,"补发4月",'8月奖金发放记录'!$A$2:$A$171,A195)</f>
        <v>0</v>
      </c>
      <c r="S195" s="3">
        <f>SUMIFS('8月奖金发放记录'!$J$2:$J$171,'8月奖金发放记录'!$B$2:$B$171,B195,'8月奖金发放记录'!$E$2:$E$171,"补发5月",'8月奖金发放记录'!$A$2:$A$171,A195)</f>
        <v>0</v>
      </c>
      <c r="T195" s="3">
        <f>SUMIFS('8月奖金发放记录'!$J$2:$J$171,'8月奖金发放记录'!$B$2:$B$171,B195,'8月奖金发放记录'!$E$2:$E$171,"补发6月",'8月奖金发放记录'!$A$2:$A$171,A195)</f>
        <v>0</v>
      </c>
      <c r="U195" s="3">
        <f>SUMIFS('8月奖金发放记录'!$J$2:$J$171,'8月奖金发放记录'!$B$2:$B$171,B195,'8月奖金发放记录'!$E$2:$E$171,"补发7月",'8月奖金发放记录'!$A$2:$A$171,A195)</f>
        <v>0</v>
      </c>
      <c r="V195" s="3">
        <f>SUMIFS('8月奖金发放记录'!$J$2:$J$171,'8月奖金发放记录'!$B$2:$B$171,B195,'8月奖金发放记录'!$E$2:$E$171,"当月",'8月奖金发放记录'!$A$2:$A$171,A195)</f>
        <v>0</v>
      </c>
      <c r="W195" s="3">
        <f>SUMIFS('8月奖金发放记录'!$J$2:$J$171,'8月奖金发放记录'!$B$2:$B$171,B195,'8月奖金发放记录'!$E$2:$E$171,"累计补发8月",'8月奖金发放记录'!$A$2:$A$171,A195)</f>
        <v>0</v>
      </c>
      <c r="X195" s="3">
        <f t="shared" si="3"/>
        <v>0</v>
      </c>
      <c r="Y195" s="2" t="s">
        <v>59</v>
      </c>
    </row>
    <row r="196" ht="19" customHeight="1" spans="1:25">
      <c r="A196" s="2" t="s">
        <v>343</v>
      </c>
      <c r="B196" s="2" t="s">
        <v>312</v>
      </c>
      <c r="C196" s="2" t="s">
        <v>311</v>
      </c>
      <c r="D196" s="2">
        <v>1</v>
      </c>
      <c r="E196" s="2">
        <v>12</v>
      </c>
      <c r="F196" s="3">
        <v>2322.58</v>
      </c>
      <c r="G196" s="3">
        <v>137.4</v>
      </c>
      <c r="H196" s="2" t="s">
        <v>59</v>
      </c>
      <c r="I196" s="3">
        <v>0</v>
      </c>
      <c r="J196" s="3">
        <v>2322.58</v>
      </c>
      <c r="K196" s="3">
        <v>137.4</v>
      </c>
      <c r="L196" s="2" t="s">
        <v>24</v>
      </c>
      <c r="M196" s="2">
        <v>0</v>
      </c>
      <c r="N196" s="3">
        <f>SUMIFS('8月奖金发放记录'!$J$2:$J$171,'8月奖金发放记录'!$B$2:$B$171,B196,'8月奖金发放记录'!$E$2:$E$171,"结转",'8月奖金发放记录'!$A$2:$A$171,A196)</f>
        <v>0</v>
      </c>
      <c r="O196" s="3">
        <f>SUMIFS('8月奖金发放记录'!$J$2:$J$171,'8月奖金发放记录'!$B$2:$B$171,B196,'8月奖金发放记录'!$E$2:$E$171,"补发1月",'8月奖金发放记录'!$A$2:$A$171,A196)</f>
        <v>0</v>
      </c>
      <c r="P196" s="3">
        <f>SUMIFS('8月奖金发放记录'!$J$2:$J$171,'8月奖金发放记录'!$B$2:$B$171,B196,'8月奖金发放记录'!$E$2:$E$171,"补发2月",'8月奖金发放记录'!$A$2:$A$171,A196)</f>
        <v>0</v>
      </c>
      <c r="Q196" s="3">
        <f>SUMIFS('8月奖金发放记录'!$J$2:$J$171,'8月奖金发放记录'!$B$2:$B$171,B196,'8月奖金发放记录'!$E$2:$E$171,"补发3月",'8月奖金发放记录'!$A$2:$A$171,A196)</f>
        <v>0</v>
      </c>
      <c r="R196" s="3">
        <f>SUMIFS('8月奖金发放记录'!$J$2:$J$171,'8月奖金发放记录'!$B$2:$B$171,B196,'8月奖金发放记录'!$E$2:$E$171,"补发4月",'8月奖金发放记录'!$A$2:$A$171,A196)</f>
        <v>0</v>
      </c>
      <c r="S196" s="3">
        <f>SUMIFS('8月奖金发放记录'!$J$2:$J$171,'8月奖金发放记录'!$B$2:$B$171,B196,'8月奖金发放记录'!$E$2:$E$171,"补发5月",'8月奖金发放记录'!$A$2:$A$171,A196)</f>
        <v>0</v>
      </c>
      <c r="T196" s="3">
        <f>SUMIFS('8月奖金发放记录'!$J$2:$J$171,'8月奖金发放记录'!$B$2:$B$171,B196,'8月奖金发放记录'!$E$2:$E$171,"补发6月",'8月奖金发放记录'!$A$2:$A$171,A196)</f>
        <v>0</v>
      </c>
      <c r="U196" s="3">
        <f>SUMIFS('8月奖金发放记录'!$J$2:$J$171,'8月奖金发放记录'!$B$2:$B$171,B196,'8月奖金发放记录'!$E$2:$E$171,"补发7月",'8月奖金发放记录'!$A$2:$A$171,A196)</f>
        <v>0</v>
      </c>
      <c r="V196" s="3">
        <f>SUMIFS('8月奖金发放记录'!$J$2:$J$171,'8月奖金发放记录'!$B$2:$B$171,B196,'8月奖金发放记录'!$E$2:$E$171,"当月",'8月奖金发放记录'!$A$2:$A$171,A196)</f>
        <v>0</v>
      </c>
      <c r="W196" s="3">
        <f>SUMIFS('8月奖金发放记录'!$J$2:$J$171,'8月奖金发放记录'!$B$2:$B$171,B196,'8月奖金发放记录'!$E$2:$E$171,"累计补发8月",'8月奖金发放记录'!$A$2:$A$171,A196)</f>
        <v>0</v>
      </c>
      <c r="X196" s="3">
        <f t="shared" si="3"/>
        <v>0</v>
      </c>
      <c r="Y196" s="2" t="s">
        <v>59</v>
      </c>
    </row>
    <row r="197" ht="19" customHeight="1" spans="1:25">
      <c r="A197" s="2" t="s">
        <v>344</v>
      </c>
      <c r="B197" s="2" t="s">
        <v>312</v>
      </c>
      <c r="C197" s="2" t="s">
        <v>311</v>
      </c>
      <c r="D197" s="2">
        <v>1</v>
      </c>
      <c r="E197" s="2">
        <v>31</v>
      </c>
      <c r="F197" s="3">
        <v>6000</v>
      </c>
      <c r="G197" s="3">
        <v>3439.9</v>
      </c>
      <c r="H197" s="2" t="s">
        <v>59</v>
      </c>
      <c r="I197" s="3">
        <v>0</v>
      </c>
      <c r="J197" s="3">
        <v>35225.81</v>
      </c>
      <c r="K197" s="3">
        <v>19175.8</v>
      </c>
      <c r="L197" s="2" t="s">
        <v>24</v>
      </c>
      <c r="M197" s="2">
        <v>0</v>
      </c>
      <c r="N197" s="3">
        <f>SUMIFS('8月奖金发放记录'!$J$2:$J$171,'8月奖金发放记录'!$B$2:$B$171,B197,'8月奖金发放记录'!$E$2:$E$171,"结转",'8月奖金发放记录'!$A$2:$A$171,A197)</f>
        <v>0</v>
      </c>
      <c r="O197" s="3">
        <f>SUMIFS('8月奖金发放记录'!$J$2:$J$171,'8月奖金发放记录'!$B$2:$B$171,B197,'8月奖金发放记录'!$E$2:$E$171,"补发1月",'8月奖金发放记录'!$A$2:$A$171,A197)</f>
        <v>0</v>
      </c>
      <c r="P197" s="3">
        <f>SUMIFS('8月奖金发放记录'!$J$2:$J$171,'8月奖金发放记录'!$B$2:$B$171,B197,'8月奖金发放记录'!$E$2:$E$171,"补发2月",'8月奖金发放记录'!$A$2:$A$171,A197)</f>
        <v>0</v>
      </c>
      <c r="Q197" s="3">
        <f>SUMIFS('8月奖金发放记录'!$J$2:$J$171,'8月奖金发放记录'!$B$2:$B$171,B197,'8月奖金发放记录'!$E$2:$E$171,"补发3月",'8月奖金发放记录'!$A$2:$A$171,A197)</f>
        <v>0</v>
      </c>
      <c r="R197" s="3">
        <f>SUMIFS('8月奖金发放记录'!$J$2:$J$171,'8月奖金发放记录'!$B$2:$B$171,B197,'8月奖金发放记录'!$E$2:$E$171,"补发4月",'8月奖金发放记录'!$A$2:$A$171,A197)</f>
        <v>0</v>
      </c>
      <c r="S197" s="3">
        <f>SUMIFS('8月奖金发放记录'!$J$2:$J$171,'8月奖金发放记录'!$B$2:$B$171,B197,'8月奖金发放记录'!$E$2:$E$171,"补发5月",'8月奖金发放记录'!$A$2:$A$171,A197)</f>
        <v>0</v>
      </c>
      <c r="T197" s="3">
        <f>SUMIFS('8月奖金发放记录'!$J$2:$J$171,'8月奖金发放记录'!$B$2:$B$171,B197,'8月奖金发放记录'!$E$2:$E$171,"补发6月",'8月奖金发放记录'!$A$2:$A$171,A197)</f>
        <v>0</v>
      </c>
      <c r="U197" s="3">
        <f>SUMIFS('8月奖金发放记录'!$J$2:$J$171,'8月奖金发放记录'!$B$2:$B$171,B197,'8月奖金发放记录'!$E$2:$E$171,"补发7月",'8月奖金发放记录'!$A$2:$A$171,A197)</f>
        <v>0</v>
      </c>
      <c r="V197" s="3">
        <f>SUMIFS('8月奖金发放记录'!$J$2:$J$171,'8月奖金发放记录'!$B$2:$B$171,B197,'8月奖金发放记录'!$E$2:$E$171,"当月",'8月奖金发放记录'!$A$2:$A$171,A197)</f>
        <v>0</v>
      </c>
      <c r="W197" s="3">
        <f>SUMIFS('8月奖金发放记录'!$J$2:$J$171,'8月奖金发放记录'!$B$2:$B$171,B197,'8月奖金发放记录'!$E$2:$E$171,"累计补发8月",'8月奖金发放记录'!$A$2:$A$171,A197)</f>
        <v>0</v>
      </c>
      <c r="X197" s="3">
        <f t="shared" si="3"/>
        <v>0</v>
      </c>
      <c r="Y197" s="2" t="s">
        <v>59</v>
      </c>
    </row>
    <row r="198" ht="19" customHeight="1" spans="1:25">
      <c r="A198" s="2" t="s">
        <v>345</v>
      </c>
      <c r="B198" s="2" t="s">
        <v>312</v>
      </c>
      <c r="C198" s="2" t="s">
        <v>311</v>
      </c>
      <c r="D198" s="2">
        <v>1</v>
      </c>
      <c r="E198" s="2">
        <v>11</v>
      </c>
      <c r="F198" s="3">
        <v>2129.03</v>
      </c>
      <c r="G198" s="3">
        <v>1313.8</v>
      </c>
      <c r="H198" s="2" t="s">
        <v>59</v>
      </c>
      <c r="I198" s="3">
        <v>0</v>
      </c>
      <c r="J198" s="3">
        <v>21548.38</v>
      </c>
      <c r="K198" s="3">
        <v>25254.5</v>
      </c>
      <c r="L198" s="2" t="s">
        <v>69</v>
      </c>
      <c r="M198" s="2">
        <v>0</v>
      </c>
      <c r="N198" s="3">
        <f>SUMIFS('8月奖金发放记录'!$J$2:$J$171,'8月奖金发放记录'!$B$2:$B$171,B198,'8月奖金发放记录'!$E$2:$E$171,"结转",'8月奖金发放记录'!$A$2:$A$171,A198)</f>
        <v>0</v>
      </c>
      <c r="O198" s="3">
        <f>SUMIFS('8月奖金发放记录'!$J$2:$J$171,'8月奖金发放记录'!$B$2:$B$171,B198,'8月奖金发放记录'!$E$2:$E$171,"补发1月",'8月奖金发放记录'!$A$2:$A$171,A198)</f>
        <v>0</v>
      </c>
      <c r="P198" s="3">
        <f>SUMIFS('8月奖金发放记录'!$J$2:$J$171,'8月奖金发放记录'!$B$2:$B$171,B198,'8月奖金发放记录'!$E$2:$E$171,"补发2月",'8月奖金发放记录'!$A$2:$A$171,A198)</f>
        <v>0</v>
      </c>
      <c r="Q198" s="3">
        <f>SUMIFS('8月奖金发放记录'!$J$2:$J$171,'8月奖金发放记录'!$B$2:$B$171,B198,'8月奖金发放记录'!$E$2:$E$171,"补发3月",'8月奖金发放记录'!$A$2:$A$171,A198)</f>
        <v>0</v>
      </c>
      <c r="R198" s="3">
        <f>SUMIFS('8月奖金发放记录'!$J$2:$J$171,'8月奖金发放记录'!$B$2:$B$171,B198,'8月奖金发放记录'!$E$2:$E$171,"补发4月",'8月奖金发放记录'!$A$2:$A$171,A198)</f>
        <v>0</v>
      </c>
      <c r="S198" s="3">
        <f>SUMIFS('8月奖金发放记录'!$J$2:$J$171,'8月奖金发放记录'!$B$2:$B$171,B198,'8月奖金发放记录'!$E$2:$E$171,"补发5月",'8月奖金发放记录'!$A$2:$A$171,A198)</f>
        <v>0</v>
      </c>
      <c r="T198" s="3">
        <f>SUMIFS('8月奖金发放记录'!$J$2:$J$171,'8月奖金发放记录'!$B$2:$B$171,B198,'8月奖金发放记录'!$E$2:$E$171,"补发6月",'8月奖金发放记录'!$A$2:$A$171,A198)</f>
        <v>0</v>
      </c>
      <c r="U198" s="3">
        <f>SUMIFS('8月奖金发放记录'!$J$2:$J$171,'8月奖金发放记录'!$B$2:$B$171,B198,'8月奖金发放记录'!$E$2:$E$171,"补发7月",'8月奖金发放记录'!$A$2:$A$171,A198)</f>
        <v>0</v>
      </c>
      <c r="V198" s="3">
        <f>SUMIFS('8月奖金发放记录'!$J$2:$J$171,'8月奖金发放记录'!$B$2:$B$171,B198,'8月奖金发放记录'!$E$2:$E$171,"当月",'8月奖金发放记录'!$A$2:$A$171,A198)</f>
        <v>0</v>
      </c>
      <c r="W198" s="3">
        <f>SUMIFS('8月奖金发放记录'!$J$2:$J$171,'8月奖金发放记录'!$B$2:$B$171,B198,'8月奖金发放记录'!$E$2:$E$171,"累计补发8月",'8月奖金发放记录'!$A$2:$A$171,A198)</f>
        <v>354.84</v>
      </c>
      <c r="X198" s="3">
        <f t="shared" si="3"/>
        <v>354.84</v>
      </c>
      <c r="Y198" s="2" t="s">
        <v>59</v>
      </c>
    </row>
    <row r="199" ht="19" customHeight="1" spans="1:25">
      <c r="A199" s="2" t="s">
        <v>347</v>
      </c>
      <c r="B199" s="2" t="s">
        <v>312</v>
      </c>
      <c r="C199" s="2" t="s">
        <v>311</v>
      </c>
      <c r="D199" s="2">
        <v>1</v>
      </c>
      <c r="E199" s="2">
        <v>31</v>
      </c>
      <c r="F199" s="3">
        <v>6000</v>
      </c>
      <c r="G199" s="3">
        <v>582.2</v>
      </c>
      <c r="H199" s="2" t="s">
        <v>59</v>
      </c>
      <c r="I199" s="3">
        <v>0</v>
      </c>
      <c r="J199" s="3">
        <v>27200</v>
      </c>
      <c r="K199" s="3">
        <v>18484.6</v>
      </c>
      <c r="L199" s="2" t="s">
        <v>24</v>
      </c>
      <c r="M199" s="2">
        <v>0</v>
      </c>
      <c r="N199" s="3">
        <f>SUMIFS('8月奖金发放记录'!$J$2:$J$171,'8月奖金发放记录'!$B$2:$B$171,B199,'8月奖金发放记录'!$E$2:$E$171,"结转",'8月奖金发放记录'!$A$2:$A$171,A199)</f>
        <v>0</v>
      </c>
      <c r="O199" s="3">
        <f>SUMIFS('8月奖金发放记录'!$J$2:$J$171,'8月奖金发放记录'!$B$2:$B$171,B199,'8月奖金发放记录'!$E$2:$E$171,"补发1月",'8月奖金发放记录'!$A$2:$A$171,A199)</f>
        <v>0</v>
      </c>
      <c r="P199" s="3">
        <f>SUMIFS('8月奖金发放记录'!$J$2:$J$171,'8月奖金发放记录'!$B$2:$B$171,B199,'8月奖金发放记录'!$E$2:$E$171,"补发2月",'8月奖金发放记录'!$A$2:$A$171,A199)</f>
        <v>0</v>
      </c>
      <c r="Q199" s="3">
        <f>SUMIFS('8月奖金发放记录'!$J$2:$J$171,'8月奖金发放记录'!$B$2:$B$171,B199,'8月奖金发放记录'!$E$2:$E$171,"补发3月",'8月奖金发放记录'!$A$2:$A$171,A199)</f>
        <v>0</v>
      </c>
      <c r="R199" s="3">
        <f>SUMIFS('8月奖金发放记录'!$J$2:$J$171,'8月奖金发放记录'!$B$2:$B$171,B199,'8月奖金发放记录'!$E$2:$E$171,"补发4月",'8月奖金发放记录'!$A$2:$A$171,A199)</f>
        <v>0</v>
      </c>
      <c r="S199" s="3">
        <f>SUMIFS('8月奖金发放记录'!$J$2:$J$171,'8月奖金发放记录'!$B$2:$B$171,B199,'8月奖金发放记录'!$E$2:$E$171,"补发5月",'8月奖金发放记录'!$A$2:$A$171,A199)</f>
        <v>0</v>
      </c>
      <c r="T199" s="3">
        <f>SUMIFS('8月奖金发放记录'!$J$2:$J$171,'8月奖金发放记录'!$B$2:$B$171,B199,'8月奖金发放记录'!$E$2:$E$171,"补发6月",'8月奖金发放记录'!$A$2:$A$171,A199)</f>
        <v>0</v>
      </c>
      <c r="U199" s="3">
        <f>SUMIFS('8月奖金发放记录'!$J$2:$J$171,'8月奖金发放记录'!$B$2:$B$171,B199,'8月奖金发放记录'!$E$2:$E$171,"补发7月",'8月奖金发放记录'!$A$2:$A$171,A199)</f>
        <v>0</v>
      </c>
      <c r="V199" s="3">
        <f>SUMIFS('8月奖金发放记录'!$J$2:$J$171,'8月奖金发放记录'!$B$2:$B$171,B199,'8月奖金发放记录'!$E$2:$E$171,"当月",'8月奖金发放记录'!$A$2:$A$171,A199)</f>
        <v>0</v>
      </c>
      <c r="W199" s="3">
        <f>SUMIFS('8月奖金发放记录'!$J$2:$J$171,'8月奖金发放记录'!$B$2:$B$171,B199,'8月奖金发放记录'!$E$2:$E$171,"累计补发8月",'8月奖金发放记录'!$A$2:$A$171,A199)</f>
        <v>0</v>
      </c>
      <c r="X199" s="3">
        <f t="shared" si="3"/>
        <v>0</v>
      </c>
      <c r="Y199" s="2" t="s">
        <v>59</v>
      </c>
    </row>
    <row r="200" ht="19" customHeight="1" spans="1:25">
      <c r="A200" s="2" t="s">
        <v>348</v>
      </c>
      <c r="B200" s="2" t="s">
        <v>312</v>
      </c>
      <c r="C200" s="2" t="s">
        <v>311</v>
      </c>
      <c r="D200" s="2">
        <v>1</v>
      </c>
      <c r="E200" s="2">
        <v>26</v>
      </c>
      <c r="F200" s="3">
        <v>4193.55</v>
      </c>
      <c r="G200" s="3">
        <v>10934.6</v>
      </c>
      <c r="H200" s="2" t="s">
        <v>113</v>
      </c>
      <c r="I200" s="3">
        <v>251.612903225806</v>
      </c>
      <c r="J200" s="3">
        <v>4193.55</v>
      </c>
      <c r="K200" s="3">
        <v>10934.6</v>
      </c>
      <c r="L200" s="2" t="s">
        <v>69</v>
      </c>
      <c r="M200" s="2">
        <v>1</v>
      </c>
      <c r="N200" s="3">
        <f>SUMIFS('8月奖金发放记录'!$J$2:$J$171,'8月奖金发放记录'!$B$2:$B$171,B200,'8月奖金发放记录'!$E$2:$E$171,"结转",'8月奖金发放记录'!$A$2:$A$171,A200)</f>
        <v>0</v>
      </c>
      <c r="O200" s="3">
        <f>SUMIFS('8月奖金发放记录'!$J$2:$J$171,'8月奖金发放记录'!$B$2:$B$171,B200,'8月奖金发放记录'!$E$2:$E$171,"补发1月",'8月奖金发放记录'!$A$2:$A$171,A200)</f>
        <v>0</v>
      </c>
      <c r="P200" s="3">
        <f>SUMIFS('8月奖金发放记录'!$J$2:$J$171,'8月奖金发放记录'!$B$2:$B$171,B200,'8月奖金发放记录'!$E$2:$E$171,"补发2月",'8月奖金发放记录'!$A$2:$A$171,A200)</f>
        <v>0</v>
      </c>
      <c r="Q200" s="3">
        <f>SUMIFS('8月奖金发放记录'!$J$2:$J$171,'8月奖金发放记录'!$B$2:$B$171,B200,'8月奖金发放记录'!$E$2:$E$171,"补发3月",'8月奖金发放记录'!$A$2:$A$171,A200)</f>
        <v>0</v>
      </c>
      <c r="R200" s="3">
        <f>SUMIFS('8月奖金发放记录'!$J$2:$J$171,'8月奖金发放记录'!$B$2:$B$171,B200,'8月奖金发放记录'!$E$2:$E$171,"补发4月",'8月奖金发放记录'!$A$2:$A$171,A200)</f>
        <v>0</v>
      </c>
      <c r="S200" s="3">
        <f>SUMIFS('8月奖金发放记录'!$J$2:$J$171,'8月奖金发放记录'!$B$2:$B$171,B200,'8月奖金发放记录'!$E$2:$E$171,"补发5月",'8月奖金发放记录'!$A$2:$A$171,A200)</f>
        <v>0</v>
      </c>
      <c r="T200" s="3">
        <f>SUMIFS('8月奖金发放记录'!$J$2:$J$171,'8月奖金发放记录'!$B$2:$B$171,B200,'8月奖金发放记录'!$E$2:$E$171,"补发6月",'8月奖金发放记录'!$A$2:$A$171,A200)</f>
        <v>0</v>
      </c>
      <c r="U200" s="3">
        <f>SUMIFS('8月奖金发放记录'!$J$2:$J$171,'8月奖金发放记录'!$B$2:$B$171,B200,'8月奖金发放记录'!$E$2:$E$171,"补发7月",'8月奖金发放记录'!$A$2:$A$171,A200)</f>
        <v>0</v>
      </c>
      <c r="V200" s="3">
        <f>SUMIFS('8月奖金发放记录'!$J$2:$J$171,'8月奖金发放记录'!$B$2:$B$171,B200,'8月奖金发放记录'!$E$2:$E$171,"当月",'8月奖金发放记录'!$A$2:$A$171,A200)</f>
        <v>251.61</v>
      </c>
      <c r="W200" s="3">
        <f>SUMIFS('8月奖金发放记录'!$J$2:$J$171,'8月奖金发放记录'!$B$2:$B$171,B200,'8月奖金发放记录'!$E$2:$E$171,"累计补发8月",'8月奖金发放记录'!$A$2:$A$171,A200)</f>
        <v>0</v>
      </c>
      <c r="X200" s="3">
        <f t="shared" si="3"/>
        <v>251.61</v>
      </c>
      <c r="Y200" s="2" t="s">
        <v>59</v>
      </c>
    </row>
    <row r="201" ht="19" customHeight="1" spans="1:25">
      <c r="A201" s="2" t="s">
        <v>352</v>
      </c>
      <c r="B201" s="2" t="s">
        <v>312</v>
      </c>
      <c r="C201" s="2" t="s">
        <v>311</v>
      </c>
      <c r="D201" s="2">
        <v>1</v>
      </c>
      <c r="E201" s="2">
        <v>26</v>
      </c>
      <c r="F201" s="3">
        <v>4193.55</v>
      </c>
      <c r="G201" s="3">
        <v>7457.8</v>
      </c>
      <c r="H201" s="2" t="s">
        <v>113</v>
      </c>
      <c r="I201" s="3">
        <v>251.612903225806</v>
      </c>
      <c r="J201" s="3">
        <v>4193.55</v>
      </c>
      <c r="K201" s="3">
        <v>7457.8</v>
      </c>
      <c r="L201" s="2" t="s">
        <v>69</v>
      </c>
      <c r="M201" s="2">
        <v>0</v>
      </c>
      <c r="N201" s="3">
        <f>SUMIFS('8月奖金发放记录'!$J$2:$J$171,'8月奖金发放记录'!$B$2:$B$171,B201,'8月奖金发放记录'!$E$2:$E$171,"结转",'8月奖金发放记录'!$A$2:$A$171,A201)</f>
        <v>0</v>
      </c>
      <c r="O201" s="3">
        <f>SUMIFS('8月奖金发放记录'!$J$2:$J$171,'8月奖金发放记录'!$B$2:$B$171,B201,'8月奖金发放记录'!$E$2:$E$171,"补发1月",'8月奖金发放记录'!$A$2:$A$171,A201)</f>
        <v>0</v>
      </c>
      <c r="P201" s="3">
        <f>SUMIFS('8月奖金发放记录'!$J$2:$J$171,'8月奖金发放记录'!$B$2:$B$171,B201,'8月奖金发放记录'!$E$2:$E$171,"补发2月",'8月奖金发放记录'!$A$2:$A$171,A201)</f>
        <v>0</v>
      </c>
      <c r="Q201" s="3">
        <f>SUMIFS('8月奖金发放记录'!$J$2:$J$171,'8月奖金发放记录'!$B$2:$B$171,B201,'8月奖金发放记录'!$E$2:$E$171,"补发3月",'8月奖金发放记录'!$A$2:$A$171,A201)</f>
        <v>0</v>
      </c>
      <c r="R201" s="3">
        <f>SUMIFS('8月奖金发放记录'!$J$2:$J$171,'8月奖金发放记录'!$B$2:$B$171,B201,'8月奖金发放记录'!$E$2:$E$171,"补发4月",'8月奖金发放记录'!$A$2:$A$171,A201)</f>
        <v>0</v>
      </c>
      <c r="S201" s="3">
        <f>SUMIFS('8月奖金发放记录'!$J$2:$J$171,'8月奖金发放记录'!$B$2:$B$171,B201,'8月奖金发放记录'!$E$2:$E$171,"补发5月",'8月奖金发放记录'!$A$2:$A$171,A201)</f>
        <v>0</v>
      </c>
      <c r="T201" s="3">
        <f>SUMIFS('8月奖金发放记录'!$J$2:$J$171,'8月奖金发放记录'!$B$2:$B$171,B201,'8月奖金发放记录'!$E$2:$E$171,"补发6月",'8月奖金发放记录'!$A$2:$A$171,A201)</f>
        <v>0</v>
      </c>
      <c r="U201" s="3">
        <f>SUMIFS('8月奖金发放记录'!$J$2:$J$171,'8月奖金发放记录'!$B$2:$B$171,B201,'8月奖金发放记录'!$E$2:$E$171,"补发7月",'8月奖金发放记录'!$A$2:$A$171,A201)</f>
        <v>0</v>
      </c>
      <c r="V201" s="3">
        <f>SUMIFS('8月奖金发放记录'!$J$2:$J$171,'8月奖金发放记录'!$B$2:$B$171,B201,'8月奖金发放记录'!$E$2:$E$171,"当月",'8月奖金发放记录'!$A$2:$A$171,A201)</f>
        <v>251.61</v>
      </c>
      <c r="W201" s="3">
        <f>SUMIFS('8月奖金发放记录'!$J$2:$J$171,'8月奖金发放记录'!$B$2:$B$171,B201,'8月奖金发放记录'!$E$2:$E$171,"累计补发8月",'8月奖金发放记录'!$A$2:$A$171,A201)</f>
        <v>0</v>
      </c>
      <c r="X201" s="3">
        <f t="shared" si="3"/>
        <v>251.61</v>
      </c>
      <c r="Y201" s="2" t="s">
        <v>59</v>
      </c>
    </row>
    <row r="202" ht="19" customHeight="1" spans="1:25">
      <c r="A202" s="2" t="s">
        <v>354</v>
      </c>
      <c r="B202" s="2" t="s">
        <v>312</v>
      </c>
      <c r="C202" s="2" t="s">
        <v>311</v>
      </c>
      <c r="D202" s="2">
        <v>1</v>
      </c>
      <c r="E202" s="2">
        <v>26</v>
      </c>
      <c r="F202" s="3">
        <v>2516.13</v>
      </c>
      <c r="G202" s="3">
        <v>8104.5</v>
      </c>
      <c r="H202" s="2" t="s">
        <v>113</v>
      </c>
      <c r="I202" s="3">
        <v>125.806451612903</v>
      </c>
      <c r="J202" s="3">
        <v>2516.13</v>
      </c>
      <c r="K202" s="3">
        <v>8104.5</v>
      </c>
      <c r="L202" s="2" t="s">
        <v>69</v>
      </c>
      <c r="M202" s="2">
        <v>1</v>
      </c>
      <c r="N202" s="3">
        <f>SUMIFS('8月奖金发放记录'!$J$2:$J$171,'8月奖金发放记录'!$B$2:$B$171,B202,'8月奖金发放记录'!$E$2:$E$171,"结转",'8月奖金发放记录'!$A$2:$A$171,A202)</f>
        <v>0</v>
      </c>
      <c r="O202" s="3">
        <f>SUMIFS('8月奖金发放记录'!$J$2:$J$171,'8月奖金发放记录'!$B$2:$B$171,B202,'8月奖金发放记录'!$E$2:$E$171,"补发1月",'8月奖金发放记录'!$A$2:$A$171,A202)</f>
        <v>0</v>
      </c>
      <c r="P202" s="3">
        <f>SUMIFS('8月奖金发放记录'!$J$2:$J$171,'8月奖金发放记录'!$B$2:$B$171,B202,'8月奖金发放记录'!$E$2:$E$171,"补发2月",'8月奖金发放记录'!$A$2:$A$171,A202)</f>
        <v>0</v>
      </c>
      <c r="Q202" s="3">
        <f>SUMIFS('8月奖金发放记录'!$J$2:$J$171,'8月奖金发放记录'!$B$2:$B$171,B202,'8月奖金发放记录'!$E$2:$E$171,"补发3月",'8月奖金发放记录'!$A$2:$A$171,A202)</f>
        <v>0</v>
      </c>
      <c r="R202" s="3">
        <f>SUMIFS('8月奖金发放记录'!$J$2:$J$171,'8月奖金发放记录'!$B$2:$B$171,B202,'8月奖金发放记录'!$E$2:$E$171,"补发4月",'8月奖金发放记录'!$A$2:$A$171,A202)</f>
        <v>0</v>
      </c>
      <c r="S202" s="3">
        <f>SUMIFS('8月奖金发放记录'!$J$2:$J$171,'8月奖金发放记录'!$B$2:$B$171,B202,'8月奖金发放记录'!$E$2:$E$171,"补发5月",'8月奖金发放记录'!$A$2:$A$171,A202)</f>
        <v>0</v>
      </c>
      <c r="T202" s="3">
        <f>SUMIFS('8月奖金发放记录'!$J$2:$J$171,'8月奖金发放记录'!$B$2:$B$171,B202,'8月奖金发放记录'!$E$2:$E$171,"补发6月",'8月奖金发放记录'!$A$2:$A$171,A202)</f>
        <v>0</v>
      </c>
      <c r="U202" s="3">
        <f>SUMIFS('8月奖金发放记录'!$J$2:$J$171,'8月奖金发放记录'!$B$2:$B$171,B202,'8月奖金发放记录'!$E$2:$E$171,"补发7月",'8月奖金发放记录'!$A$2:$A$171,A202)</f>
        <v>0</v>
      </c>
      <c r="V202" s="3">
        <f>SUMIFS('8月奖金发放记录'!$J$2:$J$171,'8月奖金发放记录'!$B$2:$B$171,B202,'8月奖金发放记录'!$E$2:$E$171,"当月",'8月奖金发放记录'!$A$2:$A$171,A202)</f>
        <v>125.81</v>
      </c>
      <c r="W202" s="3">
        <f>SUMIFS('8月奖金发放记录'!$J$2:$J$171,'8月奖金发放记录'!$B$2:$B$171,B202,'8月奖金发放记录'!$E$2:$E$171,"累计补发8月",'8月奖金发放记录'!$A$2:$A$171,A202)</f>
        <v>0</v>
      </c>
      <c r="X202" s="3">
        <f t="shared" si="3"/>
        <v>125.81</v>
      </c>
      <c r="Y202" s="2" t="s">
        <v>59</v>
      </c>
    </row>
    <row r="203" ht="19" customHeight="1" spans="1:25">
      <c r="A203" s="2" t="s">
        <v>437</v>
      </c>
      <c r="B203" s="2" t="s">
        <v>439</v>
      </c>
      <c r="C203" s="2" t="s">
        <v>438</v>
      </c>
      <c r="D203" s="2">
        <v>1</v>
      </c>
      <c r="E203" s="2">
        <v>31</v>
      </c>
      <c r="F203" s="3">
        <v>6000</v>
      </c>
      <c r="G203" s="3">
        <v>290.8</v>
      </c>
      <c r="H203" s="2" t="s">
        <v>59</v>
      </c>
      <c r="I203" s="3">
        <v>0</v>
      </c>
      <c r="J203" s="3">
        <v>6000</v>
      </c>
      <c r="K203" s="3">
        <v>290.8</v>
      </c>
      <c r="L203" s="2" t="s">
        <v>24</v>
      </c>
      <c r="M203" s="2">
        <v>0</v>
      </c>
      <c r="N203" s="3">
        <f>SUMIFS('8月奖金发放记录'!$J$2:$J$171,'8月奖金发放记录'!$B$2:$B$171,B203,'8月奖金发放记录'!$E$2:$E$171,"结转",'8月奖金发放记录'!$A$2:$A$171,A203)</f>
        <v>0</v>
      </c>
      <c r="O203" s="3">
        <f>SUMIFS('8月奖金发放记录'!$J$2:$J$171,'8月奖金发放记录'!$B$2:$B$171,B203,'8月奖金发放记录'!$E$2:$E$171,"补发1月",'8月奖金发放记录'!$A$2:$A$171,A203)</f>
        <v>0</v>
      </c>
      <c r="P203" s="3">
        <f>SUMIFS('8月奖金发放记录'!$J$2:$J$171,'8月奖金发放记录'!$B$2:$B$171,B203,'8月奖金发放记录'!$E$2:$E$171,"补发2月",'8月奖金发放记录'!$A$2:$A$171,A203)</f>
        <v>0</v>
      </c>
      <c r="Q203" s="3">
        <f>SUMIFS('8月奖金发放记录'!$J$2:$J$171,'8月奖金发放记录'!$B$2:$B$171,B203,'8月奖金发放记录'!$E$2:$E$171,"补发3月",'8月奖金发放记录'!$A$2:$A$171,A203)</f>
        <v>0</v>
      </c>
      <c r="R203" s="3">
        <f>SUMIFS('8月奖金发放记录'!$J$2:$J$171,'8月奖金发放记录'!$B$2:$B$171,B203,'8月奖金发放记录'!$E$2:$E$171,"补发4月",'8月奖金发放记录'!$A$2:$A$171,A203)</f>
        <v>0</v>
      </c>
      <c r="S203" s="3">
        <f>SUMIFS('8月奖金发放记录'!$J$2:$J$171,'8月奖金发放记录'!$B$2:$B$171,B203,'8月奖金发放记录'!$E$2:$E$171,"补发5月",'8月奖金发放记录'!$A$2:$A$171,A203)</f>
        <v>0</v>
      </c>
      <c r="T203" s="3">
        <f>SUMIFS('8月奖金发放记录'!$J$2:$J$171,'8月奖金发放记录'!$B$2:$B$171,B203,'8月奖金发放记录'!$E$2:$E$171,"补发6月",'8月奖金发放记录'!$A$2:$A$171,A203)</f>
        <v>0</v>
      </c>
      <c r="U203" s="3">
        <f>SUMIFS('8月奖金发放记录'!$J$2:$J$171,'8月奖金发放记录'!$B$2:$B$171,B203,'8月奖金发放记录'!$E$2:$E$171,"补发7月",'8月奖金发放记录'!$A$2:$A$171,A203)</f>
        <v>0</v>
      </c>
      <c r="V203" s="3">
        <f>SUMIFS('8月奖金发放记录'!$J$2:$J$171,'8月奖金发放记录'!$B$2:$B$171,B203,'8月奖金发放记录'!$E$2:$E$171,"当月",'8月奖金发放记录'!$A$2:$A$171,A203)</f>
        <v>0</v>
      </c>
      <c r="W203" s="3">
        <f>SUMIFS('8月奖金发放记录'!$J$2:$J$171,'8月奖金发放记录'!$B$2:$B$171,B203,'8月奖金发放记录'!$E$2:$E$171,"累计补发8月",'8月奖金发放记录'!$A$2:$A$171,A203)</f>
        <v>0</v>
      </c>
      <c r="X203" s="3">
        <f t="shared" si="3"/>
        <v>0</v>
      </c>
      <c r="Y203" s="2" t="s">
        <v>59</v>
      </c>
    </row>
    <row r="204" ht="19" customHeight="1" spans="1:25">
      <c r="A204" s="2" t="s">
        <v>64</v>
      </c>
      <c r="B204" s="2" t="s">
        <v>66</v>
      </c>
      <c r="C204" s="2" t="s">
        <v>65</v>
      </c>
      <c r="D204" s="2">
        <v>1</v>
      </c>
      <c r="E204" s="2">
        <v>31</v>
      </c>
      <c r="F204" s="3">
        <v>5000</v>
      </c>
      <c r="G204" s="3">
        <v>5675.3</v>
      </c>
      <c r="H204" s="2" t="s">
        <v>113</v>
      </c>
      <c r="I204" s="3">
        <v>260</v>
      </c>
      <c r="J204" s="3">
        <v>20166.67</v>
      </c>
      <c r="K204" s="3">
        <v>17577.7</v>
      </c>
      <c r="L204" s="2" t="s">
        <v>24</v>
      </c>
      <c r="M204" s="2">
        <v>0</v>
      </c>
      <c r="N204" s="3">
        <f>SUMIFS('8月奖金发放记录'!$J$2:$J$171,'8月奖金发放记录'!$B$2:$B$171,B204,'8月奖金发放记录'!$E$2:$E$171,"结转",'8月奖金发放记录'!$A$2:$A$171,A204)</f>
        <v>0</v>
      </c>
      <c r="O204" s="3">
        <f>SUMIFS('8月奖金发放记录'!$J$2:$J$171,'8月奖金发放记录'!$B$2:$B$171,B204,'8月奖金发放记录'!$E$2:$E$171,"补发1月",'8月奖金发放记录'!$A$2:$A$171,A204)</f>
        <v>0</v>
      </c>
      <c r="P204" s="3">
        <f>SUMIFS('8月奖金发放记录'!$J$2:$J$171,'8月奖金发放记录'!$B$2:$B$171,B204,'8月奖金发放记录'!$E$2:$E$171,"补发2月",'8月奖金发放记录'!$A$2:$A$171,A204)</f>
        <v>0</v>
      </c>
      <c r="Q204" s="3">
        <f>SUMIFS('8月奖金发放记录'!$J$2:$J$171,'8月奖金发放记录'!$B$2:$B$171,B204,'8月奖金发放记录'!$E$2:$E$171,"补发3月",'8月奖金发放记录'!$A$2:$A$171,A204)</f>
        <v>0</v>
      </c>
      <c r="R204" s="3">
        <f>SUMIFS('8月奖金发放记录'!$J$2:$J$171,'8月奖金发放记录'!$B$2:$B$171,B204,'8月奖金发放记录'!$E$2:$E$171,"补发4月",'8月奖金发放记录'!$A$2:$A$171,A204)</f>
        <v>0</v>
      </c>
      <c r="S204" s="3">
        <f>SUMIFS('8月奖金发放记录'!$J$2:$J$171,'8月奖金发放记录'!$B$2:$B$171,B204,'8月奖金发放记录'!$E$2:$E$171,"补发5月",'8月奖金发放记录'!$A$2:$A$171,A204)</f>
        <v>0</v>
      </c>
      <c r="T204" s="3">
        <f>SUMIFS('8月奖金发放记录'!$J$2:$J$171,'8月奖金发放记录'!$B$2:$B$171,B204,'8月奖金发放记录'!$E$2:$E$171,"补发6月",'8月奖金发放记录'!$A$2:$A$171,A204)</f>
        <v>0</v>
      </c>
      <c r="U204" s="3">
        <f>SUMIFS('8月奖金发放记录'!$J$2:$J$171,'8月奖金发放记录'!$B$2:$B$171,B204,'8月奖金发放记录'!$E$2:$E$171,"补发7月",'8月奖金发放记录'!$A$2:$A$171,A204)</f>
        <v>0</v>
      </c>
      <c r="V204" s="3">
        <f>SUMIFS('8月奖金发放记录'!$J$2:$J$171,'8月奖金发放记录'!$B$2:$B$171,B204,'8月奖金发放记录'!$E$2:$E$171,"当月",'8月奖金发放记录'!$A$2:$A$171,A204)</f>
        <v>260</v>
      </c>
      <c r="W204" s="3">
        <f>SUMIFS('8月奖金发放记录'!$J$2:$J$171,'8月奖金发放记录'!$B$2:$B$171,B204,'8月奖金发放记录'!$E$2:$E$171,"累计补发8月",'8月奖金发放记录'!$A$2:$A$171,A204)</f>
        <v>0</v>
      </c>
      <c r="X204" s="3">
        <f t="shared" si="3"/>
        <v>260</v>
      </c>
      <c r="Y204" s="2" t="s">
        <v>59</v>
      </c>
    </row>
    <row r="205" ht="19" customHeight="1" spans="1:25">
      <c r="A205" s="2" t="s">
        <v>72</v>
      </c>
      <c r="B205" s="2" t="s">
        <v>66</v>
      </c>
      <c r="C205" s="2" t="s">
        <v>65</v>
      </c>
      <c r="D205" s="2">
        <v>1</v>
      </c>
      <c r="E205" s="2">
        <v>31</v>
      </c>
      <c r="F205" s="3">
        <v>5000</v>
      </c>
      <c r="G205" s="3">
        <v>5239.1</v>
      </c>
      <c r="H205" s="2" t="s">
        <v>113</v>
      </c>
      <c r="I205" s="3">
        <v>260</v>
      </c>
      <c r="J205" s="3">
        <v>20166.67</v>
      </c>
      <c r="K205" s="3">
        <v>17586.4</v>
      </c>
      <c r="L205" s="2" t="s">
        <v>24</v>
      </c>
      <c r="M205" s="2">
        <v>0</v>
      </c>
      <c r="N205" s="3">
        <f>SUMIFS('8月奖金发放记录'!$J$2:$J$171,'8月奖金发放记录'!$B$2:$B$171,B205,'8月奖金发放记录'!$E$2:$E$171,"结转",'8月奖金发放记录'!$A$2:$A$171,A205)</f>
        <v>0</v>
      </c>
      <c r="O205" s="3">
        <f>SUMIFS('8月奖金发放记录'!$J$2:$J$171,'8月奖金发放记录'!$B$2:$B$171,B205,'8月奖金发放记录'!$E$2:$E$171,"补发1月",'8月奖金发放记录'!$A$2:$A$171,A205)</f>
        <v>0</v>
      </c>
      <c r="P205" s="3">
        <f>SUMIFS('8月奖金发放记录'!$J$2:$J$171,'8月奖金发放记录'!$B$2:$B$171,B205,'8月奖金发放记录'!$E$2:$E$171,"补发2月",'8月奖金发放记录'!$A$2:$A$171,A205)</f>
        <v>0</v>
      </c>
      <c r="Q205" s="3">
        <f>SUMIFS('8月奖金发放记录'!$J$2:$J$171,'8月奖金发放记录'!$B$2:$B$171,B205,'8月奖金发放记录'!$E$2:$E$171,"补发3月",'8月奖金发放记录'!$A$2:$A$171,A205)</f>
        <v>0</v>
      </c>
      <c r="R205" s="3">
        <f>SUMIFS('8月奖金发放记录'!$J$2:$J$171,'8月奖金发放记录'!$B$2:$B$171,B205,'8月奖金发放记录'!$E$2:$E$171,"补发4月",'8月奖金发放记录'!$A$2:$A$171,A205)</f>
        <v>0</v>
      </c>
      <c r="S205" s="3">
        <f>SUMIFS('8月奖金发放记录'!$J$2:$J$171,'8月奖金发放记录'!$B$2:$B$171,B205,'8月奖金发放记录'!$E$2:$E$171,"补发5月",'8月奖金发放记录'!$A$2:$A$171,A205)</f>
        <v>0</v>
      </c>
      <c r="T205" s="3">
        <f>SUMIFS('8月奖金发放记录'!$J$2:$J$171,'8月奖金发放记录'!$B$2:$B$171,B205,'8月奖金发放记录'!$E$2:$E$171,"补发6月",'8月奖金发放记录'!$A$2:$A$171,A205)</f>
        <v>0</v>
      </c>
      <c r="U205" s="3">
        <f>SUMIFS('8月奖金发放记录'!$J$2:$J$171,'8月奖金发放记录'!$B$2:$B$171,B205,'8月奖金发放记录'!$E$2:$E$171,"补发7月",'8月奖金发放记录'!$A$2:$A$171,A205)</f>
        <v>0</v>
      </c>
      <c r="V205" s="3">
        <f>SUMIFS('8月奖金发放记录'!$J$2:$J$171,'8月奖金发放记录'!$B$2:$B$171,B205,'8月奖金发放记录'!$E$2:$E$171,"当月",'8月奖金发放记录'!$A$2:$A$171,A205)</f>
        <v>260</v>
      </c>
      <c r="W205" s="3">
        <f>SUMIFS('8月奖金发放记录'!$J$2:$J$171,'8月奖金发放记录'!$B$2:$B$171,B205,'8月奖金发放记录'!$E$2:$E$171,"累计补发8月",'8月奖金发放记录'!$A$2:$A$171,A205)</f>
        <v>0</v>
      </c>
      <c r="X205" s="3">
        <f t="shared" si="3"/>
        <v>260</v>
      </c>
      <c r="Y205" s="2" t="s">
        <v>59</v>
      </c>
    </row>
    <row r="206" ht="19" customHeight="1" spans="1:25">
      <c r="A206" s="2" t="s">
        <v>73</v>
      </c>
      <c r="B206" s="2" t="s">
        <v>66</v>
      </c>
      <c r="C206" s="2" t="s">
        <v>65</v>
      </c>
      <c r="D206" s="2">
        <v>1</v>
      </c>
      <c r="E206" s="2">
        <v>31</v>
      </c>
      <c r="F206" s="3">
        <v>5000</v>
      </c>
      <c r="G206" s="3">
        <v>4024</v>
      </c>
      <c r="H206" s="2" t="s">
        <v>59</v>
      </c>
      <c r="I206" s="3">
        <v>0</v>
      </c>
      <c r="J206" s="3">
        <v>20000</v>
      </c>
      <c r="K206" s="3">
        <v>15844.2</v>
      </c>
      <c r="L206" s="2" t="s">
        <v>24</v>
      </c>
      <c r="M206" s="2">
        <v>0</v>
      </c>
      <c r="N206" s="3">
        <f>SUMIFS('8月奖金发放记录'!$J$2:$J$171,'8月奖金发放记录'!$B$2:$B$171,B206,'8月奖金发放记录'!$E$2:$E$171,"结转",'8月奖金发放记录'!$A$2:$A$171,A206)</f>
        <v>0</v>
      </c>
      <c r="O206" s="3">
        <f>SUMIFS('8月奖金发放记录'!$J$2:$J$171,'8月奖金发放记录'!$B$2:$B$171,B206,'8月奖金发放记录'!$E$2:$E$171,"补发1月",'8月奖金发放记录'!$A$2:$A$171,A206)</f>
        <v>0</v>
      </c>
      <c r="P206" s="3">
        <f>SUMIFS('8月奖金发放记录'!$J$2:$J$171,'8月奖金发放记录'!$B$2:$B$171,B206,'8月奖金发放记录'!$E$2:$E$171,"补发2月",'8月奖金发放记录'!$A$2:$A$171,A206)</f>
        <v>0</v>
      </c>
      <c r="Q206" s="3">
        <f>SUMIFS('8月奖金发放记录'!$J$2:$J$171,'8月奖金发放记录'!$B$2:$B$171,B206,'8月奖金发放记录'!$E$2:$E$171,"补发3月",'8月奖金发放记录'!$A$2:$A$171,A206)</f>
        <v>0</v>
      </c>
      <c r="R206" s="3">
        <f>SUMIFS('8月奖金发放记录'!$J$2:$J$171,'8月奖金发放记录'!$B$2:$B$171,B206,'8月奖金发放记录'!$E$2:$E$171,"补发4月",'8月奖金发放记录'!$A$2:$A$171,A206)</f>
        <v>0</v>
      </c>
      <c r="S206" s="3">
        <f>SUMIFS('8月奖金发放记录'!$J$2:$J$171,'8月奖金发放记录'!$B$2:$B$171,B206,'8月奖金发放记录'!$E$2:$E$171,"补发5月",'8月奖金发放记录'!$A$2:$A$171,A206)</f>
        <v>0</v>
      </c>
      <c r="T206" s="3">
        <f>SUMIFS('8月奖金发放记录'!$J$2:$J$171,'8月奖金发放记录'!$B$2:$B$171,B206,'8月奖金发放记录'!$E$2:$E$171,"补发6月",'8月奖金发放记录'!$A$2:$A$171,A206)</f>
        <v>0</v>
      </c>
      <c r="U206" s="3">
        <f>SUMIFS('8月奖金发放记录'!$J$2:$J$171,'8月奖金发放记录'!$B$2:$B$171,B206,'8月奖金发放记录'!$E$2:$E$171,"补发7月",'8月奖金发放记录'!$A$2:$A$171,A206)</f>
        <v>0</v>
      </c>
      <c r="V206" s="3">
        <f>SUMIFS('8月奖金发放记录'!$J$2:$J$171,'8月奖金发放记录'!$B$2:$B$171,B206,'8月奖金发放记录'!$E$2:$E$171,"当月",'8月奖金发放记录'!$A$2:$A$171,A206)</f>
        <v>0</v>
      </c>
      <c r="W206" s="3">
        <f>SUMIFS('8月奖金发放记录'!$J$2:$J$171,'8月奖金发放记录'!$B$2:$B$171,B206,'8月奖金发放记录'!$E$2:$E$171,"累计补发8月",'8月奖金发放记录'!$A$2:$A$171,A206)</f>
        <v>0</v>
      </c>
      <c r="X206" s="3">
        <f t="shared" si="3"/>
        <v>0</v>
      </c>
      <c r="Y206" s="2" t="s">
        <v>59</v>
      </c>
    </row>
    <row r="207" ht="19" customHeight="1" spans="1:25">
      <c r="A207" s="2" t="s">
        <v>77</v>
      </c>
      <c r="B207" s="2" t="s">
        <v>66</v>
      </c>
      <c r="C207" s="2" t="s">
        <v>65</v>
      </c>
      <c r="D207" s="2">
        <v>1</v>
      </c>
      <c r="E207" s="2">
        <v>31</v>
      </c>
      <c r="F207" s="3">
        <v>3000</v>
      </c>
      <c r="G207" s="3">
        <v>14823.4</v>
      </c>
      <c r="H207" s="2" t="s">
        <v>113</v>
      </c>
      <c r="I207" s="3">
        <v>150</v>
      </c>
      <c r="J207" s="3">
        <v>16548.39</v>
      </c>
      <c r="K207" s="3">
        <v>58747.1</v>
      </c>
      <c r="L207" s="2" t="s">
        <v>69</v>
      </c>
      <c r="M207" s="2">
        <v>11</v>
      </c>
      <c r="N207" s="3">
        <f>SUMIFS('8月奖金发放记录'!$J$2:$J$171,'8月奖金发放记录'!$B$2:$B$171,B207,'8月奖金发放记录'!$E$2:$E$171,"结转",'8月奖金发放记录'!$A$2:$A$171,A207)</f>
        <v>150</v>
      </c>
      <c r="O207" s="3">
        <f>SUMIFS('8月奖金发放记录'!$J$2:$J$171,'8月奖金发放记录'!$B$2:$B$171,B207,'8月奖金发放记录'!$E$2:$E$171,"补发1月",'8月奖金发放记录'!$A$2:$A$171,A207)</f>
        <v>0</v>
      </c>
      <c r="P207" s="3">
        <f>SUMIFS('8月奖金发放记录'!$J$2:$J$171,'8月奖金发放记录'!$B$2:$B$171,B207,'8月奖金发放记录'!$E$2:$E$171,"补发2月",'8月奖金发放记录'!$A$2:$A$171,A207)</f>
        <v>0</v>
      </c>
      <c r="Q207" s="3">
        <f>SUMIFS('8月奖金发放记录'!$J$2:$J$171,'8月奖金发放记录'!$B$2:$B$171,B207,'8月奖金发放记录'!$E$2:$E$171,"补发3月",'8月奖金发放记录'!$A$2:$A$171,A207)</f>
        <v>0</v>
      </c>
      <c r="R207" s="3">
        <f>SUMIFS('8月奖金发放记录'!$J$2:$J$171,'8月奖金发放记录'!$B$2:$B$171,B207,'8月奖金发放记录'!$E$2:$E$171,"补发4月",'8月奖金发放记录'!$A$2:$A$171,A207)</f>
        <v>0</v>
      </c>
      <c r="S207" s="3">
        <f>SUMIFS('8月奖金发放记录'!$J$2:$J$171,'8月奖金发放记录'!$B$2:$B$171,B207,'8月奖金发放记录'!$E$2:$E$171,"补发5月",'8月奖金发放记录'!$A$2:$A$171,A207)</f>
        <v>0</v>
      </c>
      <c r="T207" s="3">
        <f>SUMIFS('8月奖金发放记录'!$J$2:$J$171,'8月奖金发放记录'!$B$2:$B$171,B207,'8月奖金发放记录'!$E$2:$E$171,"补发6月",'8月奖金发放记录'!$A$2:$A$171,A207)</f>
        <v>0</v>
      </c>
      <c r="U207" s="3">
        <f>SUMIFS('8月奖金发放记录'!$J$2:$J$171,'8月奖金发放记录'!$B$2:$B$171,B207,'8月奖金发放记录'!$E$2:$E$171,"补发7月",'8月奖金发放记录'!$A$2:$A$171,A207)</f>
        <v>0</v>
      </c>
      <c r="V207" s="3">
        <f>SUMIFS('8月奖金发放记录'!$J$2:$J$171,'8月奖金发放记录'!$B$2:$B$171,B207,'8月奖金发放记录'!$E$2:$E$171,"当月",'8月奖金发放记录'!$A$2:$A$171,A207)</f>
        <v>0</v>
      </c>
      <c r="W207" s="3">
        <f>SUMIFS('8月奖金发放记录'!$J$2:$J$171,'8月奖金发放记录'!$B$2:$B$171,B207,'8月奖金发放记录'!$E$2:$E$171,"累计补发8月",'8月奖金发放记录'!$A$2:$A$171,A207)</f>
        <v>0</v>
      </c>
      <c r="X207" s="3">
        <f t="shared" si="3"/>
        <v>150</v>
      </c>
      <c r="Y207" s="2" t="s">
        <v>59</v>
      </c>
    </row>
    <row r="208" ht="19" customHeight="1" spans="1:25">
      <c r="A208" s="2" t="s">
        <v>80</v>
      </c>
      <c r="B208" s="2" t="s">
        <v>66</v>
      </c>
      <c r="C208" s="2" t="s">
        <v>65</v>
      </c>
      <c r="D208" s="2">
        <v>1</v>
      </c>
      <c r="E208" s="2">
        <v>1</v>
      </c>
      <c r="F208" s="3">
        <v>161.29</v>
      </c>
      <c r="G208" s="3">
        <v>5.1</v>
      </c>
      <c r="H208" s="2" t="s">
        <v>59</v>
      </c>
      <c r="I208" s="3">
        <v>0</v>
      </c>
      <c r="J208" s="3">
        <v>22580.64</v>
      </c>
      <c r="K208" s="3">
        <v>35611.57</v>
      </c>
      <c r="L208" s="2" t="s">
        <v>69</v>
      </c>
      <c r="M208" s="2">
        <v>0</v>
      </c>
      <c r="N208" s="3">
        <f>SUMIFS('8月奖金发放记录'!$J$2:$J$171,'8月奖金发放记录'!$B$2:$B$171,B208,'8月奖金发放记录'!$E$2:$E$171,"结转",'8月奖金发放记录'!$A$2:$A$171,A208)</f>
        <v>260</v>
      </c>
      <c r="O208" s="3">
        <f>SUMIFS('8月奖金发放记录'!$J$2:$J$171,'8月奖金发放记录'!$B$2:$B$171,B208,'8月奖金发放记录'!$E$2:$E$171,"补发1月",'8月奖金发放记录'!$A$2:$A$171,A208)</f>
        <v>0</v>
      </c>
      <c r="P208" s="3">
        <f>SUMIFS('8月奖金发放记录'!$J$2:$J$171,'8月奖金发放记录'!$B$2:$B$171,B208,'8月奖金发放记录'!$E$2:$E$171,"补发2月",'8月奖金发放记录'!$A$2:$A$171,A208)</f>
        <v>0</v>
      </c>
      <c r="Q208" s="3">
        <f>SUMIFS('8月奖金发放记录'!$J$2:$J$171,'8月奖金发放记录'!$B$2:$B$171,B208,'8月奖金发放记录'!$E$2:$E$171,"补发3月",'8月奖金发放记录'!$A$2:$A$171,A208)</f>
        <v>0</v>
      </c>
      <c r="R208" s="3">
        <f>SUMIFS('8月奖金发放记录'!$J$2:$J$171,'8月奖金发放记录'!$B$2:$B$171,B208,'8月奖金发放记录'!$E$2:$E$171,"补发4月",'8月奖金发放记录'!$A$2:$A$171,A208)</f>
        <v>0</v>
      </c>
      <c r="S208" s="3">
        <f>SUMIFS('8月奖金发放记录'!$J$2:$J$171,'8月奖金发放记录'!$B$2:$B$171,B208,'8月奖金发放记录'!$E$2:$E$171,"补发5月",'8月奖金发放记录'!$A$2:$A$171,A208)</f>
        <v>0</v>
      </c>
      <c r="T208" s="3">
        <f>SUMIFS('8月奖金发放记录'!$J$2:$J$171,'8月奖金发放记录'!$B$2:$B$171,B208,'8月奖金发放记录'!$E$2:$E$171,"补发6月",'8月奖金发放记录'!$A$2:$A$171,A208)</f>
        <v>0</v>
      </c>
      <c r="U208" s="3">
        <f>SUMIFS('8月奖金发放记录'!$J$2:$J$171,'8月奖金发放记录'!$B$2:$B$171,B208,'8月奖金发放记录'!$E$2:$E$171,"补发7月",'8月奖金发放记录'!$A$2:$A$171,A208)</f>
        <v>0</v>
      </c>
      <c r="V208" s="3">
        <f>SUMIFS('8月奖金发放记录'!$J$2:$J$171,'8月奖金发放记录'!$B$2:$B$171,B208,'8月奖金发放记录'!$E$2:$E$171,"当月",'8月奖金发放记录'!$A$2:$A$171,A208)</f>
        <v>0</v>
      </c>
      <c r="W208" s="3">
        <f>SUMIFS('8月奖金发放记录'!$J$2:$J$171,'8月奖金发放记录'!$B$2:$B$171,B208,'8月奖金发放记录'!$E$2:$E$171,"累计补发8月",'8月奖金发放记录'!$A$2:$A$171,A208)</f>
        <v>0</v>
      </c>
      <c r="X208" s="3">
        <f t="shared" si="3"/>
        <v>260</v>
      </c>
      <c r="Y208" s="2" t="s">
        <v>59</v>
      </c>
    </row>
    <row r="209" ht="19" customHeight="1" spans="1:25">
      <c r="A209" s="2" t="s">
        <v>82</v>
      </c>
      <c r="B209" s="2" t="s">
        <v>66</v>
      </c>
      <c r="C209" s="2" t="s">
        <v>65</v>
      </c>
      <c r="D209" s="2">
        <v>1</v>
      </c>
      <c r="E209" s="2">
        <v>31</v>
      </c>
      <c r="F209" s="3">
        <v>5000</v>
      </c>
      <c r="G209" s="3">
        <v>5460.6</v>
      </c>
      <c r="H209" s="2" t="s">
        <v>113</v>
      </c>
      <c r="I209" s="3">
        <v>260</v>
      </c>
      <c r="J209" s="3">
        <v>20000</v>
      </c>
      <c r="K209" s="3">
        <v>20922.9</v>
      </c>
      <c r="L209" s="2" t="s">
        <v>69</v>
      </c>
      <c r="M209" s="2">
        <v>0</v>
      </c>
      <c r="N209" s="3">
        <f>SUMIFS('8月奖金发放记录'!$J$2:$J$171,'8月奖金发放记录'!$B$2:$B$171,B209,'8月奖金发放记录'!$E$2:$E$171,"结转",'8月奖金发放记录'!$A$2:$A$171,A209)</f>
        <v>0</v>
      </c>
      <c r="O209" s="3">
        <f>SUMIFS('8月奖金发放记录'!$J$2:$J$171,'8月奖金发放记录'!$B$2:$B$171,B209,'8月奖金发放记录'!$E$2:$E$171,"补发1月",'8月奖金发放记录'!$A$2:$A$171,A209)</f>
        <v>0</v>
      </c>
      <c r="P209" s="3">
        <f>SUMIFS('8月奖金发放记录'!$J$2:$J$171,'8月奖金发放记录'!$B$2:$B$171,B209,'8月奖金发放记录'!$E$2:$E$171,"补发2月",'8月奖金发放记录'!$A$2:$A$171,A209)</f>
        <v>0</v>
      </c>
      <c r="Q209" s="3">
        <f>SUMIFS('8月奖金发放记录'!$J$2:$J$171,'8月奖金发放记录'!$B$2:$B$171,B209,'8月奖金发放记录'!$E$2:$E$171,"补发3月",'8月奖金发放记录'!$A$2:$A$171,A209)</f>
        <v>0</v>
      </c>
      <c r="R209" s="3">
        <f>SUMIFS('8月奖金发放记录'!$J$2:$J$171,'8月奖金发放记录'!$B$2:$B$171,B209,'8月奖金发放记录'!$E$2:$E$171,"补发4月",'8月奖金发放记录'!$A$2:$A$171,A209)</f>
        <v>0</v>
      </c>
      <c r="S209" s="3">
        <f>SUMIFS('8月奖金发放记录'!$J$2:$J$171,'8月奖金发放记录'!$B$2:$B$171,B209,'8月奖金发放记录'!$E$2:$E$171,"补发5月",'8月奖金发放记录'!$A$2:$A$171,A209)</f>
        <v>0</v>
      </c>
      <c r="T209" s="3">
        <f>SUMIFS('8月奖金发放记录'!$J$2:$J$171,'8月奖金发放记录'!$B$2:$B$171,B209,'8月奖金发放记录'!$E$2:$E$171,"补发6月",'8月奖金发放记录'!$A$2:$A$171,A209)</f>
        <v>0</v>
      </c>
      <c r="U209" s="3">
        <f>SUMIFS('8月奖金发放记录'!$J$2:$J$171,'8月奖金发放记录'!$B$2:$B$171,B209,'8月奖金发放记录'!$E$2:$E$171,"补发7月",'8月奖金发放记录'!$A$2:$A$171,A209)</f>
        <v>0</v>
      </c>
      <c r="V209" s="3">
        <f>SUMIFS('8月奖金发放记录'!$J$2:$J$171,'8月奖金发放记录'!$B$2:$B$171,B209,'8月奖金发放记录'!$E$2:$E$171,"当月",'8月奖金发放记录'!$A$2:$A$171,A209)</f>
        <v>260</v>
      </c>
      <c r="W209" s="3">
        <f>SUMIFS('8月奖金发放记录'!$J$2:$J$171,'8月奖金发放记录'!$B$2:$B$171,B209,'8月奖金发放记录'!$E$2:$E$171,"累计补发8月",'8月奖金发放记录'!$A$2:$A$171,A209)</f>
        <v>0</v>
      </c>
      <c r="X209" s="3">
        <f t="shared" si="3"/>
        <v>260</v>
      </c>
      <c r="Y209" s="2" t="s">
        <v>59</v>
      </c>
    </row>
    <row r="210" ht="19" customHeight="1" spans="1:25">
      <c r="A210" s="2" t="s">
        <v>83</v>
      </c>
      <c r="B210" s="2" t="s">
        <v>66</v>
      </c>
      <c r="C210" s="2" t="s">
        <v>65</v>
      </c>
      <c r="D210" s="2">
        <v>1</v>
      </c>
      <c r="E210" s="2">
        <v>23</v>
      </c>
      <c r="F210" s="3">
        <v>3709.68</v>
      </c>
      <c r="G210" s="3">
        <v>4549.9</v>
      </c>
      <c r="H210" s="2" t="s">
        <v>113</v>
      </c>
      <c r="I210" s="3">
        <v>192.903225806452</v>
      </c>
      <c r="J210" s="3">
        <v>27903.23</v>
      </c>
      <c r="K210" s="3">
        <v>36400.97</v>
      </c>
      <c r="L210" s="2" t="s">
        <v>69</v>
      </c>
      <c r="M210" s="2">
        <v>0</v>
      </c>
      <c r="N210" s="3">
        <f>SUMIFS('8月奖金发放记录'!$J$2:$J$171,'8月奖金发放记录'!$B$2:$B$171,B210,'8月奖金发放记录'!$E$2:$E$171,"结转",'8月奖金发放记录'!$A$2:$A$171,A210)</f>
        <v>0</v>
      </c>
      <c r="O210" s="3">
        <f>SUMIFS('8月奖金发放记录'!$J$2:$J$171,'8月奖金发放记录'!$B$2:$B$171,B210,'8月奖金发放记录'!$E$2:$E$171,"补发1月",'8月奖金发放记录'!$A$2:$A$171,A210)</f>
        <v>0</v>
      </c>
      <c r="P210" s="3">
        <f>SUMIFS('8月奖金发放记录'!$J$2:$J$171,'8月奖金发放记录'!$B$2:$B$171,B210,'8月奖金发放记录'!$E$2:$E$171,"补发2月",'8月奖金发放记录'!$A$2:$A$171,A210)</f>
        <v>0</v>
      </c>
      <c r="Q210" s="3">
        <f>SUMIFS('8月奖金发放记录'!$J$2:$J$171,'8月奖金发放记录'!$B$2:$B$171,B210,'8月奖金发放记录'!$E$2:$E$171,"补发3月",'8月奖金发放记录'!$A$2:$A$171,A210)</f>
        <v>0</v>
      </c>
      <c r="R210" s="3">
        <f>SUMIFS('8月奖金发放记录'!$J$2:$J$171,'8月奖金发放记录'!$B$2:$B$171,B210,'8月奖金发放记录'!$E$2:$E$171,"补发4月",'8月奖金发放记录'!$A$2:$A$171,A210)</f>
        <v>0</v>
      </c>
      <c r="S210" s="3">
        <f>SUMIFS('8月奖金发放记录'!$J$2:$J$171,'8月奖金发放记录'!$B$2:$B$171,B210,'8月奖金发放记录'!$E$2:$E$171,"补发5月",'8月奖金发放记录'!$A$2:$A$171,A210)</f>
        <v>0</v>
      </c>
      <c r="T210" s="3">
        <f>SUMIFS('8月奖金发放记录'!$J$2:$J$171,'8月奖金发放记录'!$B$2:$B$171,B210,'8月奖金发放记录'!$E$2:$E$171,"补发6月",'8月奖金发放记录'!$A$2:$A$171,A210)</f>
        <v>0</v>
      </c>
      <c r="U210" s="3">
        <f>SUMIFS('8月奖金发放记录'!$J$2:$J$171,'8月奖金发放记录'!$B$2:$B$171,B210,'8月奖金发放记录'!$E$2:$E$171,"补发7月",'8月奖金发放记录'!$A$2:$A$171,A210)</f>
        <v>0</v>
      </c>
      <c r="V210" s="3">
        <f>SUMIFS('8月奖金发放记录'!$J$2:$J$171,'8月奖金发放记录'!$B$2:$B$171,B210,'8月奖金发放记录'!$E$2:$E$171,"当月",'8月奖金发放记录'!$A$2:$A$171,A210)</f>
        <v>192.9</v>
      </c>
      <c r="W210" s="3">
        <f>SUMIFS('8月奖金发放记录'!$J$2:$J$171,'8月奖金发放记录'!$B$2:$B$171,B210,'8月奖金发放记录'!$E$2:$E$171,"累计补发8月",'8月奖金发放记录'!$A$2:$A$171,A210)</f>
        <v>0</v>
      </c>
      <c r="X210" s="3">
        <f t="shared" si="3"/>
        <v>192.9</v>
      </c>
      <c r="Y210" s="2" t="s">
        <v>59</v>
      </c>
    </row>
    <row r="211" ht="19" customHeight="1" spans="1:25">
      <c r="A211" s="2" t="s">
        <v>85</v>
      </c>
      <c r="B211" s="2" t="s">
        <v>66</v>
      </c>
      <c r="C211" s="2" t="s">
        <v>65</v>
      </c>
      <c r="D211" s="2">
        <v>1</v>
      </c>
      <c r="E211" s="2">
        <v>1</v>
      </c>
      <c r="F211" s="3">
        <v>161.29</v>
      </c>
      <c r="G211" s="3">
        <v>65.5</v>
      </c>
      <c r="H211" s="2" t="s">
        <v>59</v>
      </c>
      <c r="I211" s="3">
        <v>0</v>
      </c>
      <c r="J211" s="3">
        <v>22580.64</v>
      </c>
      <c r="K211" s="3">
        <v>27577.99</v>
      </c>
      <c r="L211" s="2" t="s">
        <v>69</v>
      </c>
      <c r="M211" s="2">
        <v>0</v>
      </c>
      <c r="N211" s="3">
        <f>SUMIFS('8月奖金发放记录'!$J$2:$J$171,'8月奖金发放记录'!$B$2:$B$171,B211,'8月奖金发放记录'!$E$2:$E$171,"结转",'8月奖金发放记录'!$A$2:$A$171,A211)</f>
        <v>0</v>
      </c>
      <c r="O211" s="3">
        <f>SUMIFS('8月奖金发放记录'!$J$2:$J$171,'8月奖金发放记录'!$B$2:$B$171,B211,'8月奖金发放记录'!$E$2:$E$171,"补发1月",'8月奖金发放记录'!$A$2:$A$171,A211)</f>
        <v>0</v>
      </c>
      <c r="P211" s="3">
        <f>SUMIFS('8月奖金发放记录'!$J$2:$J$171,'8月奖金发放记录'!$B$2:$B$171,B211,'8月奖金发放记录'!$E$2:$E$171,"补发2月",'8月奖金发放记录'!$A$2:$A$171,A211)</f>
        <v>0</v>
      </c>
      <c r="Q211" s="3">
        <f>SUMIFS('8月奖金发放记录'!$J$2:$J$171,'8月奖金发放记录'!$B$2:$B$171,B211,'8月奖金发放记录'!$E$2:$E$171,"补发3月",'8月奖金发放记录'!$A$2:$A$171,A211)</f>
        <v>0</v>
      </c>
      <c r="R211" s="3">
        <f>SUMIFS('8月奖金发放记录'!$J$2:$J$171,'8月奖金发放记录'!$B$2:$B$171,B211,'8月奖金发放记录'!$E$2:$E$171,"补发4月",'8月奖金发放记录'!$A$2:$A$171,A211)</f>
        <v>0</v>
      </c>
      <c r="S211" s="3">
        <f>SUMIFS('8月奖金发放记录'!$J$2:$J$171,'8月奖金发放记录'!$B$2:$B$171,B211,'8月奖金发放记录'!$E$2:$E$171,"补发5月",'8月奖金发放记录'!$A$2:$A$171,A211)</f>
        <v>0</v>
      </c>
      <c r="T211" s="3">
        <f>SUMIFS('8月奖金发放记录'!$J$2:$J$171,'8月奖金发放记录'!$B$2:$B$171,B211,'8月奖金发放记录'!$E$2:$E$171,"补发6月",'8月奖金发放记录'!$A$2:$A$171,A211)</f>
        <v>0</v>
      </c>
      <c r="U211" s="3">
        <f>SUMIFS('8月奖金发放记录'!$J$2:$J$171,'8月奖金发放记录'!$B$2:$B$171,B211,'8月奖金发放记录'!$E$2:$E$171,"补发7月",'8月奖金发放记录'!$A$2:$A$171,A211)</f>
        <v>0</v>
      </c>
      <c r="V211" s="3">
        <f>SUMIFS('8月奖金发放记录'!$J$2:$J$171,'8月奖金发放记录'!$B$2:$B$171,B211,'8月奖金发放记录'!$E$2:$E$171,"当月",'8月奖金发放记录'!$A$2:$A$171,A211)</f>
        <v>0</v>
      </c>
      <c r="W211" s="3">
        <f>SUMIFS('8月奖金发放记录'!$J$2:$J$171,'8月奖金发放记录'!$B$2:$B$171,B211,'8月奖金发放记录'!$E$2:$E$171,"累计补发8月",'8月奖金发放记录'!$A$2:$A$171,A211)</f>
        <v>8.39</v>
      </c>
      <c r="X211" s="3">
        <f t="shared" si="3"/>
        <v>8.39</v>
      </c>
      <c r="Y211" s="2" t="s">
        <v>59</v>
      </c>
    </row>
    <row r="212" ht="19" customHeight="1" spans="1:25">
      <c r="A212" s="2" t="s">
        <v>86</v>
      </c>
      <c r="B212" s="2" t="s">
        <v>66</v>
      </c>
      <c r="C212" s="2" t="s">
        <v>65</v>
      </c>
      <c r="D212" s="2">
        <v>1</v>
      </c>
      <c r="E212" s="2">
        <v>12</v>
      </c>
      <c r="F212" s="3">
        <v>1935.48</v>
      </c>
      <c r="G212" s="3">
        <v>1672.9</v>
      </c>
      <c r="H212" s="2" t="s">
        <v>59</v>
      </c>
      <c r="I212" s="3">
        <v>0</v>
      </c>
      <c r="J212" s="3">
        <v>24354.83</v>
      </c>
      <c r="K212" s="3">
        <v>35106.04</v>
      </c>
      <c r="L212" s="2" t="s">
        <v>69</v>
      </c>
      <c r="M212" s="2">
        <v>0</v>
      </c>
      <c r="N212" s="3">
        <f>SUMIFS('8月奖金发放记录'!$J$2:$J$171,'8月奖金发放记录'!$B$2:$B$171,B212,'8月奖金发放记录'!$E$2:$E$171,"结转",'8月奖金发放记录'!$A$2:$A$171,A212)</f>
        <v>260</v>
      </c>
      <c r="O212" s="3">
        <f>SUMIFS('8月奖金发放记录'!$J$2:$J$171,'8月奖金发放记录'!$B$2:$B$171,B212,'8月奖金发放记录'!$E$2:$E$171,"补发1月",'8月奖金发放记录'!$A$2:$A$171,A212)</f>
        <v>0</v>
      </c>
      <c r="P212" s="3">
        <f>SUMIFS('8月奖金发放记录'!$J$2:$J$171,'8月奖金发放记录'!$B$2:$B$171,B212,'8月奖金发放记录'!$E$2:$E$171,"补发2月",'8月奖金发放记录'!$A$2:$A$171,A212)</f>
        <v>0</v>
      </c>
      <c r="Q212" s="3">
        <f>SUMIFS('8月奖金发放记录'!$J$2:$J$171,'8月奖金发放记录'!$B$2:$B$171,B212,'8月奖金发放记录'!$E$2:$E$171,"补发3月",'8月奖金发放记录'!$A$2:$A$171,A212)</f>
        <v>0</v>
      </c>
      <c r="R212" s="3">
        <f>SUMIFS('8月奖金发放记录'!$J$2:$J$171,'8月奖金发放记录'!$B$2:$B$171,B212,'8月奖金发放记录'!$E$2:$E$171,"补发4月",'8月奖金发放记录'!$A$2:$A$171,A212)</f>
        <v>0</v>
      </c>
      <c r="S212" s="3">
        <f>SUMIFS('8月奖金发放记录'!$J$2:$J$171,'8月奖金发放记录'!$B$2:$B$171,B212,'8月奖金发放记录'!$E$2:$E$171,"补发5月",'8月奖金发放记录'!$A$2:$A$171,A212)</f>
        <v>0</v>
      </c>
      <c r="T212" s="3">
        <f>SUMIFS('8月奖金发放记录'!$J$2:$J$171,'8月奖金发放记录'!$B$2:$B$171,B212,'8月奖金发放记录'!$E$2:$E$171,"补发6月",'8月奖金发放记录'!$A$2:$A$171,A212)</f>
        <v>0</v>
      </c>
      <c r="U212" s="3">
        <f>SUMIFS('8月奖金发放记录'!$J$2:$J$171,'8月奖金发放记录'!$B$2:$B$171,B212,'8月奖金发放记录'!$E$2:$E$171,"补发7月",'8月奖金发放记录'!$A$2:$A$171,A212)</f>
        <v>0</v>
      </c>
      <c r="V212" s="3">
        <f>SUMIFS('8月奖金发放记录'!$J$2:$J$171,'8月奖金发放记录'!$B$2:$B$171,B212,'8月奖金发放记录'!$E$2:$E$171,"当月",'8月奖金发放记录'!$A$2:$A$171,A212)</f>
        <v>0</v>
      </c>
      <c r="W212" s="3">
        <f>SUMIFS('8月奖金发放记录'!$J$2:$J$171,'8月奖金发放记录'!$B$2:$B$171,B212,'8月奖金发放记录'!$E$2:$E$171,"累计补发8月",'8月奖金发放记录'!$A$2:$A$171,A212)</f>
        <v>0</v>
      </c>
      <c r="X212" s="3">
        <f t="shared" si="3"/>
        <v>260</v>
      </c>
      <c r="Y212" s="2" t="s">
        <v>59</v>
      </c>
    </row>
    <row r="213" ht="19" customHeight="1" spans="1:25">
      <c r="A213" s="2" t="s">
        <v>88</v>
      </c>
      <c r="B213" s="2" t="s">
        <v>66</v>
      </c>
      <c r="C213" s="2" t="s">
        <v>65</v>
      </c>
      <c r="D213" s="2">
        <v>1</v>
      </c>
      <c r="E213" s="2">
        <v>31</v>
      </c>
      <c r="F213" s="3">
        <v>5000</v>
      </c>
      <c r="G213" s="3">
        <v>3369.9</v>
      </c>
      <c r="H213" s="2" t="s">
        <v>59</v>
      </c>
      <c r="I213" s="3">
        <v>0</v>
      </c>
      <c r="J213" s="3">
        <v>13666.67</v>
      </c>
      <c r="K213" s="3">
        <v>9484.7</v>
      </c>
      <c r="L213" s="2" t="s">
        <v>24</v>
      </c>
      <c r="M213" s="2">
        <v>0</v>
      </c>
      <c r="N213" s="3">
        <f>SUMIFS('8月奖金发放记录'!$J$2:$J$171,'8月奖金发放记录'!$B$2:$B$171,B213,'8月奖金发放记录'!$E$2:$E$171,"结转",'8月奖金发放记录'!$A$2:$A$171,A213)</f>
        <v>0</v>
      </c>
      <c r="O213" s="3">
        <f>SUMIFS('8月奖金发放记录'!$J$2:$J$171,'8月奖金发放记录'!$B$2:$B$171,B213,'8月奖金发放记录'!$E$2:$E$171,"补发1月",'8月奖金发放记录'!$A$2:$A$171,A213)</f>
        <v>0</v>
      </c>
      <c r="P213" s="3">
        <f>SUMIFS('8月奖金发放记录'!$J$2:$J$171,'8月奖金发放记录'!$B$2:$B$171,B213,'8月奖金发放记录'!$E$2:$E$171,"补发2月",'8月奖金发放记录'!$A$2:$A$171,A213)</f>
        <v>0</v>
      </c>
      <c r="Q213" s="3">
        <f>SUMIFS('8月奖金发放记录'!$J$2:$J$171,'8月奖金发放记录'!$B$2:$B$171,B213,'8月奖金发放记录'!$E$2:$E$171,"补发3月",'8月奖金发放记录'!$A$2:$A$171,A213)</f>
        <v>0</v>
      </c>
      <c r="R213" s="3">
        <f>SUMIFS('8月奖金发放记录'!$J$2:$J$171,'8月奖金发放记录'!$B$2:$B$171,B213,'8月奖金发放记录'!$E$2:$E$171,"补发4月",'8月奖金发放记录'!$A$2:$A$171,A213)</f>
        <v>0</v>
      </c>
      <c r="S213" s="3">
        <f>SUMIFS('8月奖金发放记录'!$J$2:$J$171,'8月奖金发放记录'!$B$2:$B$171,B213,'8月奖金发放记录'!$E$2:$E$171,"补发5月",'8月奖金发放记录'!$A$2:$A$171,A213)</f>
        <v>0</v>
      </c>
      <c r="T213" s="3">
        <f>SUMIFS('8月奖金发放记录'!$J$2:$J$171,'8月奖金发放记录'!$B$2:$B$171,B213,'8月奖金发放记录'!$E$2:$E$171,"补发6月",'8月奖金发放记录'!$A$2:$A$171,A213)</f>
        <v>0</v>
      </c>
      <c r="U213" s="3">
        <f>SUMIFS('8月奖金发放记录'!$J$2:$J$171,'8月奖金发放记录'!$B$2:$B$171,B213,'8月奖金发放记录'!$E$2:$E$171,"补发7月",'8月奖金发放记录'!$A$2:$A$171,A213)</f>
        <v>0</v>
      </c>
      <c r="V213" s="3">
        <f>SUMIFS('8月奖金发放记录'!$J$2:$J$171,'8月奖金发放记录'!$B$2:$B$171,B213,'8月奖金发放记录'!$E$2:$E$171,"当月",'8月奖金发放记录'!$A$2:$A$171,A213)</f>
        <v>0</v>
      </c>
      <c r="W213" s="3">
        <f>SUMIFS('8月奖金发放记录'!$J$2:$J$171,'8月奖金发放记录'!$B$2:$B$171,B213,'8月奖金发放记录'!$E$2:$E$171,"累计补发8月",'8月奖金发放记录'!$A$2:$A$171,A213)</f>
        <v>0</v>
      </c>
      <c r="X213" s="3">
        <f t="shared" si="3"/>
        <v>0</v>
      </c>
      <c r="Y213" s="2" t="s">
        <v>59</v>
      </c>
    </row>
    <row r="214" ht="19" customHeight="1" spans="1:25">
      <c r="A214" s="2" t="s">
        <v>89</v>
      </c>
      <c r="B214" s="2" t="s">
        <v>66</v>
      </c>
      <c r="C214" s="2" t="s">
        <v>65</v>
      </c>
      <c r="D214" s="2">
        <v>1</v>
      </c>
      <c r="E214" s="2">
        <v>23</v>
      </c>
      <c r="F214" s="3">
        <v>2225.81</v>
      </c>
      <c r="G214" s="3">
        <v>162.8</v>
      </c>
      <c r="H214" s="2" t="s">
        <v>59</v>
      </c>
      <c r="I214" s="3">
        <v>0</v>
      </c>
      <c r="J214" s="3">
        <v>15580.65</v>
      </c>
      <c r="K214" s="3">
        <v>16843.1</v>
      </c>
      <c r="L214" s="2" t="s">
        <v>69</v>
      </c>
      <c r="M214" s="2">
        <v>0</v>
      </c>
      <c r="N214" s="3">
        <f>SUMIFS('8月奖金发放记录'!$J$2:$J$171,'8月奖金发放记录'!$B$2:$B$171,B214,'8月奖金发放记录'!$E$2:$E$171,"结转",'8月奖金发放记录'!$A$2:$A$171,A214)</f>
        <v>0</v>
      </c>
      <c r="O214" s="3">
        <f>SUMIFS('8月奖金发放记录'!$J$2:$J$171,'8月奖金发放记录'!$B$2:$B$171,B214,'8月奖金发放记录'!$E$2:$E$171,"补发1月",'8月奖金发放记录'!$A$2:$A$171,A214)</f>
        <v>0</v>
      </c>
      <c r="P214" s="3">
        <f>SUMIFS('8月奖金发放记录'!$J$2:$J$171,'8月奖金发放记录'!$B$2:$B$171,B214,'8月奖金发放记录'!$E$2:$E$171,"补发2月",'8月奖金发放记录'!$A$2:$A$171,A214)</f>
        <v>0</v>
      </c>
      <c r="Q214" s="3">
        <f>SUMIFS('8月奖金发放记录'!$J$2:$J$171,'8月奖金发放记录'!$B$2:$B$171,B214,'8月奖金发放记录'!$E$2:$E$171,"补发3月",'8月奖金发放记录'!$A$2:$A$171,A214)</f>
        <v>0</v>
      </c>
      <c r="R214" s="3">
        <f>SUMIFS('8月奖金发放记录'!$J$2:$J$171,'8月奖金发放记录'!$B$2:$B$171,B214,'8月奖金发放记录'!$E$2:$E$171,"补发4月",'8月奖金发放记录'!$A$2:$A$171,A214)</f>
        <v>0</v>
      </c>
      <c r="S214" s="3">
        <f>SUMIFS('8月奖金发放记录'!$J$2:$J$171,'8月奖金发放记录'!$B$2:$B$171,B214,'8月奖金发放记录'!$E$2:$E$171,"补发5月",'8月奖金发放记录'!$A$2:$A$171,A214)</f>
        <v>0</v>
      </c>
      <c r="T214" s="3">
        <f>SUMIFS('8月奖金发放记录'!$J$2:$J$171,'8月奖金发放记录'!$B$2:$B$171,B214,'8月奖金发放记录'!$E$2:$E$171,"补发6月",'8月奖金发放记录'!$A$2:$A$171,A214)</f>
        <v>0</v>
      </c>
      <c r="U214" s="3">
        <f>SUMIFS('8月奖金发放记录'!$J$2:$J$171,'8月奖金发放记录'!$B$2:$B$171,B214,'8月奖金发放记录'!$E$2:$E$171,"补发7月",'8月奖金发放记录'!$A$2:$A$171,A214)</f>
        <v>0</v>
      </c>
      <c r="V214" s="3">
        <f>SUMIFS('8月奖金发放记录'!$J$2:$J$171,'8月奖金发放记录'!$B$2:$B$171,B214,'8月奖金发放记录'!$E$2:$E$171,"当月",'8月奖金发放记录'!$A$2:$A$171,A214)</f>
        <v>0</v>
      </c>
      <c r="W214" s="3">
        <f>SUMIFS('8月奖金发放记录'!$J$2:$J$171,'8月奖金发放记录'!$B$2:$B$171,B214,'8月奖金发放记录'!$E$2:$E$171,"累计补发8月",'8月奖金发放记录'!$A$2:$A$171,A214)</f>
        <v>111.29</v>
      </c>
      <c r="X214" s="3">
        <f t="shared" si="3"/>
        <v>111.29</v>
      </c>
      <c r="Y214" s="2" t="s">
        <v>59</v>
      </c>
    </row>
    <row r="215" ht="19" customHeight="1" spans="1:25">
      <c r="A215" s="2" t="s">
        <v>91</v>
      </c>
      <c r="B215" s="2" t="s">
        <v>66</v>
      </c>
      <c r="C215" s="2" t="s">
        <v>65</v>
      </c>
      <c r="D215" s="2">
        <v>1</v>
      </c>
      <c r="E215" s="2">
        <v>21</v>
      </c>
      <c r="F215" s="3">
        <v>2032.26</v>
      </c>
      <c r="G215" s="3">
        <v>301.9</v>
      </c>
      <c r="H215" s="2" t="s">
        <v>59</v>
      </c>
      <c r="I215" s="3">
        <v>0</v>
      </c>
      <c r="J215" s="3">
        <v>15870.97</v>
      </c>
      <c r="K215" s="3">
        <v>29223.8</v>
      </c>
      <c r="L215" s="2" t="s">
        <v>69</v>
      </c>
      <c r="M215" s="2">
        <v>1</v>
      </c>
      <c r="N215" s="3">
        <f>SUMIFS('8月奖金发放记录'!$J$2:$J$171,'8月奖金发放记录'!$B$2:$B$171,B215,'8月奖金发放记录'!$E$2:$E$171,"结转",'8月奖金发放记录'!$A$2:$A$171,A215)</f>
        <v>150</v>
      </c>
      <c r="O215" s="3">
        <f>SUMIFS('8月奖金发放记录'!$J$2:$J$171,'8月奖金发放记录'!$B$2:$B$171,B215,'8月奖金发放记录'!$E$2:$E$171,"补发1月",'8月奖金发放记录'!$A$2:$A$171,A215)</f>
        <v>0</v>
      </c>
      <c r="P215" s="3">
        <f>SUMIFS('8月奖金发放记录'!$J$2:$J$171,'8月奖金发放记录'!$B$2:$B$171,B215,'8月奖金发放记录'!$E$2:$E$171,"补发2月",'8月奖金发放记录'!$A$2:$A$171,A215)</f>
        <v>0</v>
      </c>
      <c r="Q215" s="3">
        <f>SUMIFS('8月奖金发放记录'!$J$2:$J$171,'8月奖金发放记录'!$B$2:$B$171,B215,'8月奖金发放记录'!$E$2:$E$171,"补发3月",'8月奖金发放记录'!$A$2:$A$171,A215)</f>
        <v>0</v>
      </c>
      <c r="R215" s="3">
        <f>SUMIFS('8月奖金发放记录'!$J$2:$J$171,'8月奖金发放记录'!$B$2:$B$171,B215,'8月奖金发放记录'!$E$2:$E$171,"补发4月",'8月奖金发放记录'!$A$2:$A$171,A215)</f>
        <v>0</v>
      </c>
      <c r="S215" s="3">
        <f>SUMIFS('8月奖金发放记录'!$J$2:$J$171,'8月奖金发放记录'!$B$2:$B$171,B215,'8月奖金发放记录'!$E$2:$E$171,"补发5月",'8月奖金发放记录'!$A$2:$A$171,A215)</f>
        <v>0</v>
      </c>
      <c r="T215" s="3">
        <f>SUMIFS('8月奖金发放记录'!$J$2:$J$171,'8月奖金发放记录'!$B$2:$B$171,B215,'8月奖金发放记录'!$E$2:$E$171,"补发6月",'8月奖金发放记录'!$A$2:$A$171,A215)</f>
        <v>0</v>
      </c>
      <c r="U215" s="3">
        <f>SUMIFS('8月奖金发放记录'!$J$2:$J$171,'8月奖金发放记录'!$B$2:$B$171,B215,'8月奖金发放记录'!$E$2:$E$171,"补发7月",'8月奖金发放记录'!$A$2:$A$171,A215)</f>
        <v>0</v>
      </c>
      <c r="V215" s="3">
        <f>SUMIFS('8月奖金发放记录'!$J$2:$J$171,'8月奖金发放记录'!$B$2:$B$171,B215,'8月奖金发放记录'!$E$2:$E$171,"当月",'8月奖金发放记录'!$A$2:$A$171,A215)</f>
        <v>0</v>
      </c>
      <c r="W215" s="3">
        <f>SUMIFS('8月奖金发放记录'!$J$2:$J$171,'8月奖金发放记录'!$B$2:$B$171,B215,'8月奖金发放记录'!$E$2:$E$171,"累计补发8月",'8月奖金发放记录'!$A$2:$A$171,A215)</f>
        <v>0</v>
      </c>
      <c r="X215" s="3">
        <f t="shared" si="3"/>
        <v>150</v>
      </c>
      <c r="Y215" s="2" t="s">
        <v>59</v>
      </c>
    </row>
    <row r="216" ht="19" customHeight="1" spans="1:25">
      <c r="A216" s="2" t="s">
        <v>705</v>
      </c>
      <c r="B216" s="2" t="s">
        <v>66</v>
      </c>
      <c r="C216" s="2" t="s">
        <v>65</v>
      </c>
      <c r="D216" s="2">
        <v>0</v>
      </c>
      <c r="E216" s="2">
        <v>31</v>
      </c>
      <c r="F216" s="3">
        <v>3000</v>
      </c>
      <c r="G216" s="3">
        <v>0</v>
      </c>
      <c r="H216" s="2" t="s">
        <v>59</v>
      </c>
      <c r="I216" s="3">
        <v>0</v>
      </c>
      <c r="J216" s="3">
        <v>15580.64</v>
      </c>
      <c r="K216" s="3">
        <v>41070.5</v>
      </c>
      <c r="L216" s="2" t="s">
        <v>24</v>
      </c>
      <c r="M216" s="2">
        <v>5</v>
      </c>
      <c r="N216" s="3">
        <f>SUMIFS('8月奖金发放记录'!$J$2:$J$171,'8月奖金发放记录'!$B$2:$B$171,B216,'8月奖金发放记录'!$E$2:$E$171,"结转",'8月奖金发放记录'!$A$2:$A$171,A216)</f>
        <v>150</v>
      </c>
      <c r="O216" s="3">
        <f>SUMIFS('8月奖金发放记录'!$J$2:$J$171,'8月奖金发放记录'!$B$2:$B$171,B216,'8月奖金发放记录'!$E$2:$E$171,"补发1月",'8月奖金发放记录'!$A$2:$A$171,A216)</f>
        <v>0</v>
      </c>
      <c r="P216" s="3">
        <f>SUMIFS('8月奖金发放记录'!$J$2:$J$171,'8月奖金发放记录'!$B$2:$B$171,B216,'8月奖金发放记录'!$E$2:$E$171,"补发2月",'8月奖金发放记录'!$A$2:$A$171,A216)</f>
        <v>0</v>
      </c>
      <c r="Q216" s="3">
        <f>SUMIFS('8月奖金发放记录'!$J$2:$J$171,'8月奖金发放记录'!$B$2:$B$171,B216,'8月奖金发放记录'!$E$2:$E$171,"补发3月",'8月奖金发放记录'!$A$2:$A$171,A216)</f>
        <v>0</v>
      </c>
      <c r="R216" s="3">
        <f>SUMIFS('8月奖金发放记录'!$J$2:$J$171,'8月奖金发放记录'!$B$2:$B$171,B216,'8月奖金发放记录'!$E$2:$E$171,"补发4月",'8月奖金发放记录'!$A$2:$A$171,A216)</f>
        <v>0</v>
      </c>
      <c r="S216" s="3">
        <f>SUMIFS('8月奖金发放记录'!$J$2:$J$171,'8月奖金发放记录'!$B$2:$B$171,B216,'8月奖金发放记录'!$E$2:$E$171,"补发5月",'8月奖金发放记录'!$A$2:$A$171,A216)</f>
        <v>0</v>
      </c>
      <c r="T216" s="3">
        <f>SUMIFS('8月奖金发放记录'!$J$2:$J$171,'8月奖金发放记录'!$B$2:$B$171,B216,'8月奖金发放记录'!$E$2:$E$171,"补发6月",'8月奖金发放记录'!$A$2:$A$171,A216)</f>
        <v>0</v>
      </c>
      <c r="U216" s="3">
        <f>SUMIFS('8月奖金发放记录'!$J$2:$J$171,'8月奖金发放记录'!$B$2:$B$171,B216,'8月奖金发放记录'!$E$2:$E$171,"补发7月",'8月奖金发放记录'!$A$2:$A$171,A216)</f>
        <v>0</v>
      </c>
      <c r="V216" s="3">
        <f>SUMIFS('8月奖金发放记录'!$J$2:$J$171,'8月奖金发放记录'!$B$2:$B$171,B216,'8月奖金发放记录'!$E$2:$E$171,"当月",'8月奖金发放记录'!$A$2:$A$171,A216)</f>
        <v>0</v>
      </c>
      <c r="W216" s="3">
        <f>SUMIFS('8月奖金发放记录'!$J$2:$J$171,'8月奖金发放记录'!$B$2:$B$171,B216,'8月奖金发放记录'!$E$2:$E$171,"累计补发8月",'8月奖金发放记录'!$A$2:$A$171,A216)</f>
        <v>0</v>
      </c>
      <c r="X216" s="3">
        <f t="shared" si="3"/>
        <v>150</v>
      </c>
      <c r="Y216" s="2" t="s">
        <v>113</v>
      </c>
    </row>
    <row r="217" ht="19" customHeight="1" spans="1:25">
      <c r="A217" s="2" t="s">
        <v>93</v>
      </c>
      <c r="B217" s="2" t="s">
        <v>66</v>
      </c>
      <c r="C217" s="2" t="s">
        <v>65</v>
      </c>
      <c r="D217" s="2">
        <v>1</v>
      </c>
      <c r="E217" s="2">
        <v>21</v>
      </c>
      <c r="F217" s="3">
        <v>2032.26</v>
      </c>
      <c r="G217" s="3">
        <v>2202.9</v>
      </c>
      <c r="H217" s="2" t="s">
        <v>113</v>
      </c>
      <c r="I217" s="3">
        <v>101.612903225806</v>
      </c>
      <c r="J217" s="3">
        <v>2322.58</v>
      </c>
      <c r="K217" s="3">
        <v>2920.3</v>
      </c>
      <c r="L217" s="2" t="s">
        <v>69</v>
      </c>
      <c r="M217" s="2">
        <v>0</v>
      </c>
      <c r="N217" s="3">
        <f>SUMIFS('8月奖金发放记录'!$J$2:$J$171,'8月奖金发放记录'!$B$2:$B$171,B217,'8月奖金发放记录'!$E$2:$E$171,"结转",'8月奖金发放记录'!$A$2:$A$171,A217)</f>
        <v>0</v>
      </c>
      <c r="O217" s="3">
        <f>SUMIFS('8月奖金发放记录'!$J$2:$J$171,'8月奖金发放记录'!$B$2:$B$171,B217,'8月奖金发放记录'!$E$2:$E$171,"补发1月",'8月奖金发放记录'!$A$2:$A$171,A217)</f>
        <v>0</v>
      </c>
      <c r="P217" s="3">
        <f>SUMIFS('8月奖金发放记录'!$J$2:$J$171,'8月奖金发放记录'!$B$2:$B$171,B217,'8月奖金发放记录'!$E$2:$E$171,"补发2月",'8月奖金发放记录'!$A$2:$A$171,A217)</f>
        <v>0</v>
      </c>
      <c r="Q217" s="3">
        <f>SUMIFS('8月奖金发放记录'!$J$2:$J$171,'8月奖金发放记录'!$B$2:$B$171,B217,'8月奖金发放记录'!$E$2:$E$171,"补发3月",'8月奖金发放记录'!$A$2:$A$171,A217)</f>
        <v>0</v>
      </c>
      <c r="R217" s="3">
        <f>SUMIFS('8月奖金发放记录'!$J$2:$J$171,'8月奖金发放记录'!$B$2:$B$171,B217,'8月奖金发放记录'!$E$2:$E$171,"补发4月",'8月奖金发放记录'!$A$2:$A$171,A217)</f>
        <v>0</v>
      </c>
      <c r="S217" s="3">
        <f>SUMIFS('8月奖金发放记录'!$J$2:$J$171,'8月奖金发放记录'!$B$2:$B$171,B217,'8月奖金发放记录'!$E$2:$E$171,"补发5月",'8月奖金发放记录'!$A$2:$A$171,A217)</f>
        <v>0</v>
      </c>
      <c r="T217" s="3">
        <f>SUMIFS('8月奖金发放记录'!$J$2:$J$171,'8月奖金发放记录'!$B$2:$B$171,B217,'8月奖金发放记录'!$E$2:$E$171,"补发6月",'8月奖金发放记录'!$A$2:$A$171,A217)</f>
        <v>0</v>
      </c>
      <c r="U217" s="3">
        <f>SUMIFS('8月奖金发放记录'!$J$2:$J$171,'8月奖金发放记录'!$B$2:$B$171,B217,'8月奖金发放记录'!$E$2:$E$171,"补发7月",'8月奖金发放记录'!$A$2:$A$171,A217)</f>
        <v>0</v>
      </c>
      <c r="V217" s="3">
        <f>SUMIFS('8月奖金发放记录'!$J$2:$J$171,'8月奖金发放记录'!$B$2:$B$171,B217,'8月奖金发放记录'!$E$2:$E$171,"当月",'8月奖金发放记录'!$A$2:$A$171,A217)</f>
        <v>101.61</v>
      </c>
      <c r="W217" s="3">
        <f>SUMIFS('8月奖金发放记录'!$J$2:$J$171,'8月奖金发放记录'!$B$2:$B$171,B217,'8月奖金发放记录'!$E$2:$E$171,"累计补发8月",'8月奖金发放记录'!$A$2:$A$171,A217)</f>
        <v>0</v>
      </c>
      <c r="X217" s="3">
        <f t="shared" si="3"/>
        <v>101.61</v>
      </c>
      <c r="Y217" s="2" t="s">
        <v>59</v>
      </c>
    </row>
    <row r="218" ht="19" customHeight="1" spans="1:25">
      <c r="A218" s="2" t="s">
        <v>96</v>
      </c>
      <c r="B218" s="2" t="s">
        <v>66</v>
      </c>
      <c r="C218" s="2" t="s">
        <v>65</v>
      </c>
      <c r="D218" s="2">
        <v>1</v>
      </c>
      <c r="E218" s="2">
        <v>1</v>
      </c>
      <c r="F218" s="3">
        <v>96.77</v>
      </c>
      <c r="G218" s="3">
        <v>42.1</v>
      </c>
      <c r="H218" s="2" t="s">
        <v>59</v>
      </c>
      <c r="I218" s="3">
        <v>0</v>
      </c>
      <c r="J218" s="3">
        <v>13451.61</v>
      </c>
      <c r="K218" s="3">
        <v>7344.2</v>
      </c>
      <c r="L218" s="2" t="s">
        <v>24</v>
      </c>
      <c r="M218" s="2">
        <v>0</v>
      </c>
      <c r="N218" s="3">
        <f>SUMIFS('8月奖金发放记录'!$J$2:$J$171,'8月奖金发放记录'!$B$2:$B$171,B218,'8月奖金发放记录'!$E$2:$E$171,"结转",'8月奖金发放记录'!$A$2:$A$171,A218)</f>
        <v>0</v>
      </c>
      <c r="O218" s="3">
        <f>SUMIFS('8月奖金发放记录'!$J$2:$J$171,'8月奖金发放记录'!$B$2:$B$171,B218,'8月奖金发放记录'!$E$2:$E$171,"补发1月",'8月奖金发放记录'!$A$2:$A$171,A218)</f>
        <v>0</v>
      </c>
      <c r="P218" s="3">
        <f>SUMIFS('8月奖金发放记录'!$J$2:$J$171,'8月奖金发放记录'!$B$2:$B$171,B218,'8月奖金发放记录'!$E$2:$E$171,"补发2月",'8月奖金发放记录'!$A$2:$A$171,A218)</f>
        <v>0</v>
      </c>
      <c r="Q218" s="3">
        <f>SUMIFS('8月奖金发放记录'!$J$2:$J$171,'8月奖金发放记录'!$B$2:$B$171,B218,'8月奖金发放记录'!$E$2:$E$171,"补发3月",'8月奖金发放记录'!$A$2:$A$171,A218)</f>
        <v>0</v>
      </c>
      <c r="R218" s="3">
        <f>SUMIFS('8月奖金发放记录'!$J$2:$J$171,'8月奖金发放记录'!$B$2:$B$171,B218,'8月奖金发放记录'!$E$2:$E$171,"补发4月",'8月奖金发放记录'!$A$2:$A$171,A218)</f>
        <v>0</v>
      </c>
      <c r="S218" s="3">
        <f>SUMIFS('8月奖金发放记录'!$J$2:$J$171,'8月奖金发放记录'!$B$2:$B$171,B218,'8月奖金发放记录'!$E$2:$E$171,"补发5月",'8月奖金发放记录'!$A$2:$A$171,A218)</f>
        <v>0</v>
      </c>
      <c r="T218" s="3">
        <f>SUMIFS('8月奖金发放记录'!$J$2:$J$171,'8月奖金发放记录'!$B$2:$B$171,B218,'8月奖金发放记录'!$E$2:$E$171,"补发6月",'8月奖金发放记录'!$A$2:$A$171,A218)</f>
        <v>0</v>
      </c>
      <c r="U218" s="3">
        <f>SUMIFS('8月奖金发放记录'!$J$2:$J$171,'8月奖金发放记录'!$B$2:$B$171,B218,'8月奖金发放记录'!$E$2:$E$171,"补发7月",'8月奖金发放记录'!$A$2:$A$171,A218)</f>
        <v>0</v>
      </c>
      <c r="V218" s="3">
        <f>SUMIFS('8月奖金发放记录'!$J$2:$J$171,'8月奖金发放记录'!$B$2:$B$171,B218,'8月奖金发放记录'!$E$2:$E$171,"当月",'8月奖金发放记录'!$A$2:$A$171,A218)</f>
        <v>0</v>
      </c>
      <c r="W218" s="3">
        <f>SUMIFS('8月奖金发放记录'!$J$2:$J$171,'8月奖金发放记录'!$B$2:$B$171,B218,'8月奖金发放记录'!$E$2:$E$171,"累计补发8月",'8月奖金发放记录'!$A$2:$A$171,A218)</f>
        <v>0</v>
      </c>
      <c r="X218" s="3">
        <f t="shared" si="3"/>
        <v>0</v>
      </c>
      <c r="Y218" s="2" t="s">
        <v>59</v>
      </c>
    </row>
    <row r="219" ht="19" customHeight="1" spans="1:25">
      <c r="A219" s="2" t="s">
        <v>97</v>
      </c>
      <c r="B219" s="2" t="s">
        <v>66</v>
      </c>
      <c r="C219" s="2" t="s">
        <v>65</v>
      </c>
      <c r="D219" s="2">
        <v>1</v>
      </c>
      <c r="E219" s="2">
        <v>22</v>
      </c>
      <c r="F219" s="3">
        <v>2129.03</v>
      </c>
      <c r="G219" s="3">
        <v>5162.6</v>
      </c>
      <c r="H219" s="2" t="s">
        <v>113</v>
      </c>
      <c r="I219" s="3">
        <v>106.451612903226</v>
      </c>
      <c r="J219" s="3">
        <v>17236.17</v>
      </c>
      <c r="K219" s="3">
        <v>44475.6</v>
      </c>
      <c r="L219" s="2" t="s">
        <v>69</v>
      </c>
      <c r="M219" s="2">
        <v>4</v>
      </c>
      <c r="N219" s="3">
        <f>SUMIFS('8月奖金发放记录'!$J$2:$J$171,'8月奖金发放记录'!$B$2:$B$171,B219,'8月奖金发放记录'!$E$2:$E$171,"结转",'8月奖金发放记录'!$A$2:$A$171,A219)</f>
        <v>150</v>
      </c>
      <c r="O219" s="3">
        <f>SUMIFS('8月奖金发放记录'!$J$2:$J$171,'8月奖金发放记录'!$B$2:$B$171,B219,'8月奖金发放记录'!$E$2:$E$171,"补发1月",'8月奖金发放记录'!$A$2:$A$171,A219)</f>
        <v>0</v>
      </c>
      <c r="P219" s="3">
        <f>SUMIFS('8月奖金发放记录'!$J$2:$J$171,'8月奖金发放记录'!$B$2:$B$171,B219,'8月奖金发放记录'!$E$2:$E$171,"补发2月",'8月奖金发放记录'!$A$2:$A$171,A219)</f>
        <v>0</v>
      </c>
      <c r="Q219" s="3">
        <f>SUMIFS('8月奖金发放记录'!$J$2:$J$171,'8月奖金发放记录'!$B$2:$B$171,B219,'8月奖金发放记录'!$E$2:$E$171,"补发3月",'8月奖金发放记录'!$A$2:$A$171,A219)</f>
        <v>0</v>
      </c>
      <c r="R219" s="3">
        <f>SUMIFS('8月奖金发放记录'!$J$2:$J$171,'8月奖金发放记录'!$B$2:$B$171,B219,'8月奖金发放记录'!$E$2:$E$171,"补发4月",'8月奖金发放记录'!$A$2:$A$171,A219)</f>
        <v>0</v>
      </c>
      <c r="S219" s="3">
        <f>SUMIFS('8月奖金发放记录'!$J$2:$J$171,'8月奖金发放记录'!$B$2:$B$171,B219,'8月奖金发放记录'!$E$2:$E$171,"补发5月",'8月奖金发放记录'!$A$2:$A$171,A219)</f>
        <v>0</v>
      </c>
      <c r="T219" s="3">
        <f>SUMIFS('8月奖金发放记录'!$J$2:$J$171,'8月奖金发放记录'!$B$2:$B$171,B219,'8月奖金发放记录'!$E$2:$E$171,"补发6月",'8月奖金发放记录'!$A$2:$A$171,A219)</f>
        <v>0</v>
      </c>
      <c r="U219" s="3">
        <f>SUMIFS('8月奖金发放记录'!$J$2:$J$171,'8月奖金发放记录'!$B$2:$B$171,B219,'8月奖金发放记录'!$E$2:$E$171,"补发7月",'8月奖金发放记录'!$A$2:$A$171,A219)</f>
        <v>0</v>
      </c>
      <c r="V219" s="3">
        <f>SUMIFS('8月奖金发放记录'!$J$2:$J$171,'8月奖金发放记录'!$B$2:$B$171,B219,'8月奖金发放记录'!$E$2:$E$171,"当月",'8月奖金发放记录'!$A$2:$A$171,A219)</f>
        <v>0</v>
      </c>
      <c r="W219" s="3">
        <f>SUMIFS('8月奖金发放记录'!$J$2:$J$171,'8月奖金发放记录'!$B$2:$B$171,B219,'8月奖金发放记录'!$E$2:$E$171,"累计补发8月",'8月奖金发放记录'!$A$2:$A$171,A219)</f>
        <v>0</v>
      </c>
      <c r="X219" s="3">
        <f t="shared" si="3"/>
        <v>150</v>
      </c>
      <c r="Y219" s="2" t="s">
        <v>59</v>
      </c>
    </row>
    <row r="220" ht="19" customHeight="1" spans="1:25">
      <c r="A220" s="2" t="s">
        <v>99</v>
      </c>
      <c r="B220" s="2" t="s">
        <v>66</v>
      </c>
      <c r="C220" s="2" t="s">
        <v>65</v>
      </c>
      <c r="D220" s="2">
        <v>1</v>
      </c>
      <c r="E220" s="2">
        <v>5</v>
      </c>
      <c r="F220" s="3">
        <v>483.87</v>
      </c>
      <c r="G220" s="3">
        <v>58.3</v>
      </c>
      <c r="H220" s="2" t="s">
        <v>59</v>
      </c>
      <c r="I220" s="3">
        <v>0</v>
      </c>
      <c r="J220" s="3">
        <v>13354.84</v>
      </c>
      <c r="K220" s="3">
        <v>24045</v>
      </c>
      <c r="L220" s="2" t="s">
        <v>69</v>
      </c>
      <c r="M220" s="2">
        <v>0</v>
      </c>
      <c r="N220" s="3">
        <f>SUMIFS('8月奖金发放记录'!$J$2:$J$171,'8月奖金发放记录'!$B$2:$B$171,B220,'8月奖金发放记录'!$E$2:$E$171,"结转",'8月奖金发放记录'!$A$2:$A$171,A220)</f>
        <v>0</v>
      </c>
      <c r="O220" s="3">
        <f>SUMIFS('8月奖金发放记录'!$J$2:$J$171,'8月奖金发放记录'!$B$2:$B$171,B220,'8月奖金发放记录'!$E$2:$E$171,"补发1月",'8月奖金发放记录'!$A$2:$A$171,A220)</f>
        <v>0</v>
      </c>
      <c r="P220" s="3">
        <f>SUMIFS('8月奖金发放记录'!$J$2:$J$171,'8月奖金发放记录'!$B$2:$B$171,B220,'8月奖金发放记录'!$E$2:$E$171,"补发2月",'8月奖金发放记录'!$A$2:$A$171,A220)</f>
        <v>0</v>
      </c>
      <c r="Q220" s="3">
        <f>SUMIFS('8月奖金发放记录'!$J$2:$J$171,'8月奖金发放记录'!$B$2:$B$171,B220,'8月奖金发放记录'!$E$2:$E$171,"补发3月",'8月奖金发放记录'!$A$2:$A$171,A220)</f>
        <v>0</v>
      </c>
      <c r="R220" s="3">
        <f>SUMIFS('8月奖金发放记录'!$J$2:$J$171,'8月奖金发放记录'!$B$2:$B$171,B220,'8月奖金发放记录'!$E$2:$E$171,"补发4月",'8月奖金发放记录'!$A$2:$A$171,A220)</f>
        <v>0</v>
      </c>
      <c r="S220" s="3">
        <f>SUMIFS('8月奖金发放记录'!$J$2:$J$171,'8月奖金发放记录'!$B$2:$B$171,B220,'8月奖金发放记录'!$E$2:$E$171,"补发5月",'8月奖金发放记录'!$A$2:$A$171,A220)</f>
        <v>0</v>
      </c>
      <c r="T220" s="3">
        <f>SUMIFS('8月奖金发放记录'!$J$2:$J$171,'8月奖金发放记录'!$B$2:$B$171,B220,'8月奖金发放记录'!$E$2:$E$171,"补发6月",'8月奖金发放记录'!$A$2:$A$171,A220)</f>
        <v>0</v>
      </c>
      <c r="U220" s="3">
        <f>SUMIFS('8月奖金发放记录'!$J$2:$J$171,'8月奖金发放记录'!$B$2:$B$171,B220,'8月奖金发放记录'!$E$2:$E$171,"补发7月",'8月奖金发放记录'!$A$2:$A$171,A220)</f>
        <v>0</v>
      </c>
      <c r="V220" s="3">
        <f>SUMIFS('8月奖金发放记录'!$J$2:$J$171,'8月奖金发放记录'!$B$2:$B$171,B220,'8月奖金发放记录'!$E$2:$E$171,"当月",'8月奖金发放记录'!$A$2:$A$171,A220)</f>
        <v>0</v>
      </c>
      <c r="W220" s="3">
        <f>SUMIFS('8月奖金发放记录'!$J$2:$J$171,'8月奖金发放记录'!$B$2:$B$171,B220,'8月奖金发放记录'!$E$2:$E$171,"累计补发8月",'8月奖金发放记录'!$A$2:$A$171,A220)</f>
        <v>24.19</v>
      </c>
      <c r="X220" s="3">
        <f t="shared" si="3"/>
        <v>24.19</v>
      </c>
      <c r="Y220" s="2" t="s">
        <v>59</v>
      </c>
    </row>
    <row r="221" ht="19" customHeight="1" spans="1:25">
      <c r="A221" s="2" t="s">
        <v>101</v>
      </c>
      <c r="B221" s="2" t="s">
        <v>66</v>
      </c>
      <c r="C221" s="2" t="s">
        <v>65</v>
      </c>
      <c r="D221" s="2">
        <v>1</v>
      </c>
      <c r="E221" s="2">
        <v>23</v>
      </c>
      <c r="F221" s="3">
        <v>2225.81</v>
      </c>
      <c r="G221" s="3">
        <v>6101.2</v>
      </c>
      <c r="H221" s="2" t="s">
        <v>113</v>
      </c>
      <c r="I221" s="3">
        <v>111.290322580645</v>
      </c>
      <c r="J221" s="3">
        <v>15580.65</v>
      </c>
      <c r="K221" s="3">
        <v>20038.5</v>
      </c>
      <c r="L221" s="2" t="s">
        <v>69</v>
      </c>
      <c r="M221" s="2">
        <v>0</v>
      </c>
      <c r="N221" s="3">
        <f>SUMIFS('8月奖金发放记录'!$J$2:$J$171,'8月奖金发放记录'!$B$2:$B$171,B221,'8月奖金发放记录'!$E$2:$E$171,"结转",'8月奖金发放记录'!$A$2:$A$171,A221)</f>
        <v>0</v>
      </c>
      <c r="O221" s="3">
        <f>SUMIFS('8月奖金发放记录'!$J$2:$J$171,'8月奖金发放记录'!$B$2:$B$171,B221,'8月奖金发放记录'!$E$2:$E$171,"补发1月",'8月奖金发放记录'!$A$2:$A$171,A221)</f>
        <v>0</v>
      </c>
      <c r="P221" s="3">
        <f>SUMIFS('8月奖金发放记录'!$J$2:$J$171,'8月奖金发放记录'!$B$2:$B$171,B221,'8月奖金发放记录'!$E$2:$E$171,"补发2月",'8月奖金发放记录'!$A$2:$A$171,A221)</f>
        <v>0</v>
      </c>
      <c r="Q221" s="3">
        <f>SUMIFS('8月奖金发放记录'!$J$2:$J$171,'8月奖金发放记录'!$B$2:$B$171,B221,'8月奖金发放记录'!$E$2:$E$171,"补发3月",'8月奖金发放记录'!$A$2:$A$171,A221)</f>
        <v>0</v>
      </c>
      <c r="R221" s="3">
        <f>SUMIFS('8月奖金发放记录'!$J$2:$J$171,'8月奖金发放记录'!$B$2:$B$171,B221,'8月奖金发放记录'!$E$2:$E$171,"补发4月",'8月奖金发放记录'!$A$2:$A$171,A221)</f>
        <v>0</v>
      </c>
      <c r="S221" s="3">
        <f>SUMIFS('8月奖金发放记录'!$J$2:$J$171,'8月奖金发放记录'!$B$2:$B$171,B221,'8月奖金发放记录'!$E$2:$E$171,"补发5月",'8月奖金发放记录'!$A$2:$A$171,A221)</f>
        <v>0</v>
      </c>
      <c r="T221" s="3">
        <f>SUMIFS('8月奖金发放记录'!$J$2:$J$171,'8月奖金发放记录'!$B$2:$B$171,B221,'8月奖金发放记录'!$E$2:$E$171,"补发6月",'8月奖金发放记录'!$A$2:$A$171,A221)</f>
        <v>0</v>
      </c>
      <c r="U221" s="3">
        <f>SUMIFS('8月奖金发放记录'!$J$2:$J$171,'8月奖金发放记录'!$B$2:$B$171,B221,'8月奖金发放记录'!$E$2:$E$171,"补发7月",'8月奖金发放记录'!$A$2:$A$171,A221)</f>
        <v>0</v>
      </c>
      <c r="V221" s="3">
        <f>SUMIFS('8月奖金发放记录'!$J$2:$J$171,'8月奖金发放记录'!$B$2:$B$171,B221,'8月奖金发放记录'!$E$2:$E$171,"当月",'8月奖金发放记录'!$A$2:$A$171,A221)</f>
        <v>111.29</v>
      </c>
      <c r="W221" s="3">
        <f>SUMIFS('8月奖金发放记录'!$J$2:$J$171,'8月奖金发放记录'!$B$2:$B$171,B221,'8月奖金发放记录'!$E$2:$E$171,"累计补发8月",'8月奖金发放记录'!$A$2:$A$171,A221)</f>
        <v>0</v>
      </c>
      <c r="X221" s="3">
        <f t="shared" si="3"/>
        <v>111.29</v>
      </c>
      <c r="Y221" s="2" t="s">
        <v>59</v>
      </c>
    </row>
    <row r="222" ht="19" customHeight="1" spans="1:25">
      <c r="A222" s="2" t="s">
        <v>102</v>
      </c>
      <c r="B222" s="2" t="s">
        <v>66</v>
      </c>
      <c r="C222" s="2" t="s">
        <v>65</v>
      </c>
      <c r="D222" s="2">
        <v>1</v>
      </c>
      <c r="E222" s="2">
        <v>31</v>
      </c>
      <c r="F222" s="3">
        <v>3000</v>
      </c>
      <c r="G222" s="3">
        <v>0</v>
      </c>
      <c r="H222" s="2" t="s">
        <v>59</v>
      </c>
      <c r="I222" s="3">
        <v>0</v>
      </c>
      <c r="J222" s="3">
        <v>17806.45</v>
      </c>
      <c r="K222" s="3">
        <v>22339</v>
      </c>
      <c r="L222" s="2" t="s">
        <v>69</v>
      </c>
      <c r="M222" s="2">
        <v>0</v>
      </c>
      <c r="N222" s="3">
        <f>SUMIFS('8月奖金发放记录'!$J$2:$J$171,'8月奖金发放记录'!$B$2:$B$171,B222,'8月奖金发放记录'!$E$2:$E$171,"结转",'8月奖金发放记录'!$A$2:$A$171,A222)</f>
        <v>0</v>
      </c>
      <c r="O222" s="3">
        <f>SUMIFS('8月奖金发放记录'!$J$2:$J$171,'8月奖金发放记录'!$B$2:$B$171,B222,'8月奖金发放记录'!$E$2:$E$171,"补发1月",'8月奖金发放记录'!$A$2:$A$171,A222)</f>
        <v>0</v>
      </c>
      <c r="P222" s="3">
        <f>SUMIFS('8月奖金发放记录'!$J$2:$J$171,'8月奖金发放记录'!$B$2:$B$171,B222,'8月奖金发放记录'!$E$2:$E$171,"补发2月",'8月奖金发放记录'!$A$2:$A$171,A222)</f>
        <v>0</v>
      </c>
      <c r="Q222" s="3">
        <f>SUMIFS('8月奖金发放记录'!$J$2:$J$171,'8月奖金发放记录'!$B$2:$B$171,B222,'8月奖金发放记录'!$E$2:$E$171,"补发3月",'8月奖金发放记录'!$A$2:$A$171,A222)</f>
        <v>0</v>
      </c>
      <c r="R222" s="3">
        <f>SUMIFS('8月奖金发放记录'!$J$2:$J$171,'8月奖金发放记录'!$B$2:$B$171,B222,'8月奖金发放记录'!$E$2:$E$171,"补发4月",'8月奖金发放记录'!$A$2:$A$171,A222)</f>
        <v>0</v>
      </c>
      <c r="S222" s="3">
        <f>SUMIFS('8月奖金发放记录'!$J$2:$J$171,'8月奖金发放记录'!$B$2:$B$171,B222,'8月奖金发放记录'!$E$2:$E$171,"补发5月",'8月奖金发放记录'!$A$2:$A$171,A222)</f>
        <v>0</v>
      </c>
      <c r="T222" s="3">
        <f>SUMIFS('8月奖金发放记录'!$J$2:$J$171,'8月奖金发放记录'!$B$2:$B$171,B222,'8月奖金发放记录'!$E$2:$E$171,"补发6月",'8月奖金发放记录'!$A$2:$A$171,A222)</f>
        <v>0</v>
      </c>
      <c r="U222" s="3">
        <f>SUMIFS('8月奖金发放记录'!$J$2:$J$171,'8月奖金发放记录'!$B$2:$B$171,B222,'8月奖金发放记录'!$E$2:$E$171,"补发7月",'8月奖金发放记录'!$A$2:$A$171,A222)</f>
        <v>0</v>
      </c>
      <c r="V222" s="3">
        <f>SUMIFS('8月奖金发放记录'!$J$2:$J$171,'8月奖金发放记录'!$B$2:$B$171,B222,'8月奖金发放记录'!$E$2:$E$171,"当月",'8月奖金发放记录'!$A$2:$A$171,A222)</f>
        <v>0</v>
      </c>
      <c r="W222" s="3">
        <f>SUMIFS('8月奖金发放记录'!$J$2:$J$171,'8月奖金发放记录'!$B$2:$B$171,B222,'8月奖金发放记录'!$E$2:$E$171,"累计补发8月",'8月奖金发放记录'!$A$2:$A$171,A222)</f>
        <v>150</v>
      </c>
      <c r="X222" s="3">
        <f t="shared" si="3"/>
        <v>150</v>
      </c>
      <c r="Y222" s="2" t="s">
        <v>59</v>
      </c>
    </row>
    <row r="223" ht="19" customHeight="1" spans="1:25">
      <c r="A223" s="2" t="s">
        <v>103</v>
      </c>
      <c r="B223" s="2" t="s">
        <v>66</v>
      </c>
      <c r="C223" s="2" t="s">
        <v>65</v>
      </c>
      <c r="D223" s="2">
        <v>1</v>
      </c>
      <c r="E223" s="2">
        <v>17</v>
      </c>
      <c r="F223" s="3">
        <v>1645.16</v>
      </c>
      <c r="G223" s="3">
        <v>3961.3</v>
      </c>
      <c r="H223" s="2" t="s">
        <v>113</v>
      </c>
      <c r="I223" s="3">
        <v>82.258064516129</v>
      </c>
      <c r="J223" s="3">
        <v>14806.45</v>
      </c>
      <c r="K223" s="3">
        <v>35422.1</v>
      </c>
      <c r="L223" s="2" t="s">
        <v>69</v>
      </c>
      <c r="M223" s="2">
        <v>3</v>
      </c>
      <c r="N223" s="3">
        <f>SUMIFS('8月奖金发放记录'!$J$2:$J$171,'8月奖金发放记录'!$B$2:$B$171,B223,'8月奖金发放记录'!$E$2:$E$171,"结转",'8月奖金发放记录'!$A$2:$A$171,A223)</f>
        <v>150</v>
      </c>
      <c r="O223" s="3">
        <f>SUMIFS('8月奖金发放记录'!$J$2:$J$171,'8月奖金发放记录'!$B$2:$B$171,B223,'8月奖金发放记录'!$E$2:$E$171,"补发1月",'8月奖金发放记录'!$A$2:$A$171,A223)</f>
        <v>0</v>
      </c>
      <c r="P223" s="3">
        <f>SUMIFS('8月奖金发放记录'!$J$2:$J$171,'8月奖金发放记录'!$B$2:$B$171,B223,'8月奖金发放记录'!$E$2:$E$171,"补发2月",'8月奖金发放记录'!$A$2:$A$171,A223)</f>
        <v>0</v>
      </c>
      <c r="Q223" s="3">
        <f>SUMIFS('8月奖金发放记录'!$J$2:$J$171,'8月奖金发放记录'!$B$2:$B$171,B223,'8月奖金发放记录'!$E$2:$E$171,"补发3月",'8月奖金发放记录'!$A$2:$A$171,A223)</f>
        <v>0</v>
      </c>
      <c r="R223" s="3">
        <f>SUMIFS('8月奖金发放记录'!$J$2:$J$171,'8月奖金发放记录'!$B$2:$B$171,B223,'8月奖金发放记录'!$E$2:$E$171,"补发4月",'8月奖金发放记录'!$A$2:$A$171,A223)</f>
        <v>0</v>
      </c>
      <c r="S223" s="3">
        <f>SUMIFS('8月奖金发放记录'!$J$2:$J$171,'8月奖金发放记录'!$B$2:$B$171,B223,'8月奖金发放记录'!$E$2:$E$171,"补发5月",'8月奖金发放记录'!$A$2:$A$171,A223)</f>
        <v>0</v>
      </c>
      <c r="T223" s="3">
        <f>SUMIFS('8月奖金发放记录'!$J$2:$J$171,'8月奖金发放记录'!$B$2:$B$171,B223,'8月奖金发放记录'!$E$2:$E$171,"补发6月",'8月奖金发放记录'!$A$2:$A$171,A223)</f>
        <v>0</v>
      </c>
      <c r="U223" s="3">
        <f>SUMIFS('8月奖金发放记录'!$J$2:$J$171,'8月奖金发放记录'!$B$2:$B$171,B223,'8月奖金发放记录'!$E$2:$E$171,"补发7月",'8月奖金发放记录'!$A$2:$A$171,A223)</f>
        <v>0</v>
      </c>
      <c r="V223" s="3">
        <f>SUMIFS('8月奖金发放记录'!$J$2:$J$171,'8月奖金发放记录'!$B$2:$B$171,B223,'8月奖金发放记录'!$E$2:$E$171,"当月",'8月奖金发放记录'!$A$2:$A$171,A223)</f>
        <v>0</v>
      </c>
      <c r="W223" s="3">
        <f>SUMIFS('8月奖金发放记录'!$J$2:$J$171,'8月奖金发放记录'!$B$2:$B$171,B223,'8月奖金发放记录'!$E$2:$E$171,"累计补发8月",'8月奖金发放记录'!$A$2:$A$171,A223)</f>
        <v>0</v>
      </c>
      <c r="X223" s="3">
        <f t="shared" si="3"/>
        <v>150</v>
      </c>
      <c r="Y223" s="2" t="s">
        <v>59</v>
      </c>
    </row>
    <row r="224" ht="19" customHeight="1" spans="1:25">
      <c r="A224" s="2" t="s">
        <v>706</v>
      </c>
      <c r="B224" s="2" t="s">
        <v>66</v>
      </c>
      <c r="C224" s="2" t="s">
        <v>65</v>
      </c>
      <c r="D224" s="2">
        <v>0</v>
      </c>
      <c r="E224" s="2">
        <v>31</v>
      </c>
      <c r="F224" s="3">
        <v>3000</v>
      </c>
      <c r="G224" s="3">
        <v>0</v>
      </c>
      <c r="H224" s="2" t="s">
        <v>59</v>
      </c>
      <c r="I224" s="3">
        <v>0</v>
      </c>
      <c r="J224" s="3">
        <v>21387.1</v>
      </c>
      <c r="K224" s="3">
        <v>37821.9</v>
      </c>
      <c r="L224" s="2" t="s">
        <v>24</v>
      </c>
      <c r="M224" s="2">
        <v>0</v>
      </c>
      <c r="N224" s="3">
        <f>SUMIFS('8月奖金发放记录'!$J$2:$J$171,'8月奖金发放记录'!$B$2:$B$171,B224,'8月奖金发放记录'!$E$2:$E$171,"结转",'8月奖金发放记录'!$A$2:$A$171,A224)</f>
        <v>150</v>
      </c>
      <c r="O224" s="3">
        <f>SUMIFS('8月奖金发放记录'!$J$2:$J$171,'8月奖金发放记录'!$B$2:$B$171,B224,'8月奖金发放记录'!$E$2:$E$171,"补发1月",'8月奖金发放记录'!$A$2:$A$171,A224)</f>
        <v>0</v>
      </c>
      <c r="P224" s="3">
        <f>SUMIFS('8月奖金发放记录'!$J$2:$J$171,'8月奖金发放记录'!$B$2:$B$171,B224,'8月奖金发放记录'!$E$2:$E$171,"补发2月",'8月奖金发放记录'!$A$2:$A$171,A224)</f>
        <v>0</v>
      </c>
      <c r="Q224" s="3">
        <f>SUMIFS('8月奖金发放记录'!$J$2:$J$171,'8月奖金发放记录'!$B$2:$B$171,B224,'8月奖金发放记录'!$E$2:$E$171,"补发3月",'8月奖金发放记录'!$A$2:$A$171,A224)</f>
        <v>0</v>
      </c>
      <c r="R224" s="3">
        <f>SUMIFS('8月奖金发放记录'!$J$2:$J$171,'8月奖金发放记录'!$B$2:$B$171,B224,'8月奖金发放记录'!$E$2:$E$171,"补发4月",'8月奖金发放记录'!$A$2:$A$171,A224)</f>
        <v>0</v>
      </c>
      <c r="S224" s="3">
        <f>SUMIFS('8月奖金发放记录'!$J$2:$J$171,'8月奖金发放记录'!$B$2:$B$171,B224,'8月奖金发放记录'!$E$2:$E$171,"补发5月",'8月奖金发放记录'!$A$2:$A$171,A224)</f>
        <v>0</v>
      </c>
      <c r="T224" s="3">
        <f>SUMIFS('8月奖金发放记录'!$J$2:$J$171,'8月奖金发放记录'!$B$2:$B$171,B224,'8月奖金发放记录'!$E$2:$E$171,"补发6月",'8月奖金发放记录'!$A$2:$A$171,A224)</f>
        <v>0</v>
      </c>
      <c r="U224" s="3">
        <f>SUMIFS('8月奖金发放记录'!$J$2:$J$171,'8月奖金发放记录'!$B$2:$B$171,B224,'8月奖金发放记录'!$E$2:$E$171,"补发7月",'8月奖金发放记录'!$A$2:$A$171,A224)</f>
        <v>0</v>
      </c>
      <c r="V224" s="3">
        <f>SUMIFS('8月奖金发放记录'!$J$2:$J$171,'8月奖金发放记录'!$B$2:$B$171,B224,'8月奖金发放记录'!$E$2:$E$171,"当月",'8月奖金发放记录'!$A$2:$A$171,A224)</f>
        <v>0</v>
      </c>
      <c r="W224" s="3">
        <f>SUMIFS('8月奖金发放记录'!$J$2:$J$171,'8月奖金发放记录'!$B$2:$B$171,B224,'8月奖金发放记录'!$E$2:$E$171,"累计补发8月",'8月奖金发放记录'!$A$2:$A$171,A224)</f>
        <v>0</v>
      </c>
      <c r="X224" s="3">
        <f t="shared" si="3"/>
        <v>150</v>
      </c>
      <c r="Y224" s="2" t="s">
        <v>113</v>
      </c>
    </row>
    <row r="225" ht="19" customHeight="1" spans="1:25">
      <c r="A225" s="2" t="s">
        <v>105</v>
      </c>
      <c r="B225" s="2" t="s">
        <v>66</v>
      </c>
      <c r="C225" s="2" t="s">
        <v>65</v>
      </c>
      <c r="D225" s="2">
        <v>1</v>
      </c>
      <c r="E225" s="2">
        <v>31</v>
      </c>
      <c r="F225" s="3">
        <v>3000</v>
      </c>
      <c r="G225" s="3">
        <v>9312.6</v>
      </c>
      <c r="H225" s="2" t="s">
        <v>113</v>
      </c>
      <c r="I225" s="3">
        <v>150</v>
      </c>
      <c r="J225" s="3">
        <v>11225.81</v>
      </c>
      <c r="K225" s="3">
        <v>35687.9</v>
      </c>
      <c r="L225" s="2" t="s">
        <v>69</v>
      </c>
      <c r="M225" s="2">
        <v>6</v>
      </c>
      <c r="N225" s="3">
        <f>SUMIFS('8月奖金发放记录'!$J$2:$J$171,'8月奖金发放记录'!$B$2:$B$171,B225,'8月奖金发放记录'!$E$2:$E$171,"结转",'8月奖金发放记录'!$A$2:$A$171,A225)</f>
        <v>150</v>
      </c>
      <c r="O225" s="3">
        <f>SUMIFS('8月奖金发放记录'!$J$2:$J$171,'8月奖金发放记录'!$B$2:$B$171,B225,'8月奖金发放记录'!$E$2:$E$171,"补发1月",'8月奖金发放记录'!$A$2:$A$171,A225)</f>
        <v>0</v>
      </c>
      <c r="P225" s="3">
        <f>SUMIFS('8月奖金发放记录'!$J$2:$J$171,'8月奖金发放记录'!$B$2:$B$171,B225,'8月奖金发放记录'!$E$2:$E$171,"补发2月",'8月奖金发放记录'!$A$2:$A$171,A225)</f>
        <v>0</v>
      </c>
      <c r="Q225" s="3">
        <f>SUMIFS('8月奖金发放记录'!$J$2:$J$171,'8月奖金发放记录'!$B$2:$B$171,B225,'8月奖金发放记录'!$E$2:$E$171,"补发3月",'8月奖金发放记录'!$A$2:$A$171,A225)</f>
        <v>0</v>
      </c>
      <c r="R225" s="3">
        <f>SUMIFS('8月奖金发放记录'!$J$2:$J$171,'8月奖金发放记录'!$B$2:$B$171,B225,'8月奖金发放记录'!$E$2:$E$171,"补发4月",'8月奖金发放记录'!$A$2:$A$171,A225)</f>
        <v>0</v>
      </c>
      <c r="S225" s="3">
        <f>SUMIFS('8月奖金发放记录'!$J$2:$J$171,'8月奖金发放记录'!$B$2:$B$171,B225,'8月奖金发放记录'!$E$2:$E$171,"补发5月",'8月奖金发放记录'!$A$2:$A$171,A225)</f>
        <v>0</v>
      </c>
      <c r="T225" s="3">
        <f>SUMIFS('8月奖金发放记录'!$J$2:$J$171,'8月奖金发放记录'!$B$2:$B$171,B225,'8月奖金发放记录'!$E$2:$E$171,"补发6月",'8月奖金发放记录'!$A$2:$A$171,A225)</f>
        <v>0</v>
      </c>
      <c r="U225" s="3">
        <f>SUMIFS('8月奖金发放记录'!$J$2:$J$171,'8月奖金发放记录'!$B$2:$B$171,B225,'8月奖金发放记录'!$E$2:$E$171,"补发7月",'8月奖金发放记录'!$A$2:$A$171,A225)</f>
        <v>0</v>
      </c>
      <c r="V225" s="3">
        <f>SUMIFS('8月奖金发放记录'!$J$2:$J$171,'8月奖金发放记录'!$B$2:$B$171,B225,'8月奖金发放记录'!$E$2:$E$171,"当月",'8月奖金发放记录'!$A$2:$A$171,A225)</f>
        <v>0</v>
      </c>
      <c r="W225" s="3">
        <f>SUMIFS('8月奖金发放记录'!$J$2:$J$171,'8月奖金发放记录'!$B$2:$B$171,B225,'8月奖金发放记录'!$E$2:$E$171,"累计补发8月",'8月奖金发放记录'!$A$2:$A$171,A225)</f>
        <v>0</v>
      </c>
      <c r="X225" s="3">
        <f t="shared" si="3"/>
        <v>150</v>
      </c>
      <c r="Y225" s="2" t="s">
        <v>59</v>
      </c>
    </row>
    <row r="226" ht="19" customHeight="1" spans="1:25">
      <c r="A226" s="2" t="s">
        <v>707</v>
      </c>
      <c r="B226" s="2" t="s">
        <v>66</v>
      </c>
      <c r="C226" s="2" t="s">
        <v>65</v>
      </c>
      <c r="D226" s="2">
        <v>0</v>
      </c>
      <c r="E226" s="2">
        <v>31</v>
      </c>
      <c r="F226" s="3">
        <v>3000</v>
      </c>
      <c r="G226" s="3">
        <v>0</v>
      </c>
      <c r="H226" s="2" t="s">
        <v>59</v>
      </c>
      <c r="I226" s="3">
        <v>0</v>
      </c>
      <c r="J226" s="3">
        <v>16838.71</v>
      </c>
      <c r="K226" s="3">
        <v>44184.4</v>
      </c>
      <c r="L226" s="2" t="s">
        <v>24</v>
      </c>
      <c r="M226" s="2">
        <v>6</v>
      </c>
      <c r="N226" s="3">
        <f>SUMIFS('8月奖金发放记录'!$J$2:$J$171,'8月奖金发放记录'!$B$2:$B$171,B226,'8月奖金发放记录'!$E$2:$E$171,"结转",'8月奖金发放记录'!$A$2:$A$171,A226)</f>
        <v>150</v>
      </c>
      <c r="O226" s="3">
        <f>SUMIFS('8月奖金发放记录'!$J$2:$J$171,'8月奖金发放记录'!$B$2:$B$171,B226,'8月奖金发放记录'!$E$2:$E$171,"补发1月",'8月奖金发放记录'!$A$2:$A$171,A226)</f>
        <v>0</v>
      </c>
      <c r="P226" s="3">
        <f>SUMIFS('8月奖金发放记录'!$J$2:$J$171,'8月奖金发放记录'!$B$2:$B$171,B226,'8月奖金发放记录'!$E$2:$E$171,"补发2月",'8月奖金发放记录'!$A$2:$A$171,A226)</f>
        <v>0</v>
      </c>
      <c r="Q226" s="3">
        <f>SUMIFS('8月奖金发放记录'!$J$2:$J$171,'8月奖金发放记录'!$B$2:$B$171,B226,'8月奖金发放记录'!$E$2:$E$171,"补发3月",'8月奖金发放记录'!$A$2:$A$171,A226)</f>
        <v>0</v>
      </c>
      <c r="R226" s="3">
        <f>SUMIFS('8月奖金发放记录'!$J$2:$J$171,'8月奖金发放记录'!$B$2:$B$171,B226,'8月奖金发放记录'!$E$2:$E$171,"补发4月",'8月奖金发放记录'!$A$2:$A$171,A226)</f>
        <v>0</v>
      </c>
      <c r="S226" s="3">
        <f>SUMIFS('8月奖金发放记录'!$J$2:$J$171,'8月奖金发放记录'!$B$2:$B$171,B226,'8月奖金发放记录'!$E$2:$E$171,"补发5月",'8月奖金发放记录'!$A$2:$A$171,A226)</f>
        <v>0</v>
      </c>
      <c r="T226" s="3">
        <f>SUMIFS('8月奖金发放记录'!$J$2:$J$171,'8月奖金发放记录'!$B$2:$B$171,B226,'8月奖金发放记录'!$E$2:$E$171,"补发6月",'8月奖金发放记录'!$A$2:$A$171,A226)</f>
        <v>0</v>
      </c>
      <c r="U226" s="3">
        <f>SUMIFS('8月奖金发放记录'!$J$2:$J$171,'8月奖金发放记录'!$B$2:$B$171,B226,'8月奖金发放记录'!$E$2:$E$171,"补发7月",'8月奖金发放记录'!$A$2:$A$171,A226)</f>
        <v>0</v>
      </c>
      <c r="V226" s="3">
        <f>SUMIFS('8月奖金发放记录'!$J$2:$J$171,'8月奖金发放记录'!$B$2:$B$171,B226,'8月奖金发放记录'!$E$2:$E$171,"当月",'8月奖金发放记录'!$A$2:$A$171,A226)</f>
        <v>0</v>
      </c>
      <c r="W226" s="3">
        <f>SUMIFS('8月奖金发放记录'!$J$2:$J$171,'8月奖金发放记录'!$B$2:$B$171,B226,'8月奖金发放记录'!$E$2:$E$171,"累计补发8月",'8月奖金发放记录'!$A$2:$A$171,A226)</f>
        <v>0</v>
      </c>
      <c r="X226" s="3">
        <f t="shared" si="3"/>
        <v>150</v>
      </c>
      <c r="Y226" s="2" t="s">
        <v>113</v>
      </c>
    </row>
    <row r="227" ht="19" customHeight="1" spans="1:25">
      <c r="A227" s="2" t="s">
        <v>108</v>
      </c>
      <c r="B227" s="2" t="s">
        <v>66</v>
      </c>
      <c r="C227" s="2" t="s">
        <v>65</v>
      </c>
      <c r="D227" s="2">
        <v>1</v>
      </c>
      <c r="E227" s="2">
        <v>23</v>
      </c>
      <c r="F227" s="3">
        <v>2225.81</v>
      </c>
      <c r="G227" s="3">
        <v>4679.8</v>
      </c>
      <c r="H227" s="2" t="s">
        <v>113</v>
      </c>
      <c r="I227" s="3">
        <v>111.290322580645</v>
      </c>
      <c r="J227" s="3">
        <v>17332.95</v>
      </c>
      <c r="K227" s="3">
        <v>35661.2</v>
      </c>
      <c r="L227" s="2" t="s">
        <v>69</v>
      </c>
      <c r="M227" s="2">
        <v>1</v>
      </c>
      <c r="N227" s="3">
        <f>SUMIFS('8月奖金发放记录'!$J$2:$J$171,'8月奖金发放记录'!$B$2:$B$171,B227,'8月奖金发放记录'!$E$2:$E$171,"结转",'8月奖金发放记录'!$A$2:$A$171,A227)</f>
        <v>150</v>
      </c>
      <c r="O227" s="3">
        <f>SUMIFS('8月奖金发放记录'!$J$2:$J$171,'8月奖金发放记录'!$B$2:$B$171,B227,'8月奖金发放记录'!$E$2:$E$171,"补发1月",'8月奖金发放记录'!$A$2:$A$171,A227)</f>
        <v>0</v>
      </c>
      <c r="P227" s="3">
        <f>SUMIFS('8月奖金发放记录'!$J$2:$J$171,'8月奖金发放记录'!$B$2:$B$171,B227,'8月奖金发放记录'!$E$2:$E$171,"补发2月",'8月奖金发放记录'!$A$2:$A$171,A227)</f>
        <v>0</v>
      </c>
      <c r="Q227" s="3">
        <f>SUMIFS('8月奖金发放记录'!$J$2:$J$171,'8月奖金发放记录'!$B$2:$B$171,B227,'8月奖金发放记录'!$E$2:$E$171,"补发3月",'8月奖金发放记录'!$A$2:$A$171,A227)</f>
        <v>0</v>
      </c>
      <c r="R227" s="3">
        <f>SUMIFS('8月奖金发放记录'!$J$2:$J$171,'8月奖金发放记录'!$B$2:$B$171,B227,'8月奖金发放记录'!$E$2:$E$171,"补发4月",'8月奖金发放记录'!$A$2:$A$171,A227)</f>
        <v>0</v>
      </c>
      <c r="S227" s="3">
        <f>SUMIFS('8月奖金发放记录'!$J$2:$J$171,'8月奖金发放记录'!$B$2:$B$171,B227,'8月奖金发放记录'!$E$2:$E$171,"补发5月",'8月奖金发放记录'!$A$2:$A$171,A227)</f>
        <v>0</v>
      </c>
      <c r="T227" s="3">
        <f>SUMIFS('8月奖金发放记录'!$J$2:$J$171,'8月奖金发放记录'!$B$2:$B$171,B227,'8月奖金发放记录'!$E$2:$E$171,"补发6月",'8月奖金发放记录'!$A$2:$A$171,A227)</f>
        <v>0</v>
      </c>
      <c r="U227" s="3">
        <f>SUMIFS('8月奖金发放记录'!$J$2:$J$171,'8月奖金发放记录'!$B$2:$B$171,B227,'8月奖金发放记录'!$E$2:$E$171,"补发7月",'8月奖金发放记录'!$A$2:$A$171,A227)</f>
        <v>0</v>
      </c>
      <c r="V227" s="3">
        <f>SUMIFS('8月奖金发放记录'!$J$2:$J$171,'8月奖金发放记录'!$B$2:$B$171,B227,'8月奖金发放记录'!$E$2:$E$171,"当月",'8月奖金发放记录'!$A$2:$A$171,A227)</f>
        <v>0</v>
      </c>
      <c r="W227" s="3">
        <f>SUMIFS('8月奖金发放记录'!$J$2:$J$171,'8月奖金发放记录'!$B$2:$B$171,B227,'8月奖金发放记录'!$E$2:$E$171,"累计补发8月",'8月奖金发放记录'!$A$2:$A$171,A227)</f>
        <v>0</v>
      </c>
      <c r="X227" s="3">
        <f t="shared" si="3"/>
        <v>150</v>
      </c>
      <c r="Y227" s="2" t="s">
        <v>59</v>
      </c>
    </row>
    <row r="228" ht="19" customHeight="1" spans="1:25">
      <c r="A228" s="2" t="s">
        <v>273</v>
      </c>
      <c r="B228" s="2" t="s">
        <v>274</v>
      </c>
      <c r="C228" s="2" t="s">
        <v>65</v>
      </c>
      <c r="D228" s="2">
        <v>1</v>
      </c>
      <c r="E228" s="2">
        <v>31</v>
      </c>
      <c r="F228" s="3">
        <v>5000</v>
      </c>
      <c r="G228" s="3">
        <v>6384.1</v>
      </c>
      <c r="H228" s="2" t="s">
        <v>113</v>
      </c>
      <c r="I228" s="3">
        <v>260</v>
      </c>
      <c r="J228" s="3">
        <v>24666.67</v>
      </c>
      <c r="K228" s="3">
        <v>28094.5</v>
      </c>
      <c r="L228" s="2" t="s">
        <v>69</v>
      </c>
      <c r="M228" s="2">
        <v>0</v>
      </c>
      <c r="N228" s="3">
        <f>SUMIFS('8月奖金发放记录'!$J$2:$J$171,'8月奖金发放记录'!$B$2:$B$171,B228,'8月奖金发放记录'!$E$2:$E$171,"结转",'8月奖金发放记录'!$A$2:$A$171,A228)</f>
        <v>0</v>
      </c>
      <c r="O228" s="3">
        <f>SUMIFS('8月奖金发放记录'!$J$2:$J$171,'8月奖金发放记录'!$B$2:$B$171,B228,'8月奖金发放记录'!$E$2:$E$171,"补发1月",'8月奖金发放记录'!$A$2:$A$171,A228)</f>
        <v>0</v>
      </c>
      <c r="P228" s="3">
        <f>SUMIFS('8月奖金发放记录'!$J$2:$J$171,'8月奖金发放记录'!$B$2:$B$171,B228,'8月奖金发放记录'!$E$2:$E$171,"补发2月",'8月奖金发放记录'!$A$2:$A$171,A228)</f>
        <v>0</v>
      </c>
      <c r="Q228" s="3">
        <f>SUMIFS('8月奖金发放记录'!$J$2:$J$171,'8月奖金发放记录'!$B$2:$B$171,B228,'8月奖金发放记录'!$E$2:$E$171,"补发3月",'8月奖金发放记录'!$A$2:$A$171,A228)</f>
        <v>0</v>
      </c>
      <c r="R228" s="3">
        <f>SUMIFS('8月奖金发放记录'!$J$2:$J$171,'8月奖金发放记录'!$B$2:$B$171,B228,'8月奖金发放记录'!$E$2:$E$171,"补发4月",'8月奖金发放记录'!$A$2:$A$171,A228)</f>
        <v>0</v>
      </c>
      <c r="S228" s="3">
        <f>SUMIFS('8月奖金发放记录'!$J$2:$J$171,'8月奖金发放记录'!$B$2:$B$171,B228,'8月奖金发放记录'!$E$2:$E$171,"补发5月",'8月奖金发放记录'!$A$2:$A$171,A228)</f>
        <v>0</v>
      </c>
      <c r="T228" s="3">
        <f>SUMIFS('8月奖金发放记录'!$J$2:$J$171,'8月奖金发放记录'!$B$2:$B$171,B228,'8月奖金发放记录'!$E$2:$E$171,"补发6月",'8月奖金发放记录'!$A$2:$A$171,A228)</f>
        <v>0</v>
      </c>
      <c r="U228" s="3">
        <f>SUMIFS('8月奖金发放记录'!$J$2:$J$171,'8月奖金发放记录'!$B$2:$B$171,B228,'8月奖金发放记录'!$E$2:$E$171,"补发7月",'8月奖金发放记录'!$A$2:$A$171,A228)</f>
        <v>0</v>
      </c>
      <c r="V228" s="3">
        <f>SUMIFS('8月奖金发放记录'!$J$2:$J$171,'8月奖金发放记录'!$B$2:$B$171,B228,'8月奖金发放记录'!$E$2:$E$171,"当月",'8月奖金发放记录'!$A$2:$A$171,A228)</f>
        <v>260</v>
      </c>
      <c r="W228" s="3">
        <f>SUMIFS('8月奖金发放记录'!$J$2:$J$171,'8月奖金发放记录'!$B$2:$B$171,B228,'8月奖金发放记录'!$E$2:$E$171,"累计补发8月",'8月奖金发放记录'!$A$2:$A$171,A228)</f>
        <v>0</v>
      </c>
      <c r="X228" s="3">
        <f t="shared" si="3"/>
        <v>260</v>
      </c>
      <c r="Y228" s="2" t="s">
        <v>59</v>
      </c>
    </row>
    <row r="229" ht="19" customHeight="1" spans="1:25">
      <c r="A229" s="2" t="s">
        <v>279</v>
      </c>
      <c r="B229" s="2" t="s">
        <v>274</v>
      </c>
      <c r="C229" s="2" t="s">
        <v>65</v>
      </c>
      <c r="D229" s="2">
        <v>1</v>
      </c>
      <c r="E229" s="2">
        <v>31</v>
      </c>
      <c r="F229" s="3">
        <v>5000</v>
      </c>
      <c r="G229" s="3">
        <v>6692.5</v>
      </c>
      <c r="H229" s="2" t="s">
        <v>113</v>
      </c>
      <c r="I229" s="3">
        <v>260</v>
      </c>
      <c r="J229" s="3">
        <v>24000</v>
      </c>
      <c r="K229" s="3">
        <v>26192</v>
      </c>
      <c r="L229" s="2" t="s">
        <v>69</v>
      </c>
      <c r="M229" s="2">
        <v>0</v>
      </c>
      <c r="N229" s="3">
        <f>SUMIFS('8月奖金发放记录'!$J$2:$J$171,'8月奖金发放记录'!$B$2:$B$171,B229,'8月奖金发放记录'!$E$2:$E$171,"结转",'8月奖金发放记录'!$A$2:$A$171,A229)</f>
        <v>0</v>
      </c>
      <c r="O229" s="3">
        <f>SUMIFS('8月奖金发放记录'!$J$2:$J$171,'8月奖金发放记录'!$B$2:$B$171,B229,'8月奖金发放记录'!$E$2:$E$171,"补发1月",'8月奖金发放记录'!$A$2:$A$171,A229)</f>
        <v>0</v>
      </c>
      <c r="P229" s="3">
        <f>SUMIFS('8月奖金发放记录'!$J$2:$J$171,'8月奖金发放记录'!$B$2:$B$171,B229,'8月奖金发放记录'!$E$2:$E$171,"补发2月",'8月奖金发放记录'!$A$2:$A$171,A229)</f>
        <v>0</v>
      </c>
      <c r="Q229" s="3">
        <f>SUMIFS('8月奖金发放记录'!$J$2:$J$171,'8月奖金发放记录'!$B$2:$B$171,B229,'8月奖金发放记录'!$E$2:$E$171,"补发3月",'8月奖金发放记录'!$A$2:$A$171,A229)</f>
        <v>0</v>
      </c>
      <c r="R229" s="3">
        <f>SUMIFS('8月奖金发放记录'!$J$2:$J$171,'8月奖金发放记录'!$B$2:$B$171,B229,'8月奖金发放记录'!$E$2:$E$171,"补发4月",'8月奖金发放记录'!$A$2:$A$171,A229)</f>
        <v>0</v>
      </c>
      <c r="S229" s="3">
        <f>SUMIFS('8月奖金发放记录'!$J$2:$J$171,'8月奖金发放记录'!$B$2:$B$171,B229,'8月奖金发放记录'!$E$2:$E$171,"补发5月",'8月奖金发放记录'!$A$2:$A$171,A229)</f>
        <v>0</v>
      </c>
      <c r="T229" s="3">
        <f>SUMIFS('8月奖金发放记录'!$J$2:$J$171,'8月奖金发放记录'!$B$2:$B$171,B229,'8月奖金发放记录'!$E$2:$E$171,"补发6月",'8月奖金发放记录'!$A$2:$A$171,A229)</f>
        <v>0</v>
      </c>
      <c r="U229" s="3">
        <f>SUMIFS('8月奖金发放记录'!$J$2:$J$171,'8月奖金发放记录'!$B$2:$B$171,B229,'8月奖金发放记录'!$E$2:$E$171,"补发7月",'8月奖金发放记录'!$A$2:$A$171,A229)</f>
        <v>0</v>
      </c>
      <c r="V229" s="3">
        <f>SUMIFS('8月奖金发放记录'!$J$2:$J$171,'8月奖金发放记录'!$B$2:$B$171,B229,'8月奖金发放记录'!$E$2:$E$171,"当月",'8月奖金发放记录'!$A$2:$A$171,A229)</f>
        <v>260</v>
      </c>
      <c r="W229" s="3">
        <f>SUMIFS('8月奖金发放记录'!$J$2:$J$171,'8月奖金发放记录'!$B$2:$B$171,B229,'8月奖金发放记录'!$E$2:$E$171,"累计补发8月",'8月奖金发放记录'!$A$2:$A$171,A229)</f>
        <v>0</v>
      </c>
      <c r="X229" s="3">
        <f t="shared" si="3"/>
        <v>260</v>
      </c>
      <c r="Y229" s="2" t="s">
        <v>59</v>
      </c>
    </row>
    <row r="230" ht="19" customHeight="1" spans="1:25">
      <c r="A230" s="2" t="s">
        <v>280</v>
      </c>
      <c r="B230" s="2" t="s">
        <v>274</v>
      </c>
      <c r="C230" s="2" t="s">
        <v>65</v>
      </c>
      <c r="D230" s="2">
        <v>1</v>
      </c>
      <c r="E230" s="2">
        <v>31</v>
      </c>
      <c r="F230" s="3">
        <v>5000</v>
      </c>
      <c r="G230" s="3">
        <v>5790.2</v>
      </c>
      <c r="H230" s="2" t="s">
        <v>113</v>
      </c>
      <c r="I230" s="3">
        <v>260</v>
      </c>
      <c r="J230" s="3">
        <v>24500</v>
      </c>
      <c r="K230" s="3">
        <v>22984.7</v>
      </c>
      <c r="L230" s="2" t="s">
        <v>24</v>
      </c>
      <c r="M230" s="2">
        <v>0</v>
      </c>
      <c r="N230" s="3">
        <f>SUMIFS('8月奖金发放记录'!$J$2:$J$171,'8月奖金发放记录'!$B$2:$B$171,B230,'8月奖金发放记录'!$E$2:$E$171,"结转",'8月奖金发放记录'!$A$2:$A$171,A230)</f>
        <v>0</v>
      </c>
      <c r="O230" s="3">
        <f>SUMIFS('8月奖金发放记录'!$J$2:$J$171,'8月奖金发放记录'!$B$2:$B$171,B230,'8月奖金发放记录'!$E$2:$E$171,"补发1月",'8月奖金发放记录'!$A$2:$A$171,A230)</f>
        <v>0</v>
      </c>
      <c r="P230" s="3">
        <f>SUMIFS('8月奖金发放记录'!$J$2:$J$171,'8月奖金发放记录'!$B$2:$B$171,B230,'8月奖金发放记录'!$E$2:$E$171,"补发2月",'8月奖金发放记录'!$A$2:$A$171,A230)</f>
        <v>0</v>
      </c>
      <c r="Q230" s="3">
        <f>SUMIFS('8月奖金发放记录'!$J$2:$J$171,'8月奖金发放记录'!$B$2:$B$171,B230,'8月奖金发放记录'!$E$2:$E$171,"补发3月",'8月奖金发放记录'!$A$2:$A$171,A230)</f>
        <v>0</v>
      </c>
      <c r="R230" s="3">
        <f>SUMIFS('8月奖金发放记录'!$J$2:$J$171,'8月奖金发放记录'!$B$2:$B$171,B230,'8月奖金发放记录'!$E$2:$E$171,"补发4月",'8月奖金发放记录'!$A$2:$A$171,A230)</f>
        <v>0</v>
      </c>
      <c r="S230" s="3">
        <f>SUMIFS('8月奖金发放记录'!$J$2:$J$171,'8月奖金发放记录'!$B$2:$B$171,B230,'8月奖金发放记录'!$E$2:$E$171,"补发5月",'8月奖金发放记录'!$A$2:$A$171,A230)</f>
        <v>0</v>
      </c>
      <c r="T230" s="3">
        <f>SUMIFS('8月奖金发放记录'!$J$2:$J$171,'8月奖金发放记录'!$B$2:$B$171,B230,'8月奖金发放记录'!$E$2:$E$171,"补发6月",'8月奖金发放记录'!$A$2:$A$171,A230)</f>
        <v>0</v>
      </c>
      <c r="U230" s="3">
        <f>SUMIFS('8月奖金发放记录'!$J$2:$J$171,'8月奖金发放记录'!$B$2:$B$171,B230,'8月奖金发放记录'!$E$2:$E$171,"补发7月",'8月奖金发放记录'!$A$2:$A$171,A230)</f>
        <v>0</v>
      </c>
      <c r="V230" s="3">
        <f>SUMIFS('8月奖金发放记录'!$J$2:$J$171,'8月奖金发放记录'!$B$2:$B$171,B230,'8月奖金发放记录'!$E$2:$E$171,"当月",'8月奖金发放记录'!$A$2:$A$171,A230)</f>
        <v>260</v>
      </c>
      <c r="W230" s="3">
        <f>SUMIFS('8月奖金发放记录'!$J$2:$J$171,'8月奖金发放记录'!$B$2:$B$171,B230,'8月奖金发放记录'!$E$2:$E$171,"累计补发8月",'8月奖金发放记录'!$A$2:$A$171,A230)</f>
        <v>0</v>
      </c>
      <c r="X230" s="3">
        <f t="shared" si="3"/>
        <v>260</v>
      </c>
      <c r="Y230" s="2" t="s">
        <v>59</v>
      </c>
    </row>
    <row r="231" ht="19" customHeight="1" spans="1:25">
      <c r="A231" s="2" t="s">
        <v>281</v>
      </c>
      <c r="B231" s="2" t="s">
        <v>274</v>
      </c>
      <c r="C231" s="2" t="s">
        <v>65</v>
      </c>
      <c r="D231" s="2">
        <v>1</v>
      </c>
      <c r="E231" s="2">
        <v>18</v>
      </c>
      <c r="F231" s="3">
        <v>2903.23</v>
      </c>
      <c r="G231" s="3">
        <v>2488.1</v>
      </c>
      <c r="H231" s="2" t="s">
        <v>59</v>
      </c>
      <c r="I231" s="3">
        <v>0</v>
      </c>
      <c r="J231" s="3">
        <v>21903.23</v>
      </c>
      <c r="K231" s="3">
        <v>23272.1</v>
      </c>
      <c r="L231" s="2" t="s">
        <v>69</v>
      </c>
      <c r="M231" s="2">
        <v>0</v>
      </c>
      <c r="N231" s="3">
        <f>SUMIFS('8月奖金发放记录'!$J$2:$J$171,'8月奖金发放记录'!$B$2:$B$171,B231,'8月奖金发放记录'!$E$2:$E$171,"结转",'8月奖金发放记录'!$A$2:$A$171,A231)</f>
        <v>0</v>
      </c>
      <c r="O231" s="3">
        <f>SUMIFS('8月奖金发放记录'!$J$2:$J$171,'8月奖金发放记录'!$B$2:$B$171,B231,'8月奖金发放记录'!$E$2:$E$171,"补发1月",'8月奖金发放记录'!$A$2:$A$171,A231)</f>
        <v>0</v>
      </c>
      <c r="P231" s="3">
        <f>SUMIFS('8月奖金发放记录'!$J$2:$J$171,'8月奖金发放记录'!$B$2:$B$171,B231,'8月奖金发放记录'!$E$2:$E$171,"补发2月",'8月奖金发放记录'!$A$2:$A$171,A231)</f>
        <v>0</v>
      </c>
      <c r="Q231" s="3">
        <f>SUMIFS('8月奖金发放记录'!$J$2:$J$171,'8月奖金发放记录'!$B$2:$B$171,B231,'8月奖金发放记录'!$E$2:$E$171,"补发3月",'8月奖金发放记录'!$A$2:$A$171,A231)</f>
        <v>0</v>
      </c>
      <c r="R231" s="3">
        <f>SUMIFS('8月奖金发放记录'!$J$2:$J$171,'8月奖金发放记录'!$B$2:$B$171,B231,'8月奖金发放记录'!$E$2:$E$171,"补发4月",'8月奖金发放记录'!$A$2:$A$171,A231)</f>
        <v>0</v>
      </c>
      <c r="S231" s="3">
        <f>SUMIFS('8月奖金发放记录'!$J$2:$J$171,'8月奖金发放记录'!$B$2:$B$171,B231,'8月奖金发放记录'!$E$2:$E$171,"补发5月",'8月奖金发放记录'!$A$2:$A$171,A231)</f>
        <v>0</v>
      </c>
      <c r="T231" s="3">
        <f>SUMIFS('8月奖金发放记录'!$J$2:$J$171,'8月奖金发放记录'!$B$2:$B$171,B231,'8月奖金发放记录'!$E$2:$E$171,"补发6月",'8月奖金发放记录'!$A$2:$A$171,A231)</f>
        <v>0</v>
      </c>
      <c r="U231" s="3">
        <f>SUMIFS('8月奖金发放记录'!$J$2:$J$171,'8月奖金发放记录'!$B$2:$B$171,B231,'8月奖金发放记录'!$E$2:$E$171,"补发7月",'8月奖金发放记录'!$A$2:$A$171,A231)</f>
        <v>0</v>
      </c>
      <c r="V231" s="3">
        <f>SUMIFS('8月奖金发放记录'!$J$2:$J$171,'8月奖金发放记录'!$B$2:$B$171,B231,'8月奖金发放记录'!$E$2:$E$171,"当月",'8月奖金发放记录'!$A$2:$A$171,A231)</f>
        <v>0</v>
      </c>
      <c r="W231" s="3">
        <f>SUMIFS('8月奖金发放记录'!$J$2:$J$171,'8月奖金发放记录'!$B$2:$B$171,B231,'8月奖金发放记录'!$E$2:$E$171,"累计补发8月",'8月奖金发放记录'!$A$2:$A$171,A231)</f>
        <v>150.97</v>
      </c>
      <c r="X231" s="3">
        <f t="shared" si="3"/>
        <v>150.97</v>
      </c>
      <c r="Y231" s="2" t="s">
        <v>59</v>
      </c>
    </row>
    <row r="232" ht="19" customHeight="1" spans="1:25">
      <c r="A232" s="2" t="s">
        <v>283</v>
      </c>
      <c r="B232" s="2" t="s">
        <v>274</v>
      </c>
      <c r="C232" s="2" t="s">
        <v>65</v>
      </c>
      <c r="D232" s="2">
        <v>1</v>
      </c>
      <c r="E232" s="2">
        <v>31</v>
      </c>
      <c r="F232" s="3">
        <v>3000</v>
      </c>
      <c r="G232" s="3">
        <v>10036.7</v>
      </c>
      <c r="H232" s="2" t="s">
        <v>113</v>
      </c>
      <c r="I232" s="3">
        <v>150</v>
      </c>
      <c r="J232" s="3">
        <v>24000</v>
      </c>
      <c r="K232" s="3">
        <v>38676.6</v>
      </c>
      <c r="L232" s="2" t="s">
        <v>69</v>
      </c>
      <c r="M232" s="2">
        <v>3</v>
      </c>
      <c r="N232" s="3">
        <f>SUMIFS('8月奖金发放记录'!$J$2:$J$171,'8月奖金发放记录'!$B$2:$B$171,B232,'8月奖金发放记录'!$E$2:$E$171,"结转",'8月奖金发放记录'!$A$2:$A$171,A232)</f>
        <v>150</v>
      </c>
      <c r="O232" s="3">
        <f>SUMIFS('8月奖金发放记录'!$J$2:$J$171,'8月奖金发放记录'!$B$2:$B$171,B232,'8月奖金发放记录'!$E$2:$E$171,"补发1月",'8月奖金发放记录'!$A$2:$A$171,A232)</f>
        <v>0</v>
      </c>
      <c r="P232" s="3">
        <f>SUMIFS('8月奖金发放记录'!$J$2:$J$171,'8月奖金发放记录'!$B$2:$B$171,B232,'8月奖金发放记录'!$E$2:$E$171,"补发2月",'8月奖金发放记录'!$A$2:$A$171,A232)</f>
        <v>0</v>
      </c>
      <c r="Q232" s="3">
        <f>SUMIFS('8月奖金发放记录'!$J$2:$J$171,'8月奖金发放记录'!$B$2:$B$171,B232,'8月奖金发放记录'!$E$2:$E$171,"补发3月",'8月奖金发放记录'!$A$2:$A$171,A232)</f>
        <v>0</v>
      </c>
      <c r="R232" s="3">
        <f>SUMIFS('8月奖金发放记录'!$J$2:$J$171,'8月奖金发放记录'!$B$2:$B$171,B232,'8月奖金发放记录'!$E$2:$E$171,"补发4月",'8月奖金发放记录'!$A$2:$A$171,A232)</f>
        <v>0</v>
      </c>
      <c r="S232" s="3">
        <f>SUMIFS('8月奖金发放记录'!$J$2:$J$171,'8月奖金发放记录'!$B$2:$B$171,B232,'8月奖金发放记录'!$E$2:$E$171,"补发5月",'8月奖金发放记录'!$A$2:$A$171,A232)</f>
        <v>0</v>
      </c>
      <c r="T232" s="3">
        <f>SUMIFS('8月奖金发放记录'!$J$2:$J$171,'8月奖金发放记录'!$B$2:$B$171,B232,'8月奖金发放记录'!$E$2:$E$171,"补发6月",'8月奖金发放记录'!$A$2:$A$171,A232)</f>
        <v>0</v>
      </c>
      <c r="U232" s="3">
        <f>SUMIFS('8月奖金发放记录'!$J$2:$J$171,'8月奖金发放记录'!$B$2:$B$171,B232,'8月奖金发放记录'!$E$2:$E$171,"补发7月",'8月奖金发放记录'!$A$2:$A$171,A232)</f>
        <v>0</v>
      </c>
      <c r="V232" s="3">
        <f>SUMIFS('8月奖金发放记录'!$J$2:$J$171,'8月奖金发放记录'!$B$2:$B$171,B232,'8月奖金发放记录'!$E$2:$E$171,"当月",'8月奖金发放记录'!$A$2:$A$171,A232)</f>
        <v>0</v>
      </c>
      <c r="W232" s="3">
        <f>SUMIFS('8月奖金发放记录'!$J$2:$J$171,'8月奖金发放记录'!$B$2:$B$171,B232,'8月奖金发放记录'!$E$2:$E$171,"累计补发8月",'8月奖金发放记录'!$A$2:$A$171,A232)</f>
        <v>0</v>
      </c>
      <c r="X232" s="3">
        <f t="shared" si="3"/>
        <v>150</v>
      </c>
      <c r="Y232" s="2" t="s">
        <v>59</v>
      </c>
    </row>
    <row r="233" ht="19" customHeight="1" spans="1:25">
      <c r="A233" s="2" t="s">
        <v>286</v>
      </c>
      <c r="B233" s="2" t="s">
        <v>274</v>
      </c>
      <c r="C233" s="2" t="s">
        <v>65</v>
      </c>
      <c r="D233" s="2">
        <v>1</v>
      </c>
      <c r="E233" s="2">
        <v>19</v>
      </c>
      <c r="F233" s="3">
        <v>3064.52</v>
      </c>
      <c r="G233" s="3">
        <v>9796.2</v>
      </c>
      <c r="H233" s="2" t="s">
        <v>113</v>
      </c>
      <c r="I233" s="3">
        <v>159.354838709677</v>
      </c>
      <c r="J233" s="3">
        <v>22064.52</v>
      </c>
      <c r="K233" s="3">
        <v>56936.05</v>
      </c>
      <c r="L233" s="2" t="s">
        <v>69</v>
      </c>
      <c r="M233" s="2">
        <v>3</v>
      </c>
      <c r="N233" s="3">
        <f>SUMIFS('8月奖金发放记录'!$J$2:$J$171,'8月奖金发放记录'!$B$2:$B$171,B233,'8月奖金发放记录'!$E$2:$E$171,"结转",'8月奖金发放记录'!$A$2:$A$171,A233)</f>
        <v>260</v>
      </c>
      <c r="O233" s="3">
        <f>SUMIFS('8月奖金发放记录'!$J$2:$J$171,'8月奖金发放记录'!$B$2:$B$171,B233,'8月奖金发放记录'!$E$2:$E$171,"补发1月",'8月奖金发放记录'!$A$2:$A$171,A233)</f>
        <v>0</v>
      </c>
      <c r="P233" s="3">
        <f>SUMIFS('8月奖金发放记录'!$J$2:$J$171,'8月奖金发放记录'!$B$2:$B$171,B233,'8月奖金发放记录'!$E$2:$E$171,"补发2月",'8月奖金发放记录'!$A$2:$A$171,A233)</f>
        <v>0</v>
      </c>
      <c r="Q233" s="3">
        <f>SUMIFS('8月奖金发放记录'!$J$2:$J$171,'8月奖金发放记录'!$B$2:$B$171,B233,'8月奖金发放记录'!$E$2:$E$171,"补发3月",'8月奖金发放记录'!$A$2:$A$171,A233)</f>
        <v>0</v>
      </c>
      <c r="R233" s="3">
        <f>SUMIFS('8月奖金发放记录'!$J$2:$J$171,'8月奖金发放记录'!$B$2:$B$171,B233,'8月奖金发放记录'!$E$2:$E$171,"补发4月",'8月奖金发放记录'!$A$2:$A$171,A233)</f>
        <v>0</v>
      </c>
      <c r="S233" s="3">
        <f>SUMIFS('8月奖金发放记录'!$J$2:$J$171,'8月奖金发放记录'!$B$2:$B$171,B233,'8月奖金发放记录'!$E$2:$E$171,"补发5月",'8月奖金发放记录'!$A$2:$A$171,A233)</f>
        <v>0</v>
      </c>
      <c r="T233" s="3">
        <f>SUMIFS('8月奖金发放记录'!$J$2:$J$171,'8月奖金发放记录'!$B$2:$B$171,B233,'8月奖金发放记录'!$E$2:$E$171,"补发6月",'8月奖金发放记录'!$A$2:$A$171,A233)</f>
        <v>0</v>
      </c>
      <c r="U233" s="3">
        <f>SUMIFS('8月奖金发放记录'!$J$2:$J$171,'8月奖金发放记录'!$B$2:$B$171,B233,'8月奖金发放记录'!$E$2:$E$171,"补发7月",'8月奖金发放记录'!$A$2:$A$171,A233)</f>
        <v>0</v>
      </c>
      <c r="V233" s="3">
        <f>SUMIFS('8月奖金发放记录'!$J$2:$J$171,'8月奖金发放记录'!$B$2:$B$171,B233,'8月奖金发放记录'!$E$2:$E$171,"当月",'8月奖金发放记录'!$A$2:$A$171,A233)</f>
        <v>0</v>
      </c>
      <c r="W233" s="3">
        <f>SUMIFS('8月奖金发放记录'!$J$2:$J$171,'8月奖金发放记录'!$B$2:$B$171,B233,'8月奖金发放记录'!$E$2:$E$171,"累计补发8月",'8月奖金发放记录'!$A$2:$A$171,A233)</f>
        <v>0</v>
      </c>
      <c r="X233" s="3">
        <f t="shared" si="3"/>
        <v>260</v>
      </c>
      <c r="Y233" s="2" t="s">
        <v>59</v>
      </c>
    </row>
    <row r="234" ht="19" customHeight="1" spans="1:25">
      <c r="A234" s="2" t="s">
        <v>288</v>
      </c>
      <c r="B234" s="2" t="s">
        <v>274</v>
      </c>
      <c r="C234" s="2" t="s">
        <v>65</v>
      </c>
      <c r="D234" s="2">
        <v>1</v>
      </c>
      <c r="E234" s="2">
        <v>31</v>
      </c>
      <c r="F234" s="3">
        <v>3000</v>
      </c>
      <c r="G234" s="3">
        <v>4684.6</v>
      </c>
      <c r="H234" s="2" t="s">
        <v>113</v>
      </c>
      <c r="I234" s="3">
        <v>150</v>
      </c>
      <c r="J234" s="3">
        <v>24000</v>
      </c>
      <c r="K234" s="3">
        <v>30052.4</v>
      </c>
      <c r="L234" s="2" t="s">
        <v>69</v>
      </c>
      <c r="M234" s="2">
        <v>1</v>
      </c>
      <c r="N234" s="3">
        <f>SUMIFS('8月奖金发放记录'!$J$2:$J$171,'8月奖金发放记录'!$B$2:$B$171,B234,'8月奖金发放记录'!$E$2:$E$171,"结转",'8月奖金发放记录'!$A$2:$A$171,A234)</f>
        <v>150</v>
      </c>
      <c r="O234" s="3">
        <f>SUMIFS('8月奖金发放记录'!$J$2:$J$171,'8月奖金发放记录'!$B$2:$B$171,B234,'8月奖金发放记录'!$E$2:$E$171,"补发1月",'8月奖金发放记录'!$A$2:$A$171,A234)</f>
        <v>0</v>
      </c>
      <c r="P234" s="3">
        <f>SUMIFS('8月奖金发放记录'!$J$2:$J$171,'8月奖金发放记录'!$B$2:$B$171,B234,'8月奖金发放记录'!$E$2:$E$171,"补发2月",'8月奖金发放记录'!$A$2:$A$171,A234)</f>
        <v>0</v>
      </c>
      <c r="Q234" s="3">
        <f>SUMIFS('8月奖金发放记录'!$J$2:$J$171,'8月奖金发放记录'!$B$2:$B$171,B234,'8月奖金发放记录'!$E$2:$E$171,"补发3月",'8月奖金发放记录'!$A$2:$A$171,A234)</f>
        <v>0</v>
      </c>
      <c r="R234" s="3">
        <f>SUMIFS('8月奖金发放记录'!$J$2:$J$171,'8月奖金发放记录'!$B$2:$B$171,B234,'8月奖金发放记录'!$E$2:$E$171,"补发4月",'8月奖金发放记录'!$A$2:$A$171,A234)</f>
        <v>0</v>
      </c>
      <c r="S234" s="3">
        <f>SUMIFS('8月奖金发放记录'!$J$2:$J$171,'8月奖金发放记录'!$B$2:$B$171,B234,'8月奖金发放记录'!$E$2:$E$171,"补发5月",'8月奖金发放记录'!$A$2:$A$171,A234)</f>
        <v>0</v>
      </c>
      <c r="T234" s="3">
        <f>SUMIFS('8月奖金发放记录'!$J$2:$J$171,'8月奖金发放记录'!$B$2:$B$171,B234,'8月奖金发放记录'!$E$2:$E$171,"补发6月",'8月奖金发放记录'!$A$2:$A$171,A234)</f>
        <v>0</v>
      </c>
      <c r="U234" s="3">
        <f>SUMIFS('8月奖金发放记录'!$J$2:$J$171,'8月奖金发放记录'!$B$2:$B$171,B234,'8月奖金发放记录'!$E$2:$E$171,"补发7月",'8月奖金发放记录'!$A$2:$A$171,A234)</f>
        <v>0</v>
      </c>
      <c r="V234" s="3">
        <f>SUMIFS('8月奖金发放记录'!$J$2:$J$171,'8月奖金发放记录'!$B$2:$B$171,B234,'8月奖金发放记录'!$E$2:$E$171,"当月",'8月奖金发放记录'!$A$2:$A$171,A234)</f>
        <v>0</v>
      </c>
      <c r="W234" s="3">
        <f>SUMIFS('8月奖金发放记录'!$J$2:$J$171,'8月奖金发放记录'!$B$2:$B$171,B234,'8月奖金发放记录'!$E$2:$E$171,"累计补发8月",'8月奖金发放记录'!$A$2:$A$171,A234)</f>
        <v>0</v>
      </c>
      <c r="X234" s="3">
        <f t="shared" si="3"/>
        <v>150</v>
      </c>
      <c r="Y234" s="2" t="s">
        <v>59</v>
      </c>
    </row>
    <row r="235" ht="19" customHeight="1" spans="1:25">
      <c r="A235" s="2" t="s">
        <v>289</v>
      </c>
      <c r="B235" s="2" t="s">
        <v>274</v>
      </c>
      <c r="C235" s="2" t="s">
        <v>65</v>
      </c>
      <c r="D235" s="2">
        <v>1</v>
      </c>
      <c r="E235" s="2">
        <v>17</v>
      </c>
      <c r="F235" s="3">
        <v>2741.94</v>
      </c>
      <c r="G235" s="3">
        <v>88.8</v>
      </c>
      <c r="H235" s="2" t="s">
        <v>59</v>
      </c>
      <c r="I235" s="3">
        <v>0</v>
      </c>
      <c r="J235" s="3">
        <v>21741.94</v>
      </c>
      <c r="K235" s="3">
        <v>44870.89</v>
      </c>
      <c r="L235" s="2" t="s">
        <v>69</v>
      </c>
      <c r="M235" s="2">
        <v>1</v>
      </c>
      <c r="N235" s="3">
        <f>SUMIFS('8月奖金发放记录'!$J$2:$J$171,'8月奖金发放记录'!$B$2:$B$171,B235,'8月奖金发放记录'!$E$2:$E$171,"结转",'8月奖金发放记录'!$A$2:$A$171,A235)</f>
        <v>260</v>
      </c>
      <c r="O235" s="3">
        <f>SUMIFS('8月奖金发放记录'!$J$2:$J$171,'8月奖金发放记录'!$B$2:$B$171,B235,'8月奖金发放记录'!$E$2:$E$171,"补发1月",'8月奖金发放记录'!$A$2:$A$171,A235)</f>
        <v>0</v>
      </c>
      <c r="P235" s="3">
        <f>SUMIFS('8月奖金发放记录'!$J$2:$J$171,'8月奖金发放记录'!$B$2:$B$171,B235,'8月奖金发放记录'!$E$2:$E$171,"补发2月",'8月奖金发放记录'!$A$2:$A$171,A235)</f>
        <v>0</v>
      </c>
      <c r="Q235" s="3">
        <f>SUMIFS('8月奖金发放记录'!$J$2:$J$171,'8月奖金发放记录'!$B$2:$B$171,B235,'8月奖金发放记录'!$E$2:$E$171,"补发3月",'8月奖金发放记录'!$A$2:$A$171,A235)</f>
        <v>0</v>
      </c>
      <c r="R235" s="3">
        <f>SUMIFS('8月奖金发放记录'!$J$2:$J$171,'8月奖金发放记录'!$B$2:$B$171,B235,'8月奖金发放记录'!$E$2:$E$171,"补发4月",'8月奖金发放记录'!$A$2:$A$171,A235)</f>
        <v>0</v>
      </c>
      <c r="S235" s="3">
        <f>SUMIFS('8月奖金发放记录'!$J$2:$J$171,'8月奖金发放记录'!$B$2:$B$171,B235,'8月奖金发放记录'!$E$2:$E$171,"补发5月",'8月奖金发放记录'!$A$2:$A$171,A235)</f>
        <v>0</v>
      </c>
      <c r="T235" s="3">
        <f>SUMIFS('8月奖金发放记录'!$J$2:$J$171,'8月奖金发放记录'!$B$2:$B$171,B235,'8月奖金发放记录'!$E$2:$E$171,"补发6月",'8月奖金发放记录'!$A$2:$A$171,A235)</f>
        <v>0</v>
      </c>
      <c r="U235" s="3">
        <f>SUMIFS('8月奖金发放记录'!$J$2:$J$171,'8月奖金发放记录'!$B$2:$B$171,B235,'8月奖金发放记录'!$E$2:$E$171,"补发7月",'8月奖金发放记录'!$A$2:$A$171,A235)</f>
        <v>0</v>
      </c>
      <c r="V235" s="3">
        <f>SUMIFS('8月奖金发放记录'!$J$2:$J$171,'8月奖金发放记录'!$B$2:$B$171,B235,'8月奖金发放记录'!$E$2:$E$171,"当月",'8月奖金发放记录'!$A$2:$A$171,A235)</f>
        <v>0</v>
      </c>
      <c r="W235" s="3">
        <f>SUMIFS('8月奖金发放记录'!$J$2:$J$171,'8月奖金发放记录'!$B$2:$B$171,B235,'8月奖金发放记录'!$E$2:$E$171,"累计补发8月",'8月奖金发放记录'!$A$2:$A$171,A235)</f>
        <v>0</v>
      </c>
      <c r="X235" s="3">
        <f t="shared" si="3"/>
        <v>260</v>
      </c>
      <c r="Y235" s="2" t="s">
        <v>59</v>
      </c>
    </row>
    <row r="236" ht="19" customHeight="1" spans="1:25">
      <c r="A236" s="2" t="s">
        <v>290</v>
      </c>
      <c r="B236" s="2" t="s">
        <v>274</v>
      </c>
      <c r="C236" s="2" t="s">
        <v>65</v>
      </c>
      <c r="D236" s="2">
        <v>1</v>
      </c>
      <c r="E236" s="2">
        <v>31</v>
      </c>
      <c r="F236" s="3">
        <v>5000</v>
      </c>
      <c r="G236" s="3">
        <v>5238.6</v>
      </c>
      <c r="H236" s="2" t="s">
        <v>113</v>
      </c>
      <c r="I236" s="3">
        <v>260</v>
      </c>
      <c r="J236" s="3">
        <v>24666.67</v>
      </c>
      <c r="K236" s="3">
        <v>28086.3</v>
      </c>
      <c r="L236" s="2" t="s">
        <v>69</v>
      </c>
      <c r="M236" s="2">
        <v>0</v>
      </c>
      <c r="N236" s="3">
        <f>SUMIFS('8月奖金发放记录'!$J$2:$J$171,'8月奖金发放记录'!$B$2:$B$171,B236,'8月奖金发放记录'!$E$2:$E$171,"结转",'8月奖金发放记录'!$A$2:$A$171,A236)</f>
        <v>0</v>
      </c>
      <c r="O236" s="3">
        <f>SUMIFS('8月奖金发放记录'!$J$2:$J$171,'8月奖金发放记录'!$B$2:$B$171,B236,'8月奖金发放记录'!$E$2:$E$171,"补发1月",'8月奖金发放记录'!$A$2:$A$171,A236)</f>
        <v>0</v>
      </c>
      <c r="P236" s="3">
        <f>SUMIFS('8月奖金发放记录'!$J$2:$J$171,'8月奖金发放记录'!$B$2:$B$171,B236,'8月奖金发放记录'!$E$2:$E$171,"补发2月",'8月奖金发放记录'!$A$2:$A$171,A236)</f>
        <v>0</v>
      </c>
      <c r="Q236" s="3">
        <f>SUMIFS('8月奖金发放记录'!$J$2:$J$171,'8月奖金发放记录'!$B$2:$B$171,B236,'8月奖金发放记录'!$E$2:$E$171,"补发3月",'8月奖金发放记录'!$A$2:$A$171,A236)</f>
        <v>0</v>
      </c>
      <c r="R236" s="3">
        <f>SUMIFS('8月奖金发放记录'!$J$2:$J$171,'8月奖金发放记录'!$B$2:$B$171,B236,'8月奖金发放记录'!$E$2:$E$171,"补发4月",'8月奖金发放记录'!$A$2:$A$171,A236)</f>
        <v>0</v>
      </c>
      <c r="S236" s="3">
        <f>SUMIFS('8月奖金发放记录'!$J$2:$J$171,'8月奖金发放记录'!$B$2:$B$171,B236,'8月奖金发放记录'!$E$2:$E$171,"补发5月",'8月奖金发放记录'!$A$2:$A$171,A236)</f>
        <v>0</v>
      </c>
      <c r="T236" s="3">
        <f>SUMIFS('8月奖金发放记录'!$J$2:$J$171,'8月奖金发放记录'!$B$2:$B$171,B236,'8月奖金发放记录'!$E$2:$E$171,"补发6月",'8月奖金发放记录'!$A$2:$A$171,A236)</f>
        <v>0</v>
      </c>
      <c r="U236" s="3">
        <f>SUMIFS('8月奖金发放记录'!$J$2:$J$171,'8月奖金发放记录'!$B$2:$B$171,B236,'8月奖金发放记录'!$E$2:$E$171,"补发7月",'8月奖金发放记录'!$A$2:$A$171,A236)</f>
        <v>0</v>
      </c>
      <c r="V236" s="3">
        <f>SUMIFS('8月奖金发放记录'!$J$2:$J$171,'8月奖金发放记录'!$B$2:$B$171,B236,'8月奖金发放记录'!$E$2:$E$171,"当月",'8月奖金发放记录'!$A$2:$A$171,A236)</f>
        <v>260</v>
      </c>
      <c r="W236" s="3">
        <f>SUMIFS('8月奖金发放记录'!$J$2:$J$171,'8月奖金发放记录'!$B$2:$B$171,B236,'8月奖金发放记录'!$E$2:$E$171,"累计补发8月",'8月奖金发放记录'!$A$2:$A$171,A236)</f>
        <v>0</v>
      </c>
      <c r="X236" s="3">
        <f t="shared" si="3"/>
        <v>260</v>
      </c>
      <c r="Y236" s="2" t="s">
        <v>59</v>
      </c>
    </row>
    <row r="237" ht="19" customHeight="1" spans="1:25">
      <c r="A237" s="2" t="s">
        <v>291</v>
      </c>
      <c r="B237" s="2" t="s">
        <v>274</v>
      </c>
      <c r="C237" s="2" t="s">
        <v>65</v>
      </c>
      <c r="D237" s="2">
        <v>1</v>
      </c>
      <c r="E237" s="2">
        <v>31</v>
      </c>
      <c r="F237" s="3">
        <v>3000</v>
      </c>
      <c r="G237" s="3">
        <v>0</v>
      </c>
      <c r="H237" s="2" t="s">
        <v>59</v>
      </c>
      <c r="I237" s="3">
        <v>0</v>
      </c>
      <c r="J237" s="3">
        <v>24000</v>
      </c>
      <c r="K237" s="3">
        <v>19607.7</v>
      </c>
      <c r="L237" s="2" t="s">
        <v>24</v>
      </c>
      <c r="M237" s="2">
        <v>0</v>
      </c>
      <c r="N237" s="3">
        <f>SUMIFS('8月奖金发放记录'!$J$2:$J$171,'8月奖金发放记录'!$B$2:$B$171,B237,'8月奖金发放记录'!$E$2:$E$171,"结转",'8月奖金发放记录'!$A$2:$A$171,A237)</f>
        <v>0</v>
      </c>
      <c r="O237" s="3">
        <f>SUMIFS('8月奖金发放记录'!$J$2:$J$171,'8月奖金发放记录'!$B$2:$B$171,B237,'8月奖金发放记录'!$E$2:$E$171,"补发1月",'8月奖金发放记录'!$A$2:$A$171,A237)</f>
        <v>0</v>
      </c>
      <c r="P237" s="3">
        <f>SUMIFS('8月奖金发放记录'!$J$2:$J$171,'8月奖金发放记录'!$B$2:$B$171,B237,'8月奖金发放记录'!$E$2:$E$171,"补发2月",'8月奖金发放记录'!$A$2:$A$171,A237)</f>
        <v>0</v>
      </c>
      <c r="Q237" s="3">
        <f>SUMIFS('8月奖金发放记录'!$J$2:$J$171,'8月奖金发放记录'!$B$2:$B$171,B237,'8月奖金发放记录'!$E$2:$E$171,"补发3月",'8月奖金发放记录'!$A$2:$A$171,A237)</f>
        <v>0</v>
      </c>
      <c r="R237" s="3">
        <f>SUMIFS('8月奖金发放记录'!$J$2:$J$171,'8月奖金发放记录'!$B$2:$B$171,B237,'8月奖金发放记录'!$E$2:$E$171,"补发4月",'8月奖金发放记录'!$A$2:$A$171,A237)</f>
        <v>0</v>
      </c>
      <c r="S237" s="3">
        <f>SUMIFS('8月奖金发放记录'!$J$2:$J$171,'8月奖金发放记录'!$B$2:$B$171,B237,'8月奖金发放记录'!$E$2:$E$171,"补发5月",'8月奖金发放记录'!$A$2:$A$171,A237)</f>
        <v>0</v>
      </c>
      <c r="T237" s="3">
        <f>SUMIFS('8月奖金发放记录'!$J$2:$J$171,'8月奖金发放记录'!$B$2:$B$171,B237,'8月奖金发放记录'!$E$2:$E$171,"补发6月",'8月奖金发放记录'!$A$2:$A$171,A237)</f>
        <v>0</v>
      </c>
      <c r="U237" s="3">
        <f>SUMIFS('8月奖金发放记录'!$J$2:$J$171,'8月奖金发放记录'!$B$2:$B$171,B237,'8月奖金发放记录'!$E$2:$E$171,"补发7月",'8月奖金发放记录'!$A$2:$A$171,A237)</f>
        <v>0</v>
      </c>
      <c r="V237" s="3">
        <f>SUMIFS('8月奖金发放记录'!$J$2:$J$171,'8月奖金发放记录'!$B$2:$B$171,B237,'8月奖金发放记录'!$E$2:$E$171,"当月",'8月奖金发放记录'!$A$2:$A$171,A237)</f>
        <v>0</v>
      </c>
      <c r="W237" s="3">
        <f>SUMIFS('8月奖金发放记录'!$J$2:$J$171,'8月奖金发放记录'!$B$2:$B$171,B237,'8月奖金发放记录'!$E$2:$E$171,"累计补发8月",'8月奖金发放记录'!$A$2:$A$171,A237)</f>
        <v>0</v>
      </c>
      <c r="X237" s="3">
        <f t="shared" si="3"/>
        <v>0</v>
      </c>
      <c r="Y237" s="2" t="s">
        <v>59</v>
      </c>
    </row>
    <row r="238" ht="19" customHeight="1" spans="1:25">
      <c r="A238" s="2" t="s">
        <v>292</v>
      </c>
      <c r="B238" s="2" t="s">
        <v>274</v>
      </c>
      <c r="C238" s="2" t="s">
        <v>65</v>
      </c>
      <c r="D238" s="2">
        <v>1</v>
      </c>
      <c r="E238" s="2">
        <v>19</v>
      </c>
      <c r="F238" s="3">
        <v>3064.52</v>
      </c>
      <c r="G238" s="3">
        <v>8197</v>
      </c>
      <c r="H238" s="2" t="s">
        <v>113</v>
      </c>
      <c r="I238" s="3">
        <v>159.354838709677</v>
      </c>
      <c r="J238" s="3">
        <v>22064.52</v>
      </c>
      <c r="K238" s="3">
        <v>47339.56</v>
      </c>
      <c r="L238" s="2" t="s">
        <v>69</v>
      </c>
      <c r="M238" s="2">
        <v>2</v>
      </c>
      <c r="N238" s="3">
        <f>SUMIFS('8月奖金发放记录'!$J$2:$J$171,'8月奖金发放记录'!$B$2:$B$171,B238,'8月奖金发放记录'!$E$2:$E$171,"结转",'8月奖金发放记录'!$A$2:$A$171,A238)</f>
        <v>260</v>
      </c>
      <c r="O238" s="3">
        <f>SUMIFS('8月奖金发放记录'!$J$2:$J$171,'8月奖金发放记录'!$B$2:$B$171,B238,'8月奖金发放记录'!$E$2:$E$171,"补发1月",'8月奖金发放记录'!$A$2:$A$171,A238)</f>
        <v>0</v>
      </c>
      <c r="P238" s="3">
        <f>SUMIFS('8月奖金发放记录'!$J$2:$J$171,'8月奖金发放记录'!$B$2:$B$171,B238,'8月奖金发放记录'!$E$2:$E$171,"补发2月",'8月奖金发放记录'!$A$2:$A$171,A238)</f>
        <v>0</v>
      </c>
      <c r="Q238" s="3">
        <f>SUMIFS('8月奖金发放记录'!$J$2:$J$171,'8月奖金发放记录'!$B$2:$B$171,B238,'8月奖金发放记录'!$E$2:$E$171,"补发3月",'8月奖金发放记录'!$A$2:$A$171,A238)</f>
        <v>0</v>
      </c>
      <c r="R238" s="3">
        <f>SUMIFS('8月奖金发放记录'!$J$2:$J$171,'8月奖金发放记录'!$B$2:$B$171,B238,'8月奖金发放记录'!$E$2:$E$171,"补发4月",'8月奖金发放记录'!$A$2:$A$171,A238)</f>
        <v>0</v>
      </c>
      <c r="S238" s="3">
        <f>SUMIFS('8月奖金发放记录'!$J$2:$J$171,'8月奖金发放记录'!$B$2:$B$171,B238,'8月奖金发放记录'!$E$2:$E$171,"补发5月",'8月奖金发放记录'!$A$2:$A$171,A238)</f>
        <v>0</v>
      </c>
      <c r="T238" s="3">
        <f>SUMIFS('8月奖金发放记录'!$J$2:$J$171,'8月奖金发放记录'!$B$2:$B$171,B238,'8月奖金发放记录'!$E$2:$E$171,"补发6月",'8月奖金发放记录'!$A$2:$A$171,A238)</f>
        <v>0</v>
      </c>
      <c r="U238" s="3">
        <f>SUMIFS('8月奖金发放记录'!$J$2:$J$171,'8月奖金发放记录'!$B$2:$B$171,B238,'8月奖金发放记录'!$E$2:$E$171,"补发7月",'8月奖金发放记录'!$A$2:$A$171,A238)</f>
        <v>0</v>
      </c>
      <c r="V238" s="3">
        <f>SUMIFS('8月奖金发放记录'!$J$2:$J$171,'8月奖金发放记录'!$B$2:$B$171,B238,'8月奖金发放记录'!$E$2:$E$171,"当月",'8月奖金发放记录'!$A$2:$A$171,A238)</f>
        <v>0</v>
      </c>
      <c r="W238" s="3">
        <f>SUMIFS('8月奖金发放记录'!$J$2:$J$171,'8月奖金发放记录'!$B$2:$B$171,B238,'8月奖金发放记录'!$E$2:$E$171,"累计补发8月",'8月奖金发放记录'!$A$2:$A$171,A238)</f>
        <v>0</v>
      </c>
      <c r="X238" s="3">
        <f t="shared" si="3"/>
        <v>260</v>
      </c>
      <c r="Y238" s="2" t="s">
        <v>59</v>
      </c>
    </row>
    <row r="239" ht="19" customHeight="1" spans="1:25">
      <c r="A239" s="2" t="s">
        <v>294</v>
      </c>
      <c r="B239" s="2" t="s">
        <v>274</v>
      </c>
      <c r="C239" s="2" t="s">
        <v>65</v>
      </c>
      <c r="D239" s="2">
        <v>1</v>
      </c>
      <c r="E239" s="2">
        <v>24</v>
      </c>
      <c r="F239" s="3">
        <v>3870.97</v>
      </c>
      <c r="G239" s="3">
        <v>5948</v>
      </c>
      <c r="H239" s="2" t="s">
        <v>113</v>
      </c>
      <c r="I239" s="3">
        <v>232.258064516129</v>
      </c>
      <c r="J239" s="3">
        <v>3870.97</v>
      </c>
      <c r="K239" s="3">
        <v>5948</v>
      </c>
      <c r="L239" s="2" t="s">
        <v>69</v>
      </c>
      <c r="M239" s="2">
        <v>0</v>
      </c>
      <c r="N239" s="3">
        <f>SUMIFS('8月奖金发放记录'!$J$2:$J$171,'8月奖金发放记录'!$B$2:$B$171,B239,'8月奖金发放记录'!$E$2:$E$171,"结转",'8月奖金发放记录'!$A$2:$A$171,A239)</f>
        <v>0</v>
      </c>
      <c r="O239" s="3">
        <f>SUMIFS('8月奖金发放记录'!$J$2:$J$171,'8月奖金发放记录'!$B$2:$B$171,B239,'8月奖金发放记录'!$E$2:$E$171,"补发1月",'8月奖金发放记录'!$A$2:$A$171,A239)</f>
        <v>0</v>
      </c>
      <c r="P239" s="3">
        <f>SUMIFS('8月奖金发放记录'!$J$2:$J$171,'8月奖金发放记录'!$B$2:$B$171,B239,'8月奖金发放记录'!$E$2:$E$171,"补发2月",'8月奖金发放记录'!$A$2:$A$171,A239)</f>
        <v>0</v>
      </c>
      <c r="Q239" s="3">
        <f>SUMIFS('8月奖金发放记录'!$J$2:$J$171,'8月奖金发放记录'!$B$2:$B$171,B239,'8月奖金发放记录'!$E$2:$E$171,"补发3月",'8月奖金发放记录'!$A$2:$A$171,A239)</f>
        <v>0</v>
      </c>
      <c r="R239" s="3">
        <f>SUMIFS('8月奖金发放记录'!$J$2:$J$171,'8月奖金发放记录'!$B$2:$B$171,B239,'8月奖金发放记录'!$E$2:$E$171,"补发4月",'8月奖金发放记录'!$A$2:$A$171,A239)</f>
        <v>0</v>
      </c>
      <c r="S239" s="3">
        <f>SUMIFS('8月奖金发放记录'!$J$2:$J$171,'8月奖金发放记录'!$B$2:$B$171,B239,'8月奖金发放记录'!$E$2:$E$171,"补发5月",'8月奖金发放记录'!$A$2:$A$171,A239)</f>
        <v>0</v>
      </c>
      <c r="T239" s="3">
        <f>SUMIFS('8月奖金发放记录'!$J$2:$J$171,'8月奖金发放记录'!$B$2:$B$171,B239,'8月奖金发放记录'!$E$2:$E$171,"补发6月",'8月奖金发放记录'!$A$2:$A$171,A239)</f>
        <v>0</v>
      </c>
      <c r="U239" s="3">
        <f>SUMIFS('8月奖金发放记录'!$J$2:$J$171,'8月奖金发放记录'!$B$2:$B$171,B239,'8月奖金发放记录'!$E$2:$E$171,"补发7月",'8月奖金发放记录'!$A$2:$A$171,A239)</f>
        <v>0</v>
      </c>
      <c r="V239" s="3">
        <f>SUMIFS('8月奖金发放记录'!$J$2:$J$171,'8月奖金发放记录'!$B$2:$B$171,B239,'8月奖金发放记录'!$E$2:$E$171,"当月",'8月奖金发放记录'!$A$2:$A$171,A239)</f>
        <v>232.26</v>
      </c>
      <c r="W239" s="3">
        <f>SUMIFS('8月奖金发放记录'!$J$2:$J$171,'8月奖金发放记录'!$B$2:$B$171,B239,'8月奖金发放记录'!$E$2:$E$171,"累计补发8月",'8月奖金发放记录'!$A$2:$A$171,A239)</f>
        <v>0</v>
      </c>
      <c r="X239" s="3">
        <f t="shared" si="3"/>
        <v>232.26</v>
      </c>
      <c r="Y239" s="2" t="s">
        <v>59</v>
      </c>
    </row>
    <row r="240" ht="19" customHeight="1" spans="1:25">
      <c r="A240" s="2" t="s">
        <v>298</v>
      </c>
      <c r="B240" s="2" t="s">
        <v>274</v>
      </c>
      <c r="C240" s="2" t="s">
        <v>65</v>
      </c>
      <c r="D240" s="2">
        <v>1</v>
      </c>
      <c r="E240" s="2">
        <v>31</v>
      </c>
      <c r="F240" s="3">
        <v>3000</v>
      </c>
      <c r="G240" s="3">
        <v>8493.4</v>
      </c>
      <c r="H240" s="2" t="s">
        <v>113</v>
      </c>
      <c r="I240" s="3">
        <v>150</v>
      </c>
      <c r="J240" s="3">
        <v>24000</v>
      </c>
      <c r="K240" s="3">
        <v>35771.5</v>
      </c>
      <c r="L240" s="2" t="s">
        <v>69</v>
      </c>
      <c r="M240" s="2">
        <v>1</v>
      </c>
      <c r="N240" s="3">
        <f>SUMIFS('8月奖金发放记录'!$J$2:$J$171,'8月奖金发放记录'!$B$2:$B$171,B240,'8月奖金发放记录'!$E$2:$E$171,"结转",'8月奖金发放记录'!$A$2:$A$171,A240)</f>
        <v>0</v>
      </c>
      <c r="O240" s="3">
        <f>SUMIFS('8月奖金发放记录'!$J$2:$J$171,'8月奖金发放记录'!$B$2:$B$171,B240,'8月奖金发放记录'!$E$2:$E$171,"补发1月",'8月奖金发放记录'!$A$2:$A$171,A240)</f>
        <v>0</v>
      </c>
      <c r="P240" s="3">
        <f>SUMIFS('8月奖金发放记录'!$J$2:$J$171,'8月奖金发放记录'!$B$2:$B$171,B240,'8月奖金发放记录'!$E$2:$E$171,"补发2月",'8月奖金发放记录'!$A$2:$A$171,A240)</f>
        <v>0</v>
      </c>
      <c r="Q240" s="3">
        <f>SUMIFS('8月奖金发放记录'!$J$2:$J$171,'8月奖金发放记录'!$B$2:$B$171,B240,'8月奖金发放记录'!$E$2:$E$171,"补发3月",'8月奖金发放记录'!$A$2:$A$171,A240)</f>
        <v>0</v>
      </c>
      <c r="R240" s="3">
        <f>SUMIFS('8月奖金发放记录'!$J$2:$J$171,'8月奖金发放记录'!$B$2:$B$171,B240,'8月奖金发放记录'!$E$2:$E$171,"补发4月",'8月奖金发放记录'!$A$2:$A$171,A240)</f>
        <v>0</v>
      </c>
      <c r="S240" s="3">
        <f>SUMIFS('8月奖金发放记录'!$J$2:$J$171,'8月奖金发放记录'!$B$2:$B$171,B240,'8月奖金发放记录'!$E$2:$E$171,"补发5月",'8月奖金发放记录'!$A$2:$A$171,A240)</f>
        <v>0</v>
      </c>
      <c r="T240" s="3">
        <f>SUMIFS('8月奖金发放记录'!$J$2:$J$171,'8月奖金发放记录'!$B$2:$B$171,B240,'8月奖金发放记录'!$E$2:$E$171,"补发6月",'8月奖金发放记录'!$A$2:$A$171,A240)</f>
        <v>0</v>
      </c>
      <c r="U240" s="3">
        <f>SUMIFS('8月奖金发放记录'!$J$2:$J$171,'8月奖金发放记录'!$B$2:$B$171,B240,'8月奖金发放记录'!$E$2:$E$171,"补发7月",'8月奖金发放记录'!$A$2:$A$171,A240)</f>
        <v>0</v>
      </c>
      <c r="V240" s="3">
        <f>SUMIFS('8月奖金发放记录'!$J$2:$J$171,'8月奖金发放记录'!$B$2:$B$171,B240,'8月奖金发放记录'!$E$2:$E$171,"当月",'8月奖金发放记录'!$A$2:$A$171,A240)</f>
        <v>150</v>
      </c>
      <c r="W240" s="3">
        <f>SUMIFS('8月奖金发放记录'!$J$2:$J$171,'8月奖金发放记录'!$B$2:$B$171,B240,'8月奖金发放记录'!$E$2:$E$171,"累计补发8月",'8月奖金发放记录'!$A$2:$A$171,A240)</f>
        <v>0</v>
      </c>
      <c r="X240" s="3">
        <f t="shared" si="3"/>
        <v>150</v>
      </c>
      <c r="Y240" s="2" t="s">
        <v>59</v>
      </c>
    </row>
    <row r="241" ht="19" customHeight="1" spans="1:25">
      <c r="A241" s="2" t="s">
        <v>299</v>
      </c>
      <c r="B241" s="2" t="s">
        <v>274</v>
      </c>
      <c r="C241" s="2" t="s">
        <v>65</v>
      </c>
      <c r="D241" s="2">
        <v>1</v>
      </c>
      <c r="E241" s="2">
        <v>31</v>
      </c>
      <c r="F241" s="3">
        <v>3000</v>
      </c>
      <c r="G241" s="3">
        <v>6410.8</v>
      </c>
      <c r="H241" s="2" t="s">
        <v>113</v>
      </c>
      <c r="I241" s="3">
        <v>150</v>
      </c>
      <c r="J241" s="3">
        <v>4064.52</v>
      </c>
      <c r="K241" s="3">
        <v>8219.3</v>
      </c>
      <c r="L241" s="2" t="s">
        <v>69</v>
      </c>
      <c r="M241" s="2">
        <v>1</v>
      </c>
      <c r="N241" s="3">
        <f>SUMIFS('8月奖金发放记录'!$J$2:$J$171,'8月奖金发放记录'!$B$2:$B$171,B241,'8月奖金发放记录'!$E$2:$E$171,"结转",'8月奖金发放记录'!$A$2:$A$171,A241)</f>
        <v>0</v>
      </c>
      <c r="O241" s="3">
        <f>SUMIFS('8月奖金发放记录'!$J$2:$J$171,'8月奖金发放记录'!$B$2:$B$171,B241,'8月奖金发放记录'!$E$2:$E$171,"补发1月",'8月奖金发放记录'!$A$2:$A$171,A241)</f>
        <v>0</v>
      </c>
      <c r="P241" s="3">
        <f>SUMIFS('8月奖金发放记录'!$J$2:$J$171,'8月奖金发放记录'!$B$2:$B$171,B241,'8月奖金发放记录'!$E$2:$E$171,"补发2月",'8月奖金发放记录'!$A$2:$A$171,A241)</f>
        <v>0</v>
      </c>
      <c r="Q241" s="3">
        <f>SUMIFS('8月奖金发放记录'!$J$2:$J$171,'8月奖金发放记录'!$B$2:$B$171,B241,'8月奖金发放记录'!$E$2:$E$171,"补发3月",'8月奖金发放记录'!$A$2:$A$171,A241)</f>
        <v>0</v>
      </c>
      <c r="R241" s="3">
        <f>SUMIFS('8月奖金发放记录'!$J$2:$J$171,'8月奖金发放记录'!$B$2:$B$171,B241,'8月奖金发放记录'!$E$2:$E$171,"补发4月",'8月奖金发放记录'!$A$2:$A$171,A241)</f>
        <v>0</v>
      </c>
      <c r="S241" s="3">
        <f>SUMIFS('8月奖金发放记录'!$J$2:$J$171,'8月奖金发放记录'!$B$2:$B$171,B241,'8月奖金发放记录'!$E$2:$E$171,"补发5月",'8月奖金发放记录'!$A$2:$A$171,A241)</f>
        <v>0</v>
      </c>
      <c r="T241" s="3">
        <f>SUMIFS('8月奖金发放记录'!$J$2:$J$171,'8月奖金发放记录'!$B$2:$B$171,B241,'8月奖金发放记录'!$E$2:$E$171,"补发6月",'8月奖金发放记录'!$A$2:$A$171,A241)</f>
        <v>0</v>
      </c>
      <c r="U241" s="3">
        <f>SUMIFS('8月奖金发放记录'!$J$2:$J$171,'8月奖金发放记录'!$B$2:$B$171,B241,'8月奖金发放记录'!$E$2:$E$171,"补发7月",'8月奖金发放记录'!$A$2:$A$171,A241)</f>
        <v>0</v>
      </c>
      <c r="V241" s="3">
        <f>SUMIFS('8月奖金发放记录'!$J$2:$J$171,'8月奖金发放记录'!$B$2:$B$171,B241,'8月奖金发放记录'!$E$2:$E$171,"当月",'8月奖金发放记录'!$A$2:$A$171,A241)</f>
        <v>150</v>
      </c>
      <c r="W241" s="3">
        <f>SUMIFS('8月奖金发放记录'!$J$2:$J$171,'8月奖金发放记录'!$B$2:$B$171,B241,'8月奖金发放记录'!$E$2:$E$171,"累计补发8月",'8月奖金发放记录'!$A$2:$A$171,A241)</f>
        <v>0</v>
      </c>
      <c r="X241" s="3">
        <f t="shared" si="3"/>
        <v>150</v>
      </c>
      <c r="Y241" s="2" t="s">
        <v>59</v>
      </c>
    </row>
    <row r="242" ht="19" customHeight="1" spans="1:25">
      <c r="A242" s="2" t="s">
        <v>302</v>
      </c>
      <c r="B242" s="2" t="s">
        <v>274</v>
      </c>
      <c r="C242" s="2" t="s">
        <v>65</v>
      </c>
      <c r="D242" s="2">
        <v>1</v>
      </c>
      <c r="E242" s="2">
        <v>24</v>
      </c>
      <c r="F242" s="3">
        <v>2322.58</v>
      </c>
      <c r="G242" s="3">
        <v>2508.6</v>
      </c>
      <c r="H242" s="2" t="s">
        <v>113</v>
      </c>
      <c r="I242" s="3">
        <v>116.129032258065</v>
      </c>
      <c r="J242" s="3">
        <v>3290.32</v>
      </c>
      <c r="K242" s="3">
        <v>4870.8</v>
      </c>
      <c r="L242" s="2" t="s">
        <v>69</v>
      </c>
      <c r="M242" s="2">
        <v>0</v>
      </c>
      <c r="N242" s="3">
        <f>SUMIFS('8月奖金发放记录'!$J$2:$J$171,'8月奖金发放记录'!$B$2:$B$171,B242,'8月奖金发放记录'!$E$2:$E$171,"结转",'8月奖金发放记录'!$A$2:$A$171,A242)</f>
        <v>0</v>
      </c>
      <c r="O242" s="3">
        <f>SUMIFS('8月奖金发放记录'!$J$2:$J$171,'8月奖金发放记录'!$B$2:$B$171,B242,'8月奖金发放记录'!$E$2:$E$171,"补发1月",'8月奖金发放记录'!$A$2:$A$171,A242)</f>
        <v>0</v>
      </c>
      <c r="P242" s="3">
        <f>SUMIFS('8月奖金发放记录'!$J$2:$J$171,'8月奖金发放记录'!$B$2:$B$171,B242,'8月奖金发放记录'!$E$2:$E$171,"补发2月",'8月奖金发放记录'!$A$2:$A$171,A242)</f>
        <v>0</v>
      </c>
      <c r="Q242" s="3">
        <f>SUMIFS('8月奖金发放记录'!$J$2:$J$171,'8月奖金发放记录'!$B$2:$B$171,B242,'8月奖金发放记录'!$E$2:$E$171,"补发3月",'8月奖金发放记录'!$A$2:$A$171,A242)</f>
        <v>0</v>
      </c>
      <c r="R242" s="3">
        <f>SUMIFS('8月奖金发放记录'!$J$2:$J$171,'8月奖金发放记录'!$B$2:$B$171,B242,'8月奖金发放记录'!$E$2:$E$171,"补发4月",'8月奖金发放记录'!$A$2:$A$171,A242)</f>
        <v>0</v>
      </c>
      <c r="S242" s="3">
        <f>SUMIFS('8月奖金发放记录'!$J$2:$J$171,'8月奖金发放记录'!$B$2:$B$171,B242,'8月奖金发放记录'!$E$2:$E$171,"补发5月",'8月奖金发放记录'!$A$2:$A$171,A242)</f>
        <v>0</v>
      </c>
      <c r="T242" s="3">
        <f>SUMIFS('8月奖金发放记录'!$J$2:$J$171,'8月奖金发放记录'!$B$2:$B$171,B242,'8月奖金发放记录'!$E$2:$E$171,"补发6月",'8月奖金发放记录'!$A$2:$A$171,A242)</f>
        <v>0</v>
      </c>
      <c r="U242" s="3">
        <f>SUMIFS('8月奖金发放记录'!$J$2:$J$171,'8月奖金发放记录'!$B$2:$B$171,B242,'8月奖金发放记录'!$E$2:$E$171,"补发7月",'8月奖金发放记录'!$A$2:$A$171,A242)</f>
        <v>0</v>
      </c>
      <c r="V242" s="3">
        <f>SUMIFS('8月奖金发放记录'!$J$2:$J$171,'8月奖金发放记录'!$B$2:$B$171,B242,'8月奖金发放记录'!$E$2:$E$171,"当月",'8月奖金发放记录'!$A$2:$A$171,A242)</f>
        <v>116.13</v>
      </c>
      <c r="W242" s="3">
        <f>SUMIFS('8月奖金发放记录'!$J$2:$J$171,'8月奖金发放记录'!$B$2:$B$171,B242,'8月奖金发放记录'!$E$2:$E$171,"累计补发8月",'8月奖金发放记录'!$A$2:$A$171,A242)</f>
        <v>0</v>
      </c>
      <c r="X242" s="3">
        <f t="shared" si="3"/>
        <v>116.13</v>
      </c>
      <c r="Y242" s="2" t="s">
        <v>59</v>
      </c>
    </row>
    <row r="243" ht="19" customHeight="1" spans="1:25">
      <c r="A243" s="2" t="s">
        <v>267</v>
      </c>
      <c r="B243" s="2" t="s">
        <v>274</v>
      </c>
      <c r="C243" s="2" t="s">
        <v>65</v>
      </c>
      <c r="D243" s="2">
        <v>1</v>
      </c>
      <c r="E243" s="2">
        <v>27</v>
      </c>
      <c r="F243" s="3">
        <v>2612.9</v>
      </c>
      <c r="G243" s="3">
        <v>8044.5</v>
      </c>
      <c r="H243" s="2" t="s">
        <v>113</v>
      </c>
      <c r="I243" s="3">
        <v>130.645161290323</v>
      </c>
      <c r="J243" s="3">
        <v>2612.9</v>
      </c>
      <c r="K243" s="3">
        <v>8044.5</v>
      </c>
      <c r="L243" s="2" t="s">
        <v>69</v>
      </c>
      <c r="M243" s="2">
        <v>1</v>
      </c>
      <c r="N243" s="3">
        <f>SUMIFS('8月奖金发放记录'!$J$2:$J$171,'8月奖金发放记录'!$B$2:$B$171,B243,'8月奖金发放记录'!$E$2:$E$171,"结转",'8月奖金发放记录'!$A$2:$A$171,A243)</f>
        <v>0</v>
      </c>
      <c r="O243" s="3">
        <f>SUMIFS('8月奖金发放记录'!$J$2:$J$171,'8月奖金发放记录'!$B$2:$B$171,B243,'8月奖金发放记录'!$E$2:$E$171,"补发1月",'8月奖金发放记录'!$A$2:$A$171,A243)</f>
        <v>0</v>
      </c>
      <c r="P243" s="3">
        <f>SUMIFS('8月奖金发放记录'!$J$2:$J$171,'8月奖金发放记录'!$B$2:$B$171,B243,'8月奖金发放记录'!$E$2:$E$171,"补发2月",'8月奖金发放记录'!$A$2:$A$171,A243)</f>
        <v>0</v>
      </c>
      <c r="Q243" s="3">
        <f>SUMIFS('8月奖金发放记录'!$J$2:$J$171,'8月奖金发放记录'!$B$2:$B$171,B243,'8月奖金发放记录'!$E$2:$E$171,"补发3月",'8月奖金发放记录'!$A$2:$A$171,A243)</f>
        <v>0</v>
      </c>
      <c r="R243" s="3">
        <f>SUMIFS('8月奖金发放记录'!$J$2:$J$171,'8月奖金发放记录'!$B$2:$B$171,B243,'8月奖金发放记录'!$E$2:$E$171,"补发4月",'8月奖金发放记录'!$A$2:$A$171,A243)</f>
        <v>0</v>
      </c>
      <c r="S243" s="3">
        <f>SUMIFS('8月奖金发放记录'!$J$2:$J$171,'8月奖金发放记录'!$B$2:$B$171,B243,'8月奖金发放记录'!$E$2:$E$171,"补发5月",'8月奖金发放记录'!$A$2:$A$171,A243)</f>
        <v>0</v>
      </c>
      <c r="T243" s="3">
        <f>SUMIFS('8月奖金发放记录'!$J$2:$J$171,'8月奖金发放记录'!$B$2:$B$171,B243,'8月奖金发放记录'!$E$2:$E$171,"补发6月",'8月奖金发放记录'!$A$2:$A$171,A243)</f>
        <v>0</v>
      </c>
      <c r="U243" s="3">
        <f>SUMIFS('8月奖金发放记录'!$J$2:$J$171,'8月奖金发放记录'!$B$2:$B$171,B243,'8月奖金发放记录'!$E$2:$E$171,"补发7月",'8月奖金发放记录'!$A$2:$A$171,A243)</f>
        <v>0</v>
      </c>
      <c r="V243" s="3">
        <f>SUMIFS('8月奖金发放记录'!$J$2:$J$171,'8月奖金发放记录'!$B$2:$B$171,B243,'8月奖金发放记录'!$E$2:$E$171,"当月",'8月奖金发放记录'!$A$2:$A$171,A243)</f>
        <v>130.65</v>
      </c>
      <c r="W243" s="3">
        <f>SUMIFS('8月奖金发放记录'!$J$2:$J$171,'8月奖金发放记录'!$B$2:$B$171,B243,'8月奖金发放记录'!$E$2:$E$171,"累计补发8月",'8月奖金发放记录'!$A$2:$A$171,A243)</f>
        <v>0</v>
      </c>
      <c r="X243" s="3">
        <f t="shared" si="3"/>
        <v>130.65</v>
      </c>
      <c r="Y243" s="2" t="s">
        <v>59</v>
      </c>
    </row>
    <row r="244" ht="19" customHeight="1" spans="1:25">
      <c r="A244" s="2" t="s">
        <v>308</v>
      </c>
      <c r="B244" s="2" t="s">
        <v>274</v>
      </c>
      <c r="C244" s="2" t="s">
        <v>65</v>
      </c>
      <c r="D244" s="2">
        <v>1</v>
      </c>
      <c r="E244" s="2">
        <v>31</v>
      </c>
      <c r="F244" s="3">
        <v>3000</v>
      </c>
      <c r="G244" s="3">
        <v>877.5</v>
      </c>
      <c r="H244" s="2" t="s">
        <v>59</v>
      </c>
      <c r="I244" s="3">
        <v>0</v>
      </c>
      <c r="J244" s="3">
        <v>24000</v>
      </c>
      <c r="K244" s="3">
        <v>32167.9</v>
      </c>
      <c r="L244" s="2" t="s">
        <v>69</v>
      </c>
      <c r="M244" s="2">
        <v>0</v>
      </c>
      <c r="N244" s="3">
        <f>SUMIFS('8月奖金发放记录'!$J$2:$J$171,'8月奖金发放记录'!$B$2:$B$171,B244,'8月奖金发放记录'!$E$2:$E$171,"结转",'8月奖金发放记录'!$A$2:$A$171,A244)</f>
        <v>150</v>
      </c>
      <c r="O244" s="3">
        <f>SUMIFS('8月奖金发放记录'!$J$2:$J$171,'8月奖金发放记录'!$B$2:$B$171,B244,'8月奖金发放记录'!$E$2:$E$171,"补发1月",'8月奖金发放记录'!$A$2:$A$171,A244)</f>
        <v>0</v>
      </c>
      <c r="P244" s="3">
        <f>SUMIFS('8月奖金发放记录'!$J$2:$J$171,'8月奖金发放记录'!$B$2:$B$171,B244,'8月奖金发放记录'!$E$2:$E$171,"补发2月",'8月奖金发放记录'!$A$2:$A$171,A244)</f>
        <v>0</v>
      </c>
      <c r="Q244" s="3">
        <f>SUMIFS('8月奖金发放记录'!$J$2:$J$171,'8月奖金发放记录'!$B$2:$B$171,B244,'8月奖金发放记录'!$E$2:$E$171,"补发3月",'8月奖金发放记录'!$A$2:$A$171,A244)</f>
        <v>0</v>
      </c>
      <c r="R244" s="3">
        <f>SUMIFS('8月奖金发放记录'!$J$2:$J$171,'8月奖金发放记录'!$B$2:$B$171,B244,'8月奖金发放记录'!$E$2:$E$171,"补发4月",'8月奖金发放记录'!$A$2:$A$171,A244)</f>
        <v>0</v>
      </c>
      <c r="S244" s="3">
        <f>SUMIFS('8月奖金发放记录'!$J$2:$J$171,'8月奖金发放记录'!$B$2:$B$171,B244,'8月奖金发放记录'!$E$2:$E$171,"补发5月",'8月奖金发放记录'!$A$2:$A$171,A244)</f>
        <v>0</v>
      </c>
      <c r="T244" s="3">
        <f>SUMIFS('8月奖金发放记录'!$J$2:$J$171,'8月奖金发放记录'!$B$2:$B$171,B244,'8月奖金发放记录'!$E$2:$E$171,"补发6月",'8月奖金发放记录'!$A$2:$A$171,A244)</f>
        <v>0</v>
      </c>
      <c r="U244" s="3">
        <f>SUMIFS('8月奖金发放记录'!$J$2:$J$171,'8月奖金发放记录'!$B$2:$B$171,B244,'8月奖金发放记录'!$E$2:$E$171,"补发7月",'8月奖金发放记录'!$A$2:$A$171,A244)</f>
        <v>0</v>
      </c>
      <c r="V244" s="3">
        <f>SUMIFS('8月奖金发放记录'!$J$2:$J$171,'8月奖金发放记录'!$B$2:$B$171,B244,'8月奖金发放记录'!$E$2:$E$171,"当月",'8月奖金发放记录'!$A$2:$A$171,A244)</f>
        <v>0</v>
      </c>
      <c r="W244" s="3">
        <f>SUMIFS('8月奖金发放记录'!$J$2:$J$171,'8月奖金发放记录'!$B$2:$B$171,B244,'8月奖金发放记录'!$E$2:$E$171,"累计补发8月",'8月奖金发放记录'!$A$2:$A$171,A244)</f>
        <v>0</v>
      </c>
      <c r="X244" s="3">
        <f t="shared" si="3"/>
        <v>150</v>
      </c>
      <c r="Y244" s="2" t="s">
        <v>59</v>
      </c>
    </row>
    <row r="245" ht="19" customHeight="1" spans="1:25">
      <c r="A245" s="2" t="s">
        <v>309</v>
      </c>
      <c r="B245" s="2" t="s">
        <v>274</v>
      </c>
      <c r="C245" s="2" t="s">
        <v>65</v>
      </c>
      <c r="D245" s="2">
        <v>1</v>
      </c>
      <c r="E245" s="2">
        <v>14</v>
      </c>
      <c r="F245" s="3">
        <v>1354.84</v>
      </c>
      <c r="G245" s="3">
        <v>555</v>
      </c>
      <c r="H245" s="2" t="s">
        <v>59</v>
      </c>
      <c r="I245" s="3">
        <v>0</v>
      </c>
      <c r="J245" s="3">
        <v>13935.49</v>
      </c>
      <c r="K245" s="3">
        <v>28617.1</v>
      </c>
      <c r="L245" s="2" t="s">
        <v>69</v>
      </c>
      <c r="M245" s="2">
        <v>1</v>
      </c>
      <c r="N245" s="3">
        <f>SUMIFS('8月奖金发放记录'!$J$2:$J$171,'8月奖金发放记录'!$B$2:$B$171,B245,'8月奖金发放记录'!$E$2:$E$171,"结转",'8月奖金发放记录'!$A$2:$A$171,A245)</f>
        <v>150</v>
      </c>
      <c r="O245" s="3">
        <f>SUMIFS('8月奖金发放记录'!$J$2:$J$171,'8月奖金发放记录'!$B$2:$B$171,B245,'8月奖金发放记录'!$E$2:$E$171,"补发1月",'8月奖金发放记录'!$A$2:$A$171,A245)</f>
        <v>0</v>
      </c>
      <c r="P245" s="3">
        <f>SUMIFS('8月奖金发放记录'!$J$2:$J$171,'8月奖金发放记录'!$B$2:$B$171,B245,'8月奖金发放记录'!$E$2:$E$171,"补发2月",'8月奖金发放记录'!$A$2:$A$171,A245)</f>
        <v>0</v>
      </c>
      <c r="Q245" s="3">
        <f>SUMIFS('8月奖金发放记录'!$J$2:$J$171,'8月奖金发放记录'!$B$2:$B$171,B245,'8月奖金发放记录'!$E$2:$E$171,"补发3月",'8月奖金发放记录'!$A$2:$A$171,A245)</f>
        <v>0</v>
      </c>
      <c r="R245" s="3">
        <f>SUMIFS('8月奖金发放记录'!$J$2:$J$171,'8月奖金发放记录'!$B$2:$B$171,B245,'8月奖金发放记录'!$E$2:$E$171,"补发4月",'8月奖金发放记录'!$A$2:$A$171,A245)</f>
        <v>0</v>
      </c>
      <c r="S245" s="3">
        <f>SUMIFS('8月奖金发放记录'!$J$2:$J$171,'8月奖金发放记录'!$B$2:$B$171,B245,'8月奖金发放记录'!$E$2:$E$171,"补发5月",'8月奖金发放记录'!$A$2:$A$171,A245)</f>
        <v>0</v>
      </c>
      <c r="T245" s="3">
        <f>SUMIFS('8月奖金发放记录'!$J$2:$J$171,'8月奖金发放记录'!$B$2:$B$171,B245,'8月奖金发放记录'!$E$2:$E$171,"补发6月",'8月奖金发放记录'!$A$2:$A$171,A245)</f>
        <v>0</v>
      </c>
      <c r="U245" s="3">
        <f>SUMIFS('8月奖金发放记录'!$J$2:$J$171,'8月奖金发放记录'!$B$2:$B$171,B245,'8月奖金发放记录'!$E$2:$E$171,"补发7月",'8月奖金发放记录'!$A$2:$A$171,A245)</f>
        <v>0</v>
      </c>
      <c r="V245" s="3">
        <f>SUMIFS('8月奖金发放记录'!$J$2:$J$171,'8月奖金发放记录'!$B$2:$B$171,B245,'8月奖金发放记录'!$E$2:$E$171,"当月",'8月奖金发放记录'!$A$2:$A$171,A245)</f>
        <v>0</v>
      </c>
      <c r="W245" s="3">
        <f>SUMIFS('8月奖金发放记录'!$J$2:$J$171,'8月奖金发放记录'!$B$2:$B$171,B245,'8月奖金发放记录'!$E$2:$E$171,"累计补发8月",'8月奖金发放记录'!$A$2:$A$171,A245)</f>
        <v>0</v>
      </c>
      <c r="X245" s="3">
        <f t="shared" si="3"/>
        <v>150</v>
      </c>
      <c r="Y245" s="2" t="s">
        <v>59</v>
      </c>
    </row>
    <row r="246" ht="19" customHeight="1" spans="1:25">
      <c r="A246" s="2" t="s">
        <v>557</v>
      </c>
      <c r="B246" s="2" t="s">
        <v>558</v>
      </c>
      <c r="C246" s="2" t="s">
        <v>438</v>
      </c>
      <c r="D246" s="2">
        <v>1</v>
      </c>
      <c r="E246" s="2">
        <v>31</v>
      </c>
      <c r="F246" s="3">
        <v>6000</v>
      </c>
      <c r="G246" s="3">
        <v>2914.7</v>
      </c>
      <c r="H246" s="2" t="s">
        <v>59</v>
      </c>
      <c r="I246" s="3">
        <v>0</v>
      </c>
      <c r="J246" s="3">
        <v>6000</v>
      </c>
      <c r="K246" s="3">
        <v>2914.7</v>
      </c>
      <c r="L246" s="2" t="s">
        <v>24</v>
      </c>
      <c r="M246" s="2">
        <v>0</v>
      </c>
      <c r="N246" s="3">
        <f>SUMIFS('8月奖金发放记录'!$J$2:$J$171,'8月奖金发放记录'!$B$2:$B$171,B246,'8月奖金发放记录'!$E$2:$E$171,"结转",'8月奖金发放记录'!$A$2:$A$171,A246)</f>
        <v>0</v>
      </c>
      <c r="O246" s="3">
        <f>SUMIFS('8月奖金发放记录'!$J$2:$J$171,'8月奖金发放记录'!$B$2:$B$171,B246,'8月奖金发放记录'!$E$2:$E$171,"补发1月",'8月奖金发放记录'!$A$2:$A$171,A246)</f>
        <v>0</v>
      </c>
      <c r="P246" s="3">
        <f>SUMIFS('8月奖金发放记录'!$J$2:$J$171,'8月奖金发放记录'!$B$2:$B$171,B246,'8月奖金发放记录'!$E$2:$E$171,"补发2月",'8月奖金发放记录'!$A$2:$A$171,A246)</f>
        <v>0</v>
      </c>
      <c r="Q246" s="3">
        <f>SUMIFS('8月奖金发放记录'!$J$2:$J$171,'8月奖金发放记录'!$B$2:$B$171,B246,'8月奖金发放记录'!$E$2:$E$171,"补发3月",'8月奖金发放记录'!$A$2:$A$171,A246)</f>
        <v>0</v>
      </c>
      <c r="R246" s="3">
        <f>SUMIFS('8月奖金发放记录'!$J$2:$J$171,'8月奖金发放记录'!$B$2:$B$171,B246,'8月奖金发放记录'!$E$2:$E$171,"补发4月",'8月奖金发放记录'!$A$2:$A$171,A246)</f>
        <v>0</v>
      </c>
      <c r="S246" s="3">
        <f>SUMIFS('8月奖金发放记录'!$J$2:$J$171,'8月奖金发放记录'!$B$2:$B$171,B246,'8月奖金发放记录'!$E$2:$E$171,"补发5月",'8月奖金发放记录'!$A$2:$A$171,A246)</f>
        <v>0</v>
      </c>
      <c r="T246" s="3">
        <f>SUMIFS('8月奖金发放记录'!$J$2:$J$171,'8月奖金发放记录'!$B$2:$B$171,B246,'8月奖金发放记录'!$E$2:$E$171,"补发6月",'8月奖金发放记录'!$A$2:$A$171,A246)</f>
        <v>0</v>
      </c>
      <c r="U246" s="3">
        <f>SUMIFS('8月奖金发放记录'!$J$2:$J$171,'8月奖金发放记录'!$B$2:$B$171,B246,'8月奖金发放记录'!$E$2:$E$171,"补发7月",'8月奖金发放记录'!$A$2:$A$171,A246)</f>
        <v>0</v>
      </c>
      <c r="V246" s="3">
        <f>SUMIFS('8月奖金发放记录'!$J$2:$J$171,'8月奖金发放记录'!$B$2:$B$171,B246,'8月奖金发放记录'!$E$2:$E$171,"当月",'8月奖金发放记录'!$A$2:$A$171,A246)</f>
        <v>0</v>
      </c>
      <c r="W246" s="3">
        <f>SUMIFS('8月奖金发放记录'!$J$2:$J$171,'8月奖金发放记录'!$B$2:$B$171,B246,'8月奖金发放记录'!$E$2:$E$171,"累计补发8月",'8月奖金发放记录'!$A$2:$A$171,A246)</f>
        <v>0</v>
      </c>
      <c r="X246" s="3">
        <f t="shared" si="3"/>
        <v>0</v>
      </c>
      <c r="Y246" s="2" t="s">
        <v>59</v>
      </c>
    </row>
    <row r="247" ht="19" customHeight="1" spans="1:25">
      <c r="A247" s="2" t="s">
        <v>560</v>
      </c>
      <c r="B247" s="2" t="s">
        <v>558</v>
      </c>
      <c r="C247" s="2" t="s">
        <v>438</v>
      </c>
      <c r="D247" s="2">
        <v>1</v>
      </c>
      <c r="E247" s="2">
        <v>31</v>
      </c>
      <c r="F247" s="3">
        <v>6000</v>
      </c>
      <c r="G247" s="3">
        <v>1363.7</v>
      </c>
      <c r="H247" s="2" t="s">
        <v>59</v>
      </c>
      <c r="I247" s="3">
        <v>0</v>
      </c>
      <c r="J247" s="3">
        <v>6000</v>
      </c>
      <c r="K247" s="3">
        <v>1363.7</v>
      </c>
      <c r="L247" s="2" t="s">
        <v>24</v>
      </c>
      <c r="M247" s="2">
        <v>0</v>
      </c>
      <c r="N247" s="3">
        <f>SUMIFS('8月奖金发放记录'!$J$2:$J$171,'8月奖金发放记录'!$B$2:$B$171,B247,'8月奖金发放记录'!$E$2:$E$171,"结转",'8月奖金发放记录'!$A$2:$A$171,A247)</f>
        <v>0</v>
      </c>
      <c r="O247" s="3">
        <f>SUMIFS('8月奖金发放记录'!$J$2:$J$171,'8月奖金发放记录'!$B$2:$B$171,B247,'8月奖金发放记录'!$E$2:$E$171,"补发1月",'8月奖金发放记录'!$A$2:$A$171,A247)</f>
        <v>0</v>
      </c>
      <c r="P247" s="3">
        <f>SUMIFS('8月奖金发放记录'!$J$2:$J$171,'8月奖金发放记录'!$B$2:$B$171,B247,'8月奖金发放记录'!$E$2:$E$171,"补发2月",'8月奖金发放记录'!$A$2:$A$171,A247)</f>
        <v>0</v>
      </c>
      <c r="Q247" s="3">
        <f>SUMIFS('8月奖金发放记录'!$J$2:$J$171,'8月奖金发放记录'!$B$2:$B$171,B247,'8月奖金发放记录'!$E$2:$E$171,"补发3月",'8月奖金发放记录'!$A$2:$A$171,A247)</f>
        <v>0</v>
      </c>
      <c r="R247" s="3">
        <f>SUMIFS('8月奖金发放记录'!$J$2:$J$171,'8月奖金发放记录'!$B$2:$B$171,B247,'8月奖金发放记录'!$E$2:$E$171,"补发4月",'8月奖金发放记录'!$A$2:$A$171,A247)</f>
        <v>0</v>
      </c>
      <c r="S247" s="3">
        <f>SUMIFS('8月奖金发放记录'!$J$2:$J$171,'8月奖金发放记录'!$B$2:$B$171,B247,'8月奖金发放记录'!$E$2:$E$171,"补发5月",'8月奖金发放记录'!$A$2:$A$171,A247)</f>
        <v>0</v>
      </c>
      <c r="T247" s="3">
        <f>SUMIFS('8月奖金发放记录'!$J$2:$J$171,'8月奖金发放记录'!$B$2:$B$171,B247,'8月奖金发放记录'!$E$2:$E$171,"补发6月",'8月奖金发放记录'!$A$2:$A$171,A247)</f>
        <v>0</v>
      </c>
      <c r="U247" s="3">
        <f>SUMIFS('8月奖金发放记录'!$J$2:$J$171,'8月奖金发放记录'!$B$2:$B$171,B247,'8月奖金发放记录'!$E$2:$E$171,"补发7月",'8月奖金发放记录'!$A$2:$A$171,A247)</f>
        <v>0</v>
      </c>
      <c r="V247" s="3">
        <f>SUMIFS('8月奖金发放记录'!$J$2:$J$171,'8月奖金发放记录'!$B$2:$B$171,B247,'8月奖金发放记录'!$E$2:$E$171,"当月",'8月奖金发放记录'!$A$2:$A$171,A247)</f>
        <v>0</v>
      </c>
      <c r="W247" s="3">
        <f>SUMIFS('8月奖金发放记录'!$J$2:$J$171,'8月奖金发放记录'!$B$2:$B$171,B247,'8月奖金发放记录'!$E$2:$E$171,"累计补发8月",'8月奖金发放记录'!$A$2:$A$171,A247)</f>
        <v>0</v>
      </c>
      <c r="X247" s="3">
        <f t="shared" si="3"/>
        <v>0</v>
      </c>
      <c r="Y247" s="2" t="s">
        <v>59</v>
      </c>
    </row>
    <row r="248" ht="19" customHeight="1" spans="1:25">
      <c r="A248" s="2" t="s">
        <v>561</v>
      </c>
      <c r="B248" s="2" t="s">
        <v>558</v>
      </c>
      <c r="C248" s="2" t="s">
        <v>438</v>
      </c>
      <c r="D248" s="2">
        <v>1</v>
      </c>
      <c r="E248" s="2">
        <v>31</v>
      </c>
      <c r="F248" s="3">
        <v>6000</v>
      </c>
      <c r="G248" s="3">
        <v>3017</v>
      </c>
      <c r="H248" s="2" t="s">
        <v>59</v>
      </c>
      <c r="I248" s="3">
        <v>0</v>
      </c>
      <c r="J248" s="3">
        <v>6000</v>
      </c>
      <c r="K248" s="3">
        <v>3017</v>
      </c>
      <c r="L248" s="2" t="s">
        <v>24</v>
      </c>
      <c r="M248" s="2">
        <v>0</v>
      </c>
      <c r="N248" s="3">
        <f>SUMIFS('8月奖金发放记录'!$J$2:$J$171,'8月奖金发放记录'!$B$2:$B$171,B248,'8月奖金发放记录'!$E$2:$E$171,"结转",'8月奖金发放记录'!$A$2:$A$171,A248)</f>
        <v>0</v>
      </c>
      <c r="O248" s="3">
        <f>SUMIFS('8月奖金发放记录'!$J$2:$J$171,'8月奖金发放记录'!$B$2:$B$171,B248,'8月奖金发放记录'!$E$2:$E$171,"补发1月",'8月奖金发放记录'!$A$2:$A$171,A248)</f>
        <v>0</v>
      </c>
      <c r="P248" s="3">
        <f>SUMIFS('8月奖金发放记录'!$J$2:$J$171,'8月奖金发放记录'!$B$2:$B$171,B248,'8月奖金发放记录'!$E$2:$E$171,"补发2月",'8月奖金发放记录'!$A$2:$A$171,A248)</f>
        <v>0</v>
      </c>
      <c r="Q248" s="3">
        <f>SUMIFS('8月奖金发放记录'!$J$2:$J$171,'8月奖金发放记录'!$B$2:$B$171,B248,'8月奖金发放记录'!$E$2:$E$171,"补发3月",'8月奖金发放记录'!$A$2:$A$171,A248)</f>
        <v>0</v>
      </c>
      <c r="R248" s="3">
        <f>SUMIFS('8月奖金发放记录'!$J$2:$J$171,'8月奖金发放记录'!$B$2:$B$171,B248,'8月奖金发放记录'!$E$2:$E$171,"补发4月",'8月奖金发放记录'!$A$2:$A$171,A248)</f>
        <v>0</v>
      </c>
      <c r="S248" s="3">
        <f>SUMIFS('8月奖金发放记录'!$J$2:$J$171,'8月奖金发放记录'!$B$2:$B$171,B248,'8月奖金发放记录'!$E$2:$E$171,"补发5月",'8月奖金发放记录'!$A$2:$A$171,A248)</f>
        <v>0</v>
      </c>
      <c r="T248" s="3">
        <f>SUMIFS('8月奖金发放记录'!$J$2:$J$171,'8月奖金发放记录'!$B$2:$B$171,B248,'8月奖金发放记录'!$E$2:$E$171,"补发6月",'8月奖金发放记录'!$A$2:$A$171,A248)</f>
        <v>0</v>
      </c>
      <c r="U248" s="3">
        <f>SUMIFS('8月奖金发放记录'!$J$2:$J$171,'8月奖金发放记录'!$B$2:$B$171,B248,'8月奖金发放记录'!$E$2:$E$171,"补发7月",'8月奖金发放记录'!$A$2:$A$171,A248)</f>
        <v>0</v>
      </c>
      <c r="V248" s="3">
        <f>SUMIFS('8月奖金发放记录'!$J$2:$J$171,'8月奖金发放记录'!$B$2:$B$171,B248,'8月奖金发放记录'!$E$2:$E$171,"当月",'8月奖金发放记录'!$A$2:$A$171,A248)</f>
        <v>0</v>
      </c>
      <c r="W248" s="3">
        <f>SUMIFS('8月奖金发放记录'!$J$2:$J$171,'8月奖金发放记录'!$B$2:$B$171,B248,'8月奖金发放记录'!$E$2:$E$171,"累计补发8月",'8月奖金发放记录'!$A$2:$A$171,A248)</f>
        <v>0</v>
      </c>
      <c r="X248" s="3">
        <f t="shared" si="3"/>
        <v>0</v>
      </c>
      <c r="Y248" s="2" t="s">
        <v>59</v>
      </c>
    </row>
    <row r="249" ht="19" customHeight="1" spans="1:25">
      <c r="A249" s="2" t="s">
        <v>562</v>
      </c>
      <c r="B249" s="2" t="s">
        <v>558</v>
      </c>
      <c r="C249" s="2" t="s">
        <v>438</v>
      </c>
      <c r="D249" s="2">
        <v>1</v>
      </c>
      <c r="E249" s="2">
        <v>31</v>
      </c>
      <c r="F249" s="3">
        <v>6000</v>
      </c>
      <c r="G249" s="3">
        <v>4198.3</v>
      </c>
      <c r="H249" s="2" t="s">
        <v>59</v>
      </c>
      <c r="I249" s="3">
        <v>0</v>
      </c>
      <c r="J249" s="3">
        <v>6000</v>
      </c>
      <c r="K249" s="3">
        <v>4198.3</v>
      </c>
      <c r="L249" s="2" t="s">
        <v>24</v>
      </c>
      <c r="M249" s="2">
        <v>0</v>
      </c>
      <c r="N249" s="3">
        <f>SUMIFS('8月奖金发放记录'!$J$2:$J$171,'8月奖金发放记录'!$B$2:$B$171,B249,'8月奖金发放记录'!$E$2:$E$171,"结转",'8月奖金发放记录'!$A$2:$A$171,A249)</f>
        <v>0</v>
      </c>
      <c r="O249" s="3">
        <f>SUMIFS('8月奖金发放记录'!$J$2:$J$171,'8月奖金发放记录'!$B$2:$B$171,B249,'8月奖金发放记录'!$E$2:$E$171,"补发1月",'8月奖金发放记录'!$A$2:$A$171,A249)</f>
        <v>0</v>
      </c>
      <c r="P249" s="3">
        <f>SUMIFS('8月奖金发放记录'!$J$2:$J$171,'8月奖金发放记录'!$B$2:$B$171,B249,'8月奖金发放记录'!$E$2:$E$171,"补发2月",'8月奖金发放记录'!$A$2:$A$171,A249)</f>
        <v>0</v>
      </c>
      <c r="Q249" s="3">
        <f>SUMIFS('8月奖金发放记录'!$J$2:$J$171,'8月奖金发放记录'!$B$2:$B$171,B249,'8月奖金发放记录'!$E$2:$E$171,"补发3月",'8月奖金发放记录'!$A$2:$A$171,A249)</f>
        <v>0</v>
      </c>
      <c r="R249" s="3">
        <f>SUMIFS('8月奖金发放记录'!$J$2:$J$171,'8月奖金发放记录'!$B$2:$B$171,B249,'8月奖金发放记录'!$E$2:$E$171,"补发4月",'8月奖金发放记录'!$A$2:$A$171,A249)</f>
        <v>0</v>
      </c>
      <c r="S249" s="3">
        <f>SUMIFS('8月奖金发放记录'!$J$2:$J$171,'8月奖金发放记录'!$B$2:$B$171,B249,'8月奖金发放记录'!$E$2:$E$171,"补发5月",'8月奖金发放记录'!$A$2:$A$171,A249)</f>
        <v>0</v>
      </c>
      <c r="T249" s="3">
        <f>SUMIFS('8月奖金发放记录'!$J$2:$J$171,'8月奖金发放记录'!$B$2:$B$171,B249,'8月奖金发放记录'!$E$2:$E$171,"补发6月",'8月奖金发放记录'!$A$2:$A$171,A249)</f>
        <v>0</v>
      </c>
      <c r="U249" s="3">
        <f>SUMIFS('8月奖金发放记录'!$J$2:$J$171,'8月奖金发放记录'!$B$2:$B$171,B249,'8月奖金发放记录'!$E$2:$E$171,"补发7月",'8月奖金发放记录'!$A$2:$A$171,A249)</f>
        <v>0</v>
      </c>
      <c r="V249" s="3">
        <f>SUMIFS('8月奖金发放记录'!$J$2:$J$171,'8月奖金发放记录'!$B$2:$B$171,B249,'8月奖金发放记录'!$E$2:$E$171,"当月",'8月奖金发放记录'!$A$2:$A$171,A249)</f>
        <v>0</v>
      </c>
      <c r="W249" s="3">
        <f>SUMIFS('8月奖金发放记录'!$J$2:$J$171,'8月奖金发放记录'!$B$2:$B$171,B249,'8月奖金发放记录'!$E$2:$E$171,"累计补发8月",'8月奖金发放记录'!$A$2:$A$171,A249)</f>
        <v>0</v>
      </c>
      <c r="X249" s="3">
        <f t="shared" si="3"/>
        <v>0</v>
      </c>
      <c r="Y249" s="2" t="s">
        <v>59</v>
      </c>
    </row>
    <row r="250" ht="19" customHeight="1" spans="1:25">
      <c r="A250" s="2" t="s">
        <v>119</v>
      </c>
      <c r="B250" s="2" t="s">
        <v>121</v>
      </c>
      <c r="C250" s="2" t="s">
        <v>120</v>
      </c>
      <c r="D250" s="2">
        <v>1</v>
      </c>
      <c r="E250" s="2">
        <v>31</v>
      </c>
      <c r="F250" s="3">
        <v>6000</v>
      </c>
      <c r="G250" s="3">
        <v>3418.9</v>
      </c>
      <c r="H250" s="2" t="s">
        <v>59</v>
      </c>
      <c r="I250" s="3">
        <v>0</v>
      </c>
      <c r="J250" s="3">
        <v>30000</v>
      </c>
      <c r="K250" s="3">
        <v>11661.7</v>
      </c>
      <c r="L250" s="2" t="s">
        <v>24</v>
      </c>
      <c r="M250" s="2">
        <v>0</v>
      </c>
      <c r="N250" s="3">
        <f>SUMIFS('8月奖金发放记录'!$J$2:$J$171,'8月奖金发放记录'!$B$2:$B$171,B250,'8月奖金发放记录'!$E$2:$E$171,"结转",'8月奖金发放记录'!$A$2:$A$171,A250)</f>
        <v>0</v>
      </c>
      <c r="O250" s="3">
        <f>SUMIFS('8月奖金发放记录'!$J$2:$J$171,'8月奖金发放记录'!$B$2:$B$171,B250,'8月奖金发放记录'!$E$2:$E$171,"补发1月",'8月奖金发放记录'!$A$2:$A$171,A250)</f>
        <v>0</v>
      </c>
      <c r="P250" s="3">
        <f>SUMIFS('8月奖金发放记录'!$J$2:$J$171,'8月奖金发放记录'!$B$2:$B$171,B250,'8月奖金发放记录'!$E$2:$E$171,"补发2月",'8月奖金发放记录'!$A$2:$A$171,A250)</f>
        <v>0</v>
      </c>
      <c r="Q250" s="3">
        <f>SUMIFS('8月奖金发放记录'!$J$2:$J$171,'8月奖金发放记录'!$B$2:$B$171,B250,'8月奖金发放记录'!$E$2:$E$171,"补发3月",'8月奖金发放记录'!$A$2:$A$171,A250)</f>
        <v>0</v>
      </c>
      <c r="R250" s="3">
        <f>SUMIFS('8月奖金发放记录'!$J$2:$J$171,'8月奖金发放记录'!$B$2:$B$171,B250,'8月奖金发放记录'!$E$2:$E$171,"补发4月",'8月奖金发放记录'!$A$2:$A$171,A250)</f>
        <v>0</v>
      </c>
      <c r="S250" s="3">
        <f>SUMIFS('8月奖金发放记录'!$J$2:$J$171,'8月奖金发放记录'!$B$2:$B$171,B250,'8月奖金发放记录'!$E$2:$E$171,"补发5月",'8月奖金发放记录'!$A$2:$A$171,A250)</f>
        <v>0</v>
      </c>
      <c r="T250" s="3">
        <f>SUMIFS('8月奖金发放记录'!$J$2:$J$171,'8月奖金发放记录'!$B$2:$B$171,B250,'8月奖金发放记录'!$E$2:$E$171,"补发6月",'8月奖金发放记录'!$A$2:$A$171,A250)</f>
        <v>0</v>
      </c>
      <c r="U250" s="3">
        <f>SUMIFS('8月奖金发放记录'!$J$2:$J$171,'8月奖金发放记录'!$B$2:$B$171,B250,'8月奖金发放记录'!$E$2:$E$171,"补发7月",'8月奖金发放记录'!$A$2:$A$171,A250)</f>
        <v>0</v>
      </c>
      <c r="V250" s="3">
        <f>SUMIFS('8月奖金发放记录'!$J$2:$J$171,'8月奖金发放记录'!$B$2:$B$171,B250,'8月奖金发放记录'!$E$2:$E$171,"当月",'8月奖金发放记录'!$A$2:$A$171,A250)</f>
        <v>0</v>
      </c>
      <c r="W250" s="3">
        <f>SUMIFS('8月奖金发放记录'!$J$2:$J$171,'8月奖金发放记录'!$B$2:$B$171,B250,'8月奖金发放记录'!$E$2:$E$171,"累计补发8月",'8月奖金发放记录'!$A$2:$A$171,A250)</f>
        <v>0</v>
      </c>
      <c r="X250" s="3">
        <f t="shared" si="3"/>
        <v>0</v>
      </c>
      <c r="Y250" s="2" t="s">
        <v>59</v>
      </c>
    </row>
    <row r="251" ht="19" customHeight="1" spans="1:25">
      <c r="A251" s="2" t="s">
        <v>124</v>
      </c>
      <c r="B251" s="2" t="s">
        <v>121</v>
      </c>
      <c r="C251" s="2" t="s">
        <v>120</v>
      </c>
      <c r="D251" s="2">
        <v>1</v>
      </c>
      <c r="E251" s="2">
        <v>31</v>
      </c>
      <c r="F251" s="3">
        <v>6000</v>
      </c>
      <c r="G251" s="3">
        <v>3640.2</v>
      </c>
      <c r="H251" s="2" t="s">
        <v>59</v>
      </c>
      <c r="I251" s="3">
        <v>0</v>
      </c>
      <c r="J251" s="3">
        <v>30193.55</v>
      </c>
      <c r="K251" s="3">
        <v>16211.6</v>
      </c>
      <c r="L251" s="2" t="s">
        <v>24</v>
      </c>
      <c r="M251" s="2">
        <v>0</v>
      </c>
      <c r="N251" s="3">
        <f>SUMIFS('8月奖金发放记录'!$J$2:$J$171,'8月奖金发放记录'!$B$2:$B$171,B251,'8月奖金发放记录'!$E$2:$E$171,"结转",'8月奖金发放记录'!$A$2:$A$171,A251)</f>
        <v>0</v>
      </c>
      <c r="O251" s="3">
        <f>SUMIFS('8月奖金发放记录'!$J$2:$J$171,'8月奖金发放记录'!$B$2:$B$171,B251,'8月奖金发放记录'!$E$2:$E$171,"补发1月",'8月奖金发放记录'!$A$2:$A$171,A251)</f>
        <v>0</v>
      </c>
      <c r="P251" s="3">
        <f>SUMIFS('8月奖金发放记录'!$J$2:$J$171,'8月奖金发放记录'!$B$2:$B$171,B251,'8月奖金发放记录'!$E$2:$E$171,"补发2月",'8月奖金发放记录'!$A$2:$A$171,A251)</f>
        <v>0</v>
      </c>
      <c r="Q251" s="3">
        <f>SUMIFS('8月奖金发放记录'!$J$2:$J$171,'8月奖金发放记录'!$B$2:$B$171,B251,'8月奖金发放记录'!$E$2:$E$171,"补发3月",'8月奖金发放记录'!$A$2:$A$171,A251)</f>
        <v>0</v>
      </c>
      <c r="R251" s="3">
        <f>SUMIFS('8月奖金发放记录'!$J$2:$J$171,'8月奖金发放记录'!$B$2:$B$171,B251,'8月奖金发放记录'!$E$2:$E$171,"补发4月",'8月奖金发放记录'!$A$2:$A$171,A251)</f>
        <v>0</v>
      </c>
      <c r="S251" s="3">
        <f>SUMIFS('8月奖金发放记录'!$J$2:$J$171,'8月奖金发放记录'!$B$2:$B$171,B251,'8月奖金发放记录'!$E$2:$E$171,"补发5月",'8月奖金发放记录'!$A$2:$A$171,A251)</f>
        <v>0</v>
      </c>
      <c r="T251" s="3">
        <f>SUMIFS('8月奖金发放记录'!$J$2:$J$171,'8月奖金发放记录'!$B$2:$B$171,B251,'8月奖金发放记录'!$E$2:$E$171,"补发6月",'8月奖金发放记录'!$A$2:$A$171,A251)</f>
        <v>0</v>
      </c>
      <c r="U251" s="3">
        <f>SUMIFS('8月奖金发放记录'!$J$2:$J$171,'8月奖金发放记录'!$B$2:$B$171,B251,'8月奖金发放记录'!$E$2:$E$171,"补发7月",'8月奖金发放记录'!$A$2:$A$171,A251)</f>
        <v>0</v>
      </c>
      <c r="V251" s="3">
        <f>SUMIFS('8月奖金发放记录'!$J$2:$J$171,'8月奖金发放记录'!$B$2:$B$171,B251,'8月奖金发放记录'!$E$2:$E$171,"当月",'8月奖金发放记录'!$A$2:$A$171,A251)</f>
        <v>0</v>
      </c>
      <c r="W251" s="3">
        <f>SUMIFS('8月奖金发放记录'!$J$2:$J$171,'8月奖金发放记录'!$B$2:$B$171,B251,'8月奖金发放记录'!$E$2:$E$171,"累计补发8月",'8月奖金发放记录'!$A$2:$A$171,A251)</f>
        <v>0</v>
      </c>
      <c r="X251" s="3">
        <f t="shared" si="3"/>
        <v>0</v>
      </c>
      <c r="Y251" s="2" t="s">
        <v>59</v>
      </c>
    </row>
    <row r="252" ht="19" customHeight="1" spans="1:25">
      <c r="A252" s="2" t="s">
        <v>127</v>
      </c>
      <c r="B252" s="2" t="s">
        <v>121</v>
      </c>
      <c r="C252" s="2" t="s">
        <v>120</v>
      </c>
      <c r="D252" s="2">
        <v>1</v>
      </c>
      <c r="E252" s="2">
        <v>31</v>
      </c>
      <c r="F252" s="3">
        <v>6000</v>
      </c>
      <c r="G252" s="3">
        <v>2968.3</v>
      </c>
      <c r="H252" s="2" t="s">
        <v>59</v>
      </c>
      <c r="I252" s="3">
        <v>0</v>
      </c>
      <c r="J252" s="3">
        <v>26400</v>
      </c>
      <c r="K252" s="3">
        <v>8606.7</v>
      </c>
      <c r="L252" s="2" t="s">
        <v>24</v>
      </c>
      <c r="M252" s="2">
        <v>0</v>
      </c>
      <c r="N252" s="3">
        <f>SUMIFS('8月奖金发放记录'!$J$2:$J$171,'8月奖金发放记录'!$B$2:$B$171,B252,'8月奖金发放记录'!$E$2:$E$171,"结转",'8月奖金发放记录'!$A$2:$A$171,A252)</f>
        <v>0</v>
      </c>
      <c r="O252" s="3">
        <f>SUMIFS('8月奖金发放记录'!$J$2:$J$171,'8月奖金发放记录'!$B$2:$B$171,B252,'8月奖金发放记录'!$E$2:$E$171,"补发1月",'8月奖金发放记录'!$A$2:$A$171,A252)</f>
        <v>0</v>
      </c>
      <c r="P252" s="3">
        <f>SUMIFS('8月奖金发放记录'!$J$2:$J$171,'8月奖金发放记录'!$B$2:$B$171,B252,'8月奖金发放记录'!$E$2:$E$171,"补发2月",'8月奖金发放记录'!$A$2:$A$171,A252)</f>
        <v>0</v>
      </c>
      <c r="Q252" s="3">
        <f>SUMIFS('8月奖金发放记录'!$J$2:$J$171,'8月奖金发放记录'!$B$2:$B$171,B252,'8月奖金发放记录'!$E$2:$E$171,"补发3月",'8月奖金发放记录'!$A$2:$A$171,A252)</f>
        <v>0</v>
      </c>
      <c r="R252" s="3">
        <f>SUMIFS('8月奖金发放记录'!$J$2:$J$171,'8月奖金发放记录'!$B$2:$B$171,B252,'8月奖金发放记录'!$E$2:$E$171,"补发4月",'8月奖金发放记录'!$A$2:$A$171,A252)</f>
        <v>0</v>
      </c>
      <c r="S252" s="3">
        <f>SUMIFS('8月奖金发放记录'!$J$2:$J$171,'8月奖金发放记录'!$B$2:$B$171,B252,'8月奖金发放记录'!$E$2:$E$171,"补发5月",'8月奖金发放记录'!$A$2:$A$171,A252)</f>
        <v>0</v>
      </c>
      <c r="T252" s="3">
        <f>SUMIFS('8月奖金发放记录'!$J$2:$J$171,'8月奖金发放记录'!$B$2:$B$171,B252,'8月奖金发放记录'!$E$2:$E$171,"补发6月",'8月奖金发放记录'!$A$2:$A$171,A252)</f>
        <v>0</v>
      </c>
      <c r="U252" s="3">
        <f>SUMIFS('8月奖金发放记录'!$J$2:$J$171,'8月奖金发放记录'!$B$2:$B$171,B252,'8月奖金发放记录'!$E$2:$E$171,"补发7月",'8月奖金发放记录'!$A$2:$A$171,A252)</f>
        <v>0</v>
      </c>
      <c r="V252" s="3">
        <f>SUMIFS('8月奖金发放记录'!$J$2:$J$171,'8月奖金发放记录'!$B$2:$B$171,B252,'8月奖金发放记录'!$E$2:$E$171,"当月",'8月奖金发放记录'!$A$2:$A$171,A252)</f>
        <v>0</v>
      </c>
      <c r="W252" s="3">
        <f>SUMIFS('8月奖金发放记录'!$J$2:$J$171,'8月奖金发放记录'!$B$2:$B$171,B252,'8月奖金发放记录'!$E$2:$E$171,"累计补发8月",'8月奖金发放记录'!$A$2:$A$171,A252)</f>
        <v>0</v>
      </c>
      <c r="X252" s="3">
        <f t="shared" si="3"/>
        <v>0</v>
      </c>
      <c r="Y252" s="2" t="s">
        <v>59</v>
      </c>
    </row>
    <row r="253" ht="19" customHeight="1" spans="1:25">
      <c r="A253" s="2" t="s">
        <v>128</v>
      </c>
      <c r="B253" s="2" t="s">
        <v>121</v>
      </c>
      <c r="C253" s="2" t="s">
        <v>120</v>
      </c>
      <c r="D253" s="2">
        <v>1</v>
      </c>
      <c r="E253" s="2">
        <v>10</v>
      </c>
      <c r="F253" s="3">
        <v>1935.48</v>
      </c>
      <c r="G253" s="3">
        <v>230.8</v>
      </c>
      <c r="H253" s="2" t="s">
        <v>59</v>
      </c>
      <c r="I253" s="3">
        <v>0</v>
      </c>
      <c r="J253" s="3">
        <v>1935.48</v>
      </c>
      <c r="K253" s="3">
        <v>230.8</v>
      </c>
      <c r="L253" s="2" t="s">
        <v>24</v>
      </c>
      <c r="M253" s="2">
        <v>0</v>
      </c>
      <c r="N253" s="3">
        <f>SUMIFS('8月奖金发放记录'!$J$2:$J$171,'8月奖金发放记录'!$B$2:$B$171,B253,'8月奖金发放记录'!$E$2:$E$171,"结转",'8月奖金发放记录'!$A$2:$A$171,A253)</f>
        <v>0</v>
      </c>
      <c r="O253" s="3">
        <f>SUMIFS('8月奖金发放记录'!$J$2:$J$171,'8月奖金发放记录'!$B$2:$B$171,B253,'8月奖金发放记录'!$E$2:$E$171,"补发1月",'8月奖金发放记录'!$A$2:$A$171,A253)</f>
        <v>0</v>
      </c>
      <c r="P253" s="3">
        <f>SUMIFS('8月奖金发放记录'!$J$2:$J$171,'8月奖金发放记录'!$B$2:$B$171,B253,'8月奖金发放记录'!$E$2:$E$171,"补发2月",'8月奖金发放记录'!$A$2:$A$171,A253)</f>
        <v>0</v>
      </c>
      <c r="Q253" s="3">
        <f>SUMIFS('8月奖金发放记录'!$J$2:$J$171,'8月奖金发放记录'!$B$2:$B$171,B253,'8月奖金发放记录'!$E$2:$E$171,"补发3月",'8月奖金发放记录'!$A$2:$A$171,A253)</f>
        <v>0</v>
      </c>
      <c r="R253" s="3">
        <f>SUMIFS('8月奖金发放记录'!$J$2:$J$171,'8月奖金发放记录'!$B$2:$B$171,B253,'8月奖金发放记录'!$E$2:$E$171,"补发4月",'8月奖金发放记录'!$A$2:$A$171,A253)</f>
        <v>0</v>
      </c>
      <c r="S253" s="3">
        <f>SUMIFS('8月奖金发放记录'!$J$2:$J$171,'8月奖金发放记录'!$B$2:$B$171,B253,'8月奖金发放记录'!$E$2:$E$171,"补发5月",'8月奖金发放记录'!$A$2:$A$171,A253)</f>
        <v>0</v>
      </c>
      <c r="T253" s="3">
        <f>SUMIFS('8月奖金发放记录'!$J$2:$J$171,'8月奖金发放记录'!$B$2:$B$171,B253,'8月奖金发放记录'!$E$2:$E$171,"补发6月",'8月奖金发放记录'!$A$2:$A$171,A253)</f>
        <v>0</v>
      </c>
      <c r="U253" s="3">
        <f>SUMIFS('8月奖金发放记录'!$J$2:$J$171,'8月奖金发放记录'!$B$2:$B$171,B253,'8月奖金发放记录'!$E$2:$E$171,"补发7月",'8月奖金发放记录'!$A$2:$A$171,A253)</f>
        <v>0</v>
      </c>
      <c r="V253" s="3">
        <f>SUMIFS('8月奖金发放记录'!$J$2:$J$171,'8月奖金发放记录'!$B$2:$B$171,B253,'8月奖金发放记录'!$E$2:$E$171,"当月",'8月奖金发放记录'!$A$2:$A$171,A253)</f>
        <v>0</v>
      </c>
      <c r="W253" s="3">
        <f>SUMIFS('8月奖金发放记录'!$J$2:$J$171,'8月奖金发放记录'!$B$2:$B$171,B253,'8月奖金发放记录'!$E$2:$E$171,"累计补发8月",'8月奖金发放记录'!$A$2:$A$171,A253)</f>
        <v>0</v>
      </c>
      <c r="X253" s="3">
        <f t="shared" si="3"/>
        <v>0</v>
      </c>
      <c r="Y253" s="2" t="s">
        <v>59</v>
      </c>
    </row>
    <row r="254" ht="19" customHeight="1" spans="1:25">
      <c r="A254" s="2" t="s">
        <v>132</v>
      </c>
      <c r="B254" s="2" t="s">
        <v>121</v>
      </c>
      <c r="C254" s="2" t="s">
        <v>120</v>
      </c>
      <c r="D254" s="2">
        <v>1</v>
      </c>
      <c r="E254" s="2">
        <v>31</v>
      </c>
      <c r="F254" s="3">
        <v>6000</v>
      </c>
      <c r="G254" s="3">
        <v>3362.5</v>
      </c>
      <c r="H254" s="2" t="s">
        <v>59</v>
      </c>
      <c r="I254" s="3">
        <v>0</v>
      </c>
      <c r="J254" s="3">
        <v>27400</v>
      </c>
      <c r="K254" s="3">
        <v>10825.9</v>
      </c>
      <c r="L254" s="2" t="s">
        <v>24</v>
      </c>
      <c r="M254" s="2">
        <v>0</v>
      </c>
      <c r="N254" s="3">
        <f>SUMIFS('8月奖金发放记录'!$J$2:$J$171,'8月奖金发放记录'!$B$2:$B$171,B254,'8月奖金发放记录'!$E$2:$E$171,"结转",'8月奖金发放记录'!$A$2:$A$171,A254)</f>
        <v>0</v>
      </c>
      <c r="O254" s="3">
        <f>SUMIFS('8月奖金发放记录'!$J$2:$J$171,'8月奖金发放记录'!$B$2:$B$171,B254,'8月奖金发放记录'!$E$2:$E$171,"补发1月",'8月奖金发放记录'!$A$2:$A$171,A254)</f>
        <v>0</v>
      </c>
      <c r="P254" s="3">
        <f>SUMIFS('8月奖金发放记录'!$J$2:$J$171,'8月奖金发放记录'!$B$2:$B$171,B254,'8月奖金发放记录'!$E$2:$E$171,"补发2月",'8月奖金发放记录'!$A$2:$A$171,A254)</f>
        <v>0</v>
      </c>
      <c r="Q254" s="3">
        <f>SUMIFS('8月奖金发放记录'!$J$2:$J$171,'8月奖金发放记录'!$B$2:$B$171,B254,'8月奖金发放记录'!$E$2:$E$171,"补发3月",'8月奖金发放记录'!$A$2:$A$171,A254)</f>
        <v>0</v>
      </c>
      <c r="R254" s="3">
        <f>SUMIFS('8月奖金发放记录'!$J$2:$J$171,'8月奖金发放记录'!$B$2:$B$171,B254,'8月奖金发放记录'!$E$2:$E$171,"补发4月",'8月奖金发放记录'!$A$2:$A$171,A254)</f>
        <v>0</v>
      </c>
      <c r="S254" s="3">
        <f>SUMIFS('8月奖金发放记录'!$J$2:$J$171,'8月奖金发放记录'!$B$2:$B$171,B254,'8月奖金发放记录'!$E$2:$E$171,"补发5月",'8月奖金发放记录'!$A$2:$A$171,A254)</f>
        <v>0</v>
      </c>
      <c r="T254" s="3">
        <f>SUMIFS('8月奖金发放记录'!$J$2:$J$171,'8月奖金发放记录'!$B$2:$B$171,B254,'8月奖金发放记录'!$E$2:$E$171,"补发6月",'8月奖金发放记录'!$A$2:$A$171,A254)</f>
        <v>0</v>
      </c>
      <c r="U254" s="3">
        <f>SUMIFS('8月奖金发放记录'!$J$2:$J$171,'8月奖金发放记录'!$B$2:$B$171,B254,'8月奖金发放记录'!$E$2:$E$171,"补发7月",'8月奖金发放记录'!$A$2:$A$171,A254)</f>
        <v>0</v>
      </c>
      <c r="V254" s="3">
        <f>SUMIFS('8月奖金发放记录'!$J$2:$J$171,'8月奖金发放记录'!$B$2:$B$171,B254,'8月奖金发放记录'!$E$2:$E$171,"当月",'8月奖金发放记录'!$A$2:$A$171,A254)</f>
        <v>0</v>
      </c>
      <c r="W254" s="3">
        <f>SUMIFS('8月奖金发放记录'!$J$2:$J$171,'8月奖金发放记录'!$B$2:$B$171,B254,'8月奖金发放记录'!$E$2:$E$171,"累计补发8月",'8月奖金发放记录'!$A$2:$A$171,A254)</f>
        <v>0</v>
      </c>
      <c r="X254" s="3">
        <f t="shared" si="3"/>
        <v>0</v>
      </c>
      <c r="Y254" s="2" t="s">
        <v>59</v>
      </c>
    </row>
    <row r="255" ht="19" customHeight="1" spans="1:25">
      <c r="A255" s="2" t="s">
        <v>133</v>
      </c>
      <c r="B255" s="2" t="s">
        <v>121</v>
      </c>
      <c r="C255" s="2" t="s">
        <v>120</v>
      </c>
      <c r="D255" s="2">
        <v>1</v>
      </c>
      <c r="E255" s="2">
        <v>31</v>
      </c>
      <c r="F255" s="3">
        <v>6000</v>
      </c>
      <c r="G255" s="3">
        <v>6653.5</v>
      </c>
      <c r="H255" s="2" t="s">
        <v>113</v>
      </c>
      <c r="I255" s="3">
        <v>1000</v>
      </c>
      <c r="J255" s="3">
        <v>36428.57</v>
      </c>
      <c r="K255" s="3">
        <v>38793</v>
      </c>
      <c r="L255" s="2" t="s">
        <v>69</v>
      </c>
      <c r="M255" s="2">
        <v>0</v>
      </c>
      <c r="N255" s="3">
        <f>SUMIFS('8月奖金发放记录'!$J$2:$J$171,'8月奖金发放记录'!$B$2:$B$171,B255,'8月奖金发放记录'!$E$2:$E$171,"结转",'8月奖金发放记录'!$A$2:$A$171,A255)</f>
        <v>0</v>
      </c>
      <c r="O255" s="3">
        <f>SUMIFS('8月奖金发放记录'!$J$2:$J$171,'8月奖金发放记录'!$B$2:$B$171,B255,'8月奖金发放记录'!$E$2:$E$171,"补发1月",'8月奖金发放记录'!$A$2:$A$171,A255)</f>
        <v>0</v>
      </c>
      <c r="P255" s="3">
        <f>SUMIFS('8月奖金发放记录'!$J$2:$J$171,'8月奖金发放记录'!$B$2:$B$171,B255,'8月奖金发放记录'!$E$2:$E$171,"补发2月",'8月奖金发放记录'!$A$2:$A$171,A255)</f>
        <v>0</v>
      </c>
      <c r="Q255" s="3">
        <f>SUMIFS('8月奖金发放记录'!$J$2:$J$171,'8月奖金发放记录'!$B$2:$B$171,B255,'8月奖金发放记录'!$E$2:$E$171,"补发3月",'8月奖金发放记录'!$A$2:$A$171,A255)</f>
        <v>0</v>
      </c>
      <c r="R255" s="3">
        <f>SUMIFS('8月奖金发放记录'!$J$2:$J$171,'8月奖金发放记录'!$B$2:$B$171,B255,'8月奖金发放记录'!$E$2:$E$171,"补发4月",'8月奖金发放记录'!$A$2:$A$171,A255)</f>
        <v>0</v>
      </c>
      <c r="S255" s="3">
        <f>SUMIFS('8月奖金发放记录'!$J$2:$J$171,'8月奖金发放记录'!$B$2:$B$171,B255,'8月奖金发放记录'!$E$2:$E$171,"补发5月",'8月奖金发放记录'!$A$2:$A$171,A255)</f>
        <v>0</v>
      </c>
      <c r="T255" s="3">
        <f>SUMIFS('8月奖金发放记录'!$J$2:$J$171,'8月奖金发放记录'!$B$2:$B$171,B255,'8月奖金发放记录'!$E$2:$E$171,"补发6月",'8月奖金发放记录'!$A$2:$A$171,A255)</f>
        <v>0</v>
      </c>
      <c r="U255" s="3">
        <f>SUMIFS('8月奖金发放记录'!$J$2:$J$171,'8月奖金发放记录'!$B$2:$B$171,B255,'8月奖金发放记录'!$E$2:$E$171,"补发7月",'8月奖金发放记录'!$A$2:$A$171,A255)</f>
        <v>0</v>
      </c>
      <c r="V255" s="3">
        <f>SUMIFS('8月奖金发放记录'!$J$2:$J$171,'8月奖金发放记录'!$B$2:$B$171,B255,'8月奖金发放记录'!$E$2:$E$171,"当月",'8月奖金发放记录'!$A$2:$A$171,A255)</f>
        <v>1000</v>
      </c>
      <c r="W255" s="3">
        <f>SUMIFS('8月奖金发放记录'!$J$2:$J$171,'8月奖金发放记录'!$B$2:$B$171,B255,'8月奖金发放记录'!$E$2:$E$171,"累计补发8月",'8月奖金发放记录'!$A$2:$A$171,A255)</f>
        <v>0</v>
      </c>
      <c r="X255" s="3">
        <f t="shared" si="3"/>
        <v>1000</v>
      </c>
      <c r="Y255" s="2" t="s">
        <v>59</v>
      </c>
    </row>
    <row r="256" ht="19" customHeight="1" spans="1:25">
      <c r="A256" s="2" t="s">
        <v>136</v>
      </c>
      <c r="B256" s="2" t="s">
        <v>121</v>
      </c>
      <c r="C256" s="2" t="s">
        <v>120</v>
      </c>
      <c r="D256" s="2">
        <v>1</v>
      </c>
      <c r="E256" s="2">
        <v>31</v>
      </c>
      <c r="F256" s="3">
        <v>6000</v>
      </c>
      <c r="G256" s="3">
        <v>3534</v>
      </c>
      <c r="H256" s="2" t="s">
        <v>59</v>
      </c>
      <c r="I256" s="3">
        <v>0</v>
      </c>
      <c r="J256" s="3">
        <v>32322.58</v>
      </c>
      <c r="K256" s="3">
        <v>19352.3</v>
      </c>
      <c r="L256" s="2" t="s">
        <v>24</v>
      </c>
      <c r="M256" s="2">
        <v>0</v>
      </c>
      <c r="N256" s="3">
        <f>SUMIFS('8月奖金发放记录'!$J$2:$J$171,'8月奖金发放记录'!$B$2:$B$171,B256,'8月奖金发放记录'!$E$2:$E$171,"结转",'8月奖金发放记录'!$A$2:$A$171,A256)</f>
        <v>0</v>
      </c>
      <c r="O256" s="3">
        <f>SUMIFS('8月奖金发放记录'!$J$2:$J$171,'8月奖金发放记录'!$B$2:$B$171,B256,'8月奖金发放记录'!$E$2:$E$171,"补发1月",'8月奖金发放记录'!$A$2:$A$171,A256)</f>
        <v>0</v>
      </c>
      <c r="P256" s="3">
        <f>SUMIFS('8月奖金发放记录'!$J$2:$J$171,'8月奖金发放记录'!$B$2:$B$171,B256,'8月奖金发放记录'!$E$2:$E$171,"补发2月",'8月奖金发放记录'!$A$2:$A$171,A256)</f>
        <v>0</v>
      </c>
      <c r="Q256" s="3">
        <f>SUMIFS('8月奖金发放记录'!$J$2:$J$171,'8月奖金发放记录'!$B$2:$B$171,B256,'8月奖金发放记录'!$E$2:$E$171,"补发3月",'8月奖金发放记录'!$A$2:$A$171,A256)</f>
        <v>0</v>
      </c>
      <c r="R256" s="3">
        <f>SUMIFS('8月奖金发放记录'!$J$2:$J$171,'8月奖金发放记录'!$B$2:$B$171,B256,'8月奖金发放记录'!$E$2:$E$171,"补发4月",'8月奖金发放记录'!$A$2:$A$171,A256)</f>
        <v>0</v>
      </c>
      <c r="S256" s="3">
        <f>SUMIFS('8月奖金发放记录'!$J$2:$J$171,'8月奖金发放记录'!$B$2:$B$171,B256,'8月奖金发放记录'!$E$2:$E$171,"补发5月",'8月奖金发放记录'!$A$2:$A$171,A256)</f>
        <v>0</v>
      </c>
      <c r="T256" s="3">
        <f>SUMIFS('8月奖金发放记录'!$J$2:$J$171,'8月奖金发放记录'!$B$2:$B$171,B256,'8月奖金发放记录'!$E$2:$E$171,"补发6月",'8月奖金发放记录'!$A$2:$A$171,A256)</f>
        <v>0</v>
      </c>
      <c r="U256" s="3">
        <f>SUMIFS('8月奖金发放记录'!$J$2:$J$171,'8月奖金发放记录'!$B$2:$B$171,B256,'8月奖金发放记录'!$E$2:$E$171,"补发7月",'8月奖金发放记录'!$A$2:$A$171,A256)</f>
        <v>0</v>
      </c>
      <c r="V256" s="3">
        <f>SUMIFS('8月奖金发放记录'!$J$2:$J$171,'8月奖金发放记录'!$B$2:$B$171,B256,'8月奖金发放记录'!$E$2:$E$171,"当月",'8月奖金发放记录'!$A$2:$A$171,A256)</f>
        <v>0</v>
      </c>
      <c r="W256" s="3">
        <f>SUMIFS('8月奖金发放记录'!$J$2:$J$171,'8月奖金发放记录'!$B$2:$B$171,B256,'8月奖金发放记录'!$E$2:$E$171,"累计补发8月",'8月奖金发放记录'!$A$2:$A$171,A256)</f>
        <v>0</v>
      </c>
      <c r="X256" s="3">
        <f t="shared" si="3"/>
        <v>0</v>
      </c>
      <c r="Y256" s="2" t="s">
        <v>59</v>
      </c>
    </row>
    <row r="257" ht="19" customHeight="1" spans="1:25">
      <c r="A257" s="2" t="s">
        <v>137</v>
      </c>
      <c r="B257" s="2" t="s">
        <v>121</v>
      </c>
      <c r="C257" s="2" t="s">
        <v>120</v>
      </c>
      <c r="D257" s="2">
        <v>1</v>
      </c>
      <c r="E257" s="2">
        <v>31</v>
      </c>
      <c r="F257" s="3">
        <v>6000</v>
      </c>
      <c r="G257" s="3">
        <v>2976.7</v>
      </c>
      <c r="H257" s="2" t="s">
        <v>59</v>
      </c>
      <c r="I257" s="3">
        <v>0</v>
      </c>
      <c r="J257" s="3">
        <v>26400</v>
      </c>
      <c r="K257" s="3">
        <v>10505.5</v>
      </c>
      <c r="L257" s="2" t="s">
        <v>24</v>
      </c>
      <c r="M257" s="2">
        <v>0</v>
      </c>
      <c r="N257" s="3">
        <f>SUMIFS('8月奖金发放记录'!$J$2:$J$171,'8月奖金发放记录'!$B$2:$B$171,B257,'8月奖金发放记录'!$E$2:$E$171,"结转",'8月奖金发放记录'!$A$2:$A$171,A257)</f>
        <v>0</v>
      </c>
      <c r="O257" s="3">
        <f>SUMIFS('8月奖金发放记录'!$J$2:$J$171,'8月奖金发放记录'!$B$2:$B$171,B257,'8月奖金发放记录'!$E$2:$E$171,"补发1月",'8月奖金发放记录'!$A$2:$A$171,A257)</f>
        <v>0</v>
      </c>
      <c r="P257" s="3">
        <f>SUMIFS('8月奖金发放记录'!$J$2:$J$171,'8月奖金发放记录'!$B$2:$B$171,B257,'8月奖金发放记录'!$E$2:$E$171,"补发2月",'8月奖金发放记录'!$A$2:$A$171,A257)</f>
        <v>0</v>
      </c>
      <c r="Q257" s="3">
        <f>SUMIFS('8月奖金发放记录'!$J$2:$J$171,'8月奖金发放记录'!$B$2:$B$171,B257,'8月奖金发放记录'!$E$2:$E$171,"补发3月",'8月奖金发放记录'!$A$2:$A$171,A257)</f>
        <v>0</v>
      </c>
      <c r="R257" s="3">
        <f>SUMIFS('8月奖金发放记录'!$J$2:$J$171,'8月奖金发放记录'!$B$2:$B$171,B257,'8月奖金发放记录'!$E$2:$E$171,"补发4月",'8月奖金发放记录'!$A$2:$A$171,A257)</f>
        <v>0</v>
      </c>
      <c r="S257" s="3">
        <f>SUMIFS('8月奖金发放记录'!$J$2:$J$171,'8月奖金发放记录'!$B$2:$B$171,B257,'8月奖金发放记录'!$E$2:$E$171,"补发5月",'8月奖金发放记录'!$A$2:$A$171,A257)</f>
        <v>0</v>
      </c>
      <c r="T257" s="3">
        <f>SUMIFS('8月奖金发放记录'!$J$2:$J$171,'8月奖金发放记录'!$B$2:$B$171,B257,'8月奖金发放记录'!$E$2:$E$171,"补发6月",'8月奖金发放记录'!$A$2:$A$171,A257)</f>
        <v>0</v>
      </c>
      <c r="U257" s="3">
        <f>SUMIFS('8月奖金发放记录'!$J$2:$J$171,'8月奖金发放记录'!$B$2:$B$171,B257,'8月奖金发放记录'!$E$2:$E$171,"补发7月",'8月奖金发放记录'!$A$2:$A$171,A257)</f>
        <v>0</v>
      </c>
      <c r="V257" s="3">
        <f>SUMIFS('8月奖金发放记录'!$J$2:$J$171,'8月奖金发放记录'!$B$2:$B$171,B257,'8月奖金发放记录'!$E$2:$E$171,"当月",'8月奖金发放记录'!$A$2:$A$171,A257)</f>
        <v>0</v>
      </c>
      <c r="W257" s="3">
        <f>SUMIFS('8月奖金发放记录'!$J$2:$J$171,'8月奖金发放记录'!$B$2:$B$171,B257,'8月奖金发放记录'!$E$2:$E$171,"累计补发8月",'8月奖金发放记录'!$A$2:$A$171,A257)</f>
        <v>0</v>
      </c>
      <c r="X257" s="3">
        <f t="shared" si="3"/>
        <v>0</v>
      </c>
      <c r="Y257" s="2" t="s">
        <v>59</v>
      </c>
    </row>
    <row r="258" ht="19" customHeight="1" spans="1:25">
      <c r="A258" s="2" t="s">
        <v>138</v>
      </c>
      <c r="B258" s="2" t="s">
        <v>121</v>
      </c>
      <c r="C258" s="2" t="s">
        <v>120</v>
      </c>
      <c r="D258" s="2">
        <v>1</v>
      </c>
      <c r="E258" s="2">
        <v>31</v>
      </c>
      <c r="F258" s="3">
        <v>6000</v>
      </c>
      <c r="G258" s="3">
        <v>1743.8</v>
      </c>
      <c r="H258" s="2" t="s">
        <v>59</v>
      </c>
      <c r="I258" s="3">
        <v>0</v>
      </c>
      <c r="J258" s="3">
        <v>30000</v>
      </c>
      <c r="K258" s="3">
        <v>10016.4</v>
      </c>
      <c r="L258" s="2" t="s">
        <v>24</v>
      </c>
      <c r="M258" s="2">
        <v>0</v>
      </c>
      <c r="N258" s="3">
        <f>SUMIFS('8月奖金发放记录'!$J$2:$J$171,'8月奖金发放记录'!$B$2:$B$171,B258,'8月奖金发放记录'!$E$2:$E$171,"结转",'8月奖金发放记录'!$A$2:$A$171,A258)</f>
        <v>0</v>
      </c>
      <c r="O258" s="3">
        <f>SUMIFS('8月奖金发放记录'!$J$2:$J$171,'8月奖金发放记录'!$B$2:$B$171,B258,'8月奖金发放记录'!$E$2:$E$171,"补发1月",'8月奖金发放记录'!$A$2:$A$171,A258)</f>
        <v>0</v>
      </c>
      <c r="P258" s="3">
        <f>SUMIFS('8月奖金发放记录'!$J$2:$J$171,'8月奖金发放记录'!$B$2:$B$171,B258,'8月奖金发放记录'!$E$2:$E$171,"补发2月",'8月奖金发放记录'!$A$2:$A$171,A258)</f>
        <v>0</v>
      </c>
      <c r="Q258" s="3">
        <f>SUMIFS('8月奖金发放记录'!$J$2:$J$171,'8月奖金发放记录'!$B$2:$B$171,B258,'8月奖金发放记录'!$E$2:$E$171,"补发3月",'8月奖金发放记录'!$A$2:$A$171,A258)</f>
        <v>0</v>
      </c>
      <c r="R258" s="3">
        <f>SUMIFS('8月奖金发放记录'!$J$2:$J$171,'8月奖金发放记录'!$B$2:$B$171,B258,'8月奖金发放记录'!$E$2:$E$171,"补发4月",'8月奖金发放记录'!$A$2:$A$171,A258)</f>
        <v>0</v>
      </c>
      <c r="S258" s="3">
        <f>SUMIFS('8月奖金发放记录'!$J$2:$J$171,'8月奖金发放记录'!$B$2:$B$171,B258,'8月奖金发放记录'!$E$2:$E$171,"补发5月",'8月奖金发放记录'!$A$2:$A$171,A258)</f>
        <v>0</v>
      </c>
      <c r="T258" s="3">
        <f>SUMIFS('8月奖金发放记录'!$J$2:$J$171,'8月奖金发放记录'!$B$2:$B$171,B258,'8月奖金发放记录'!$E$2:$E$171,"补发6月",'8月奖金发放记录'!$A$2:$A$171,A258)</f>
        <v>0</v>
      </c>
      <c r="U258" s="3">
        <f>SUMIFS('8月奖金发放记录'!$J$2:$J$171,'8月奖金发放记录'!$B$2:$B$171,B258,'8月奖金发放记录'!$E$2:$E$171,"补发7月",'8月奖金发放记录'!$A$2:$A$171,A258)</f>
        <v>0</v>
      </c>
      <c r="V258" s="3">
        <f>SUMIFS('8月奖金发放记录'!$J$2:$J$171,'8月奖金发放记录'!$B$2:$B$171,B258,'8月奖金发放记录'!$E$2:$E$171,"当月",'8月奖金发放记录'!$A$2:$A$171,A258)</f>
        <v>0</v>
      </c>
      <c r="W258" s="3">
        <f>SUMIFS('8月奖金发放记录'!$J$2:$J$171,'8月奖金发放记录'!$B$2:$B$171,B258,'8月奖金发放记录'!$E$2:$E$171,"累计补发8月",'8月奖金发放记录'!$A$2:$A$171,A258)</f>
        <v>0</v>
      </c>
      <c r="X258" s="3">
        <f t="shared" ref="X258:X321" si="4">SUM(N258:W258)</f>
        <v>0</v>
      </c>
      <c r="Y258" s="2" t="s">
        <v>59</v>
      </c>
    </row>
    <row r="259" ht="19" customHeight="1" spans="1:25">
      <c r="A259" s="2" t="s">
        <v>139</v>
      </c>
      <c r="B259" s="2" t="s">
        <v>121</v>
      </c>
      <c r="C259" s="2" t="s">
        <v>120</v>
      </c>
      <c r="D259" s="2">
        <v>1</v>
      </c>
      <c r="E259" s="2">
        <v>31</v>
      </c>
      <c r="F259" s="3">
        <v>6000</v>
      </c>
      <c r="G259" s="3">
        <v>3978.7</v>
      </c>
      <c r="H259" s="2" t="s">
        <v>59</v>
      </c>
      <c r="I259" s="3">
        <v>0</v>
      </c>
      <c r="J259" s="3">
        <v>27800</v>
      </c>
      <c r="K259" s="3">
        <v>13024.7</v>
      </c>
      <c r="L259" s="2" t="s">
        <v>24</v>
      </c>
      <c r="M259" s="2">
        <v>0</v>
      </c>
      <c r="N259" s="3">
        <f>SUMIFS('8月奖金发放记录'!$J$2:$J$171,'8月奖金发放记录'!$B$2:$B$171,B259,'8月奖金发放记录'!$E$2:$E$171,"结转",'8月奖金发放记录'!$A$2:$A$171,A259)</f>
        <v>0</v>
      </c>
      <c r="O259" s="3">
        <f>SUMIFS('8月奖金发放记录'!$J$2:$J$171,'8月奖金发放记录'!$B$2:$B$171,B259,'8月奖金发放记录'!$E$2:$E$171,"补发1月",'8月奖金发放记录'!$A$2:$A$171,A259)</f>
        <v>0</v>
      </c>
      <c r="P259" s="3">
        <f>SUMIFS('8月奖金发放记录'!$J$2:$J$171,'8月奖金发放记录'!$B$2:$B$171,B259,'8月奖金发放记录'!$E$2:$E$171,"补发2月",'8月奖金发放记录'!$A$2:$A$171,A259)</f>
        <v>0</v>
      </c>
      <c r="Q259" s="3">
        <f>SUMIFS('8月奖金发放记录'!$J$2:$J$171,'8月奖金发放记录'!$B$2:$B$171,B259,'8月奖金发放记录'!$E$2:$E$171,"补发3月",'8月奖金发放记录'!$A$2:$A$171,A259)</f>
        <v>0</v>
      </c>
      <c r="R259" s="3">
        <f>SUMIFS('8月奖金发放记录'!$J$2:$J$171,'8月奖金发放记录'!$B$2:$B$171,B259,'8月奖金发放记录'!$E$2:$E$171,"补发4月",'8月奖金发放记录'!$A$2:$A$171,A259)</f>
        <v>0</v>
      </c>
      <c r="S259" s="3">
        <f>SUMIFS('8月奖金发放记录'!$J$2:$J$171,'8月奖金发放记录'!$B$2:$B$171,B259,'8月奖金发放记录'!$E$2:$E$171,"补发5月",'8月奖金发放记录'!$A$2:$A$171,A259)</f>
        <v>0</v>
      </c>
      <c r="T259" s="3">
        <f>SUMIFS('8月奖金发放记录'!$J$2:$J$171,'8月奖金发放记录'!$B$2:$B$171,B259,'8月奖金发放记录'!$E$2:$E$171,"补发6月",'8月奖金发放记录'!$A$2:$A$171,A259)</f>
        <v>0</v>
      </c>
      <c r="U259" s="3">
        <f>SUMIFS('8月奖金发放记录'!$J$2:$J$171,'8月奖金发放记录'!$B$2:$B$171,B259,'8月奖金发放记录'!$E$2:$E$171,"补发7月",'8月奖金发放记录'!$A$2:$A$171,A259)</f>
        <v>0</v>
      </c>
      <c r="V259" s="3">
        <f>SUMIFS('8月奖金发放记录'!$J$2:$J$171,'8月奖金发放记录'!$B$2:$B$171,B259,'8月奖金发放记录'!$E$2:$E$171,"当月",'8月奖金发放记录'!$A$2:$A$171,A259)</f>
        <v>0</v>
      </c>
      <c r="W259" s="3">
        <f>SUMIFS('8月奖金发放记录'!$J$2:$J$171,'8月奖金发放记录'!$B$2:$B$171,B259,'8月奖金发放记录'!$E$2:$E$171,"累计补发8月",'8月奖金发放记录'!$A$2:$A$171,A259)</f>
        <v>0</v>
      </c>
      <c r="X259" s="3">
        <f t="shared" si="4"/>
        <v>0</v>
      </c>
      <c r="Y259" s="2" t="s">
        <v>59</v>
      </c>
    </row>
    <row r="260" ht="19" customHeight="1" spans="1:25">
      <c r="A260" s="2" t="s">
        <v>140</v>
      </c>
      <c r="B260" s="2" t="s">
        <v>121</v>
      </c>
      <c r="C260" s="2" t="s">
        <v>120</v>
      </c>
      <c r="D260" s="2">
        <v>1</v>
      </c>
      <c r="E260" s="2">
        <v>31</v>
      </c>
      <c r="F260" s="3">
        <v>6000</v>
      </c>
      <c r="G260" s="3">
        <v>3023.5</v>
      </c>
      <c r="H260" s="2" t="s">
        <v>59</v>
      </c>
      <c r="I260" s="3">
        <v>0</v>
      </c>
      <c r="J260" s="3">
        <v>27800</v>
      </c>
      <c r="K260" s="3">
        <v>11379.1</v>
      </c>
      <c r="L260" s="2" t="s">
        <v>24</v>
      </c>
      <c r="M260" s="2">
        <v>0</v>
      </c>
      <c r="N260" s="3">
        <f>SUMIFS('8月奖金发放记录'!$J$2:$J$171,'8月奖金发放记录'!$B$2:$B$171,B260,'8月奖金发放记录'!$E$2:$E$171,"结转",'8月奖金发放记录'!$A$2:$A$171,A260)</f>
        <v>0</v>
      </c>
      <c r="O260" s="3">
        <f>SUMIFS('8月奖金发放记录'!$J$2:$J$171,'8月奖金发放记录'!$B$2:$B$171,B260,'8月奖金发放记录'!$E$2:$E$171,"补发1月",'8月奖金发放记录'!$A$2:$A$171,A260)</f>
        <v>0</v>
      </c>
      <c r="P260" s="3">
        <f>SUMIFS('8月奖金发放记录'!$J$2:$J$171,'8月奖金发放记录'!$B$2:$B$171,B260,'8月奖金发放记录'!$E$2:$E$171,"补发2月",'8月奖金发放记录'!$A$2:$A$171,A260)</f>
        <v>0</v>
      </c>
      <c r="Q260" s="3">
        <f>SUMIFS('8月奖金发放记录'!$J$2:$J$171,'8月奖金发放记录'!$B$2:$B$171,B260,'8月奖金发放记录'!$E$2:$E$171,"补发3月",'8月奖金发放记录'!$A$2:$A$171,A260)</f>
        <v>0</v>
      </c>
      <c r="R260" s="3">
        <f>SUMIFS('8月奖金发放记录'!$J$2:$J$171,'8月奖金发放记录'!$B$2:$B$171,B260,'8月奖金发放记录'!$E$2:$E$171,"补发4月",'8月奖金发放记录'!$A$2:$A$171,A260)</f>
        <v>0</v>
      </c>
      <c r="S260" s="3">
        <f>SUMIFS('8月奖金发放记录'!$J$2:$J$171,'8月奖金发放记录'!$B$2:$B$171,B260,'8月奖金发放记录'!$E$2:$E$171,"补发5月",'8月奖金发放记录'!$A$2:$A$171,A260)</f>
        <v>0</v>
      </c>
      <c r="T260" s="3">
        <f>SUMIFS('8月奖金发放记录'!$J$2:$J$171,'8月奖金发放记录'!$B$2:$B$171,B260,'8月奖金发放记录'!$E$2:$E$171,"补发6月",'8月奖金发放记录'!$A$2:$A$171,A260)</f>
        <v>0</v>
      </c>
      <c r="U260" s="3">
        <f>SUMIFS('8月奖金发放记录'!$J$2:$J$171,'8月奖金发放记录'!$B$2:$B$171,B260,'8月奖金发放记录'!$E$2:$E$171,"补发7月",'8月奖金发放记录'!$A$2:$A$171,A260)</f>
        <v>0</v>
      </c>
      <c r="V260" s="3">
        <f>SUMIFS('8月奖金发放记录'!$J$2:$J$171,'8月奖金发放记录'!$B$2:$B$171,B260,'8月奖金发放记录'!$E$2:$E$171,"当月",'8月奖金发放记录'!$A$2:$A$171,A260)</f>
        <v>0</v>
      </c>
      <c r="W260" s="3">
        <f>SUMIFS('8月奖金发放记录'!$J$2:$J$171,'8月奖金发放记录'!$B$2:$B$171,B260,'8月奖金发放记录'!$E$2:$E$171,"累计补发8月",'8月奖金发放记录'!$A$2:$A$171,A260)</f>
        <v>0</v>
      </c>
      <c r="X260" s="3">
        <f t="shared" si="4"/>
        <v>0</v>
      </c>
      <c r="Y260" s="2" t="s">
        <v>59</v>
      </c>
    </row>
    <row r="261" ht="19" customHeight="1" spans="1:25">
      <c r="A261" s="2" t="s">
        <v>490</v>
      </c>
      <c r="B261" s="2" t="s">
        <v>121</v>
      </c>
      <c r="C261" s="2" t="s">
        <v>120</v>
      </c>
      <c r="D261" s="2">
        <v>0</v>
      </c>
      <c r="E261" s="2">
        <v>31</v>
      </c>
      <c r="F261" s="3">
        <v>3000</v>
      </c>
      <c r="G261" s="3">
        <v>0</v>
      </c>
      <c r="H261" s="2" t="s">
        <v>59</v>
      </c>
      <c r="I261" s="3">
        <v>0</v>
      </c>
      <c r="J261" s="3">
        <v>18496.77</v>
      </c>
      <c r="K261" s="3">
        <v>20312.6</v>
      </c>
      <c r="L261" s="2" t="s">
        <v>24</v>
      </c>
      <c r="M261" s="2">
        <v>0</v>
      </c>
      <c r="N261" s="3">
        <f>SUMIFS('8月奖金发放记录'!$J$2:$J$171,'8月奖金发放记录'!$B$2:$B$171,B261,'8月奖金发放记录'!$E$2:$E$171,"结转",'8月奖金发放记录'!$A$2:$A$171,A261)</f>
        <v>150</v>
      </c>
      <c r="O261" s="3">
        <f>SUMIFS('8月奖金发放记录'!$J$2:$J$171,'8月奖金发放记录'!$B$2:$B$171,B261,'8月奖金发放记录'!$E$2:$E$171,"补发1月",'8月奖金发放记录'!$A$2:$A$171,A261)</f>
        <v>0</v>
      </c>
      <c r="P261" s="3">
        <f>SUMIFS('8月奖金发放记录'!$J$2:$J$171,'8月奖金发放记录'!$B$2:$B$171,B261,'8月奖金发放记录'!$E$2:$E$171,"补发2月",'8月奖金发放记录'!$A$2:$A$171,A261)</f>
        <v>0</v>
      </c>
      <c r="Q261" s="3">
        <f>SUMIFS('8月奖金发放记录'!$J$2:$J$171,'8月奖金发放记录'!$B$2:$B$171,B261,'8月奖金发放记录'!$E$2:$E$171,"补发3月",'8月奖金发放记录'!$A$2:$A$171,A261)</f>
        <v>0</v>
      </c>
      <c r="R261" s="3">
        <f>SUMIFS('8月奖金发放记录'!$J$2:$J$171,'8月奖金发放记录'!$B$2:$B$171,B261,'8月奖金发放记录'!$E$2:$E$171,"补发4月",'8月奖金发放记录'!$A$2:$A$171,A261)</f>
        <v>0</v>
      </c>
      <c r="S261" s="3">
        <f>SUMIFS('8月奖金发放记录'!$J$2:$J$171,'8月奖金发放记录'!$B$2:$B$171,B261,'8月奖金发放记录'!$E$2:$E$171,"补发5月",'8月奖金发放记录'!$A$2:$A$171,A261)</f>
        <v>0</v>
      </c>
      <c r="T261" s="3">
        <f>SUMIFS('8月奖金发放记录'!$J$2:$J$171,'8月奖金发放记录'!$B$2:$B$171,B261,'8月奖金发放记录'!$E$2:$E$171,"补发6月",'8月奖金发放记录'!$A$2:$A$171,A261)</f>
        <v>0</v>
      </c>
      <c r="U261" s="3">
        <f>SUMIFS('8月奖金发放记录'!$J$2:$J$171,'8月奖金发放记录'!$B$2:$B$171,B261,'8月奖金发放记录'!$E$2:$E$171,"补发7月",'8月奖金发放记录'!$A$2:$A$171,A261)</f>
        <v>0</v>
      </c>
      <c r="V261" s="3">
        <f>SUMIFS('8月奖金发放记录'!$J$2:$J$171,'8月奖金发放记录'!$B$2:$B$171,B261,'8月奖金发放记录'!$E$2:$E$171,"当月",'8月奖金发放记录'!$A$2:$A$171,A261)</f>
        <v>0</v>
      </c>
      <c r="W261" s="3">
        <f>SUMIFS('8月奖金发放记录'!$J$2:$J$171,'8月奖金发放记录'!$B$2:$B$171,B261,'8月奖金发放记录'!$E$2:$E$171,"累计补发8月",'8月奖金发放记录'!$A$2:$A$171,A261)</f>
        <v>0</v>
      </c>
      <c r="X261" s="3">
        <f t="shared" si="4"/>
        <v>150</v>
      </c>
      <c r="Y261" s="2" t="s">
        <v>113</v>
      </c>
    </row>
    <row r="262" ht="19" customHeight="1" spans="1:25">
      <c r="A262" s="2" t="s">
        <v>141</v>
      </c>
      <c r="B262" s="2" t="s">
        <v>121</v>
      </c>
      <c r="C262" s="2" t="s">
        <v>120</v>
      </c>
      <c r="D262" s="2">
        <v>1</v>
      </c>
      <c r="E262" s="2">
        <v>31</v>
      </c>
      <c r="F262" s="3">
        <v>5000</v>
      </c>
      <c r="G262" s="3">
        <v>2362.8</v>
      </c>
      <c r="H262" s="2" t="s">
        <v>59</v>
      </c>
      <c r="I262" s="3">
        <v>0</v>
      </c>
      <c r="J262" s="3">
        <v>15000</v>
      </c>
      <c r="K262" s="3">
        <v>2495.7</v>
      </c>
      <c r="L262" s="2" t="s">
        <v>24</v>
      </c>
      <c r="M262" s="2">
        <v>0</v>
      </c>
      <c r="N262" s="3">
        <f>SUMIFS('8月奖金发放记录'!$J$2:$J$171,'8月奖金发放记录'!$B$2:$B$171,B262,'8月奖金发放记录'!$E$2:$E$171,"结转",'8月奖金发放记录'!$A$2:$A$171,A262)</f>
        <v>0</v>
      </c>
      <c r="O262" s="3">
        <f>SUMIFS('8月奖金发放记录'!$J$2:$J$171,'8月奖金发放记录'!$B$2:$B$171,B262,'8月奖金发放记录'!$E$2:$E$171,"补发1月",'8月奖金发放记录'!$A$2:$A$171,A262)</f>
        <v>0</v>
      </c>
      <c r="P262" s="3">
        <f>SUMIFS('8月奖金发放记录'!$J$2:$J$171,'8月奖金发放记录'!$B$2:$B$171,B262,'8月奖金发放记录'!$E$2:$E$171,"补发2月",'8月奖金发放记录'!$A$2:$A$171,A262)</f>
        <v>0</v>
      </c>
      <c r="Q262" s="3">
        <f>SUMIFS('8月奖金发放记录'!$J$2:$J$171,'8月奖金发放记录'!$B$2:$B$171,B262,'8月奖金发放记录'!$E$2:$E$171,"补发3月",'8月奖金发放记录'!$A$2:$A$171,A262)</f>
        <v>0</v>
      </c>
      <c r="R262" s="3">
        <f>SUMIFS('8月奖金发放记录'!$J$2:$J$171,'8月奖金发放记录'!$B$2:$B$171,B262,'8月奖金发放记录'!$E$2:$E$171,"补发4月",'8月奖金发放记录'!$A$2:$A$171,A262)</f>
        <v>0</v>
      </c>
      <c r="S262" s="3">
        <f>SUMIFS('8月奖金发放记录'!$J$2:$J$171,'8月奖金发放记录'!$B$2:$B$171,B262,'8月奖金发放记录'!$E$2:$E$171,"补发5月",'8月奖金发放记录'!$A$2:$A$171,A262)</f>
        <v>0</v>
      </c>
      <c r="T262" s="3">
        <f>SUMIFS('8月奖金发放记录'!$J$2:$J$171,'8月奖金发放记录'!$B$2:$B$171,B262,'8月奖金发放记录'!$E$2:$E$171,"补发6月",'8月奖金发放记录'!$A$2:$A$171,A262)</f>
        <v>0</v>
      </c>
      <c r="U262" s="3">
        <f>SUMIFS('8月奖金发放记录'!$J$2:$J$171,'8月奖金发放记录'!$B$2:$B$171,B262,'8月奖金发放记录'!$E$2:$E$171,"补发7月",'8月奖金发放记录'!$A$2:$A$171,A262)</f>
        <v>0</v>
      </c>
      <c r="V262" s="3">
        <f>SUMIFS('8月奖金发放记录'!$J$2:$J$171,'8月奖金发放记录'!$B$2:$B$171,B262,'8月奖金发放记录'!$E$2:$E$171,"当月",'8月奖金发放记录'!$A$2:$A$171,A262)</f>
        <v>0</v>
      </c>
      <c r="W262" s="3">
        <f>SUMIFS('8月奖金发放记录'!$J$2:$J$171,'8月奖金发放记录'!$B$2:$B$171,B262,'8月奖金发放记录'!$E$2:$E$171,"累计补发8月",'8月奖金发放记录'!$A$2:$A$171,A262)</f>
        <v>0</v>
      </c>
      <c r="X262" s="3">
        <f t="shared" si="4"/>
        <v>0</v>
      </c>
      <c r="Y262" s="2" t="s">
        <v>59</v>
      </c>
    </row>
    <row r="263" ht="19" customHeight="1" spans="1:25">
      <c r="A263" s="2" t="s">
        <v>144</v>
      </c>
      <c r="B263" s="2" t="s">
        <v>121</v>
      </c>
      <c r="C263" s="2" t="s">
        <v>120</v>
      </c>
      <c r="D263" s="2">
        <v>1</v>
      </c>
      <c r="E263" s="2">
        <v>31</v>
      </c>
      <c r="F263" s="3">
        <v>5000</v>
      </c>
      <c r="G263" s="3">
        <v>38.5</v>
      </c>
      <c r="H263" s="2" t="s">
        <v>59</v>
      </c>
      <c r="I263" s="3">
        <v>0</v>
      </c>
      <c r="J263" s="3">
        <v>8225.81</v>
      </c>
      <c r="K263" s="3">
        <v>84.6</v>
      </c>
      <c r="L263" s="2" t="s">
        <v>24</v>
      </c>
      <c r="M263" s="2">
        <v>0</v>
      </c>
      <c r="N263" s="3">
        <f>SUMIFS('8月奖金发放记录'!$J$2:$J$171,'8月奖金发放记录'!$B$2:$B$171,B263,'8月奖金发放记录'!$E$2:$E$171,"结转",'8月奖金发放记录'!$A$2:$A$171,A263)</f>
        <v>0</v>
      </c>
      <c r="O263" s="3">
        <f>SUMIFS('8月奖金发放记录'!$J$2:$J$171,'8月奖金发放记录'!$B$2:$B$171,B263,'8月奖金发放记录'!$E$2:$E$171,"补发1月",'8月奖金发放记录'!$A$2:$A$171,A263)</f>
        <v>0</v>
      </c>
      <c r="P263" s="3">
        <f>SUMIFS('8月奖金发放记录'!$J$2:$J$171,'8月奖金发放记录'!$B$2:$B$171,B263,'8月奖金发放记录'!$E$2:$E$171,"补发2月",'8月奖金发放记录'!$A$2:$A$171,A263)</f>
        <v>0</v>
      </c>
      <c r="Q263" s="3">
        <f>SUMIFS('8月奖金发放记录'!$J$2:$J$171,'8月奖金发放记录'!$B$2:$B$171,B263,'8月奖金发放记录'!$E$2:$E$171,"补发3月",'8月奖金发放记录'!$A$2:$A$171,A263)</f>
        <v>0</v>
      </c>
      <c r="R263" s="3">
        <f>SUMIFS('8月奖金发放记录'!$J$2:$J$171,'8月奖金发放记录'!$B$2:$B$171,B263,'8月奖金发放记录'!$E$2:$E$171,"补发4月",'8月奖金发放记录'!$A$2:$A$171,A263)</f>
        <v>0</v>
      </c>
      <c r="S263" s="3">
        <f>SUMIFS('8月奖金发放记录'!$J$2:$J$171,'8月奖金发放记录'!$B$2:$B$171,B263,'8月奖金发放记录'!$E$2:$E$171,"补发5月",'8月奖金发放记录'!$A$2:$A$171,A263)</f>
        <v>0</v>
      </c>
      <c r="T263" s="3">
        <f>SUMIFS('8月奖金发放记录'!$J$2:$J$171,'8月奖金发放记录'!$B$2:$B$171,B263,'8月奖金发放记录'!$E$2:$E$171,"补发6月",'8月奖金发放记录'!$A$2:$A$171,A263)</f>
        <v>0</v>
      </c>
      <c r="U263" s="3">
        <f>SUMIFS('8月奖金发放记录'!$J$2:$J$171,'8月奖金发放记录'!$B$2:$B$171,B263,'8月奖金发放记录'!$E$2:$E$171,"补发7月",'8月奖金发放记录'!$A$2:$A$171,A263)</f>
        <v>0</v>
      </c>
      <c r="V263" s="3">
        <f>SUMIFS('8月奖金发放记录'!$J$2:$J$171,'8月奖金发放记录'!$B$2:$B$171,B263,'8月奖金发放记录'!$E$2:$E$171,"当月",'8月奖金发放记录'!$A$2:$A$171,A263)</f>
        <v>0</v>
      </c>
      <c r="W263" s="3">
        <f>SUMIFS('8月奖金发放记录'!$J$2:$J$171,'8月奖金发放记录'!$B$2:$B$171,B263,'8月奖金发放记录'!$E$2:$E$171,"累计补发8月",'8月奖金发放记录'!$A$2:$A$171,A263)</f>
        <v>0</v>
      </c>
      <c r="X263" s="3">
        <f t="shared" si="4"/>
        <v>0</v>
      </c>
      <c r="Y263" s="2" t="s">
        <v>59</v>
      </c>
    </row>
    <row r="264" ht="19" customHeight="1" spans="1:25">
      <c r="A264" s="2" t="s">
        <v>145</v>
      </c>
      <c r="B264" s="2" t="s">
        <v>121</v>
      </c>
      <c r="C264" s="2" t="s">
        <v>120</v>
      </c>
      <c r="D264" s="2">
        <v>1</v>
      </c>
      <c r="E264" s="2">
        <v>31</v>
      </c>
      <c r="F264" s="3">
        <v>5000</v>
      </c>
      <c r="G264" s="3">
        <v>2654.8</v>
      </c>
      <c r="H264" s="2" t="s">
        <v>59</v>
      </c>
      <c r="I264" s="3">
        <v>0</v>
      </c>
      <c r="J264" s="3">
        <v>38833.33</v>
      </c>
      <c r="K264" s="3">
        <v>32052.48</v>
      </c>
      <c r="L264" s="2" t="s">
        <v>24</v>
      </c>
      <c r="M264" s="2">
        <v>0</v>
      </c>
      <c r="N264" s="3">
        <f>SUMIFS('8月奖金发放记录'!$J$2:$J$171,'8月奖金发放记录'!$B$2:$B$171,B264,'8月奖金发放记录'!$E$2:$E$171,"结转",'8月奖金发放记录'!$A$2:$A$171,A264)</f>
        <v>0</v>
      </c>
      <c r="O264" s="3">
        <f>SUMIFS('8月奖金发放记录'!$J$2:$J$171,'8月奖金发放记录'!$B$2:$B$171,B264,'8月奖金发放记录'!$E$2:$E$171,"补发1月",'8月奖金发放记录'!$A$2:$A$171,A264)</f>
        <v>0</v>
      </c>
      <c r="P264" s="3">
        <f>SUMIFS('8月奖金发放记录'!$J$2:$J$171,'8月奖金发放记录'!$B$2:$B$171,B264,'8月奖金发放记录'!$E$2:$E$171,"补发2月",'8月奖金发放记录'!$A$2:$A$171,A264)</f>
        <v>0</v>
      </c>
      <c r="Q264" s="3">
        <f>SUMIFS('8月奖金发放记录'!$J$2:$J$171,'8月奖金发放记录'!$B$2:$B$171,B264,'8月奖金发放记录'!$E$2:$E$171,"补发3月",'8月奖金发放记录'!$A$2:$A$171,A264)</f>
        <v>0</v>
      </c>
      <c r="R264" s="3">
        <f>SUMIFS('8月奖金发放记录'!$J$2:$J$171,'8月奖金发放记录'!$B$2:$B$171,B264,'8月奖金发放记录'!$E$2:$E$171,"补发4月",'8月奖金发放记录'!$A$2:$A$171,A264)</f>
        <v>0</v>
      </c>
      <c r="S264" s="3">
        <f>SUMIFS('8月奖金发放记录'!$J$2:$J$171,'8月奖金发放记录'!$B$2:$B$171,B264,'8月奖金发放记录'!$E$2:$E$171,"补发5月",'8月奖金发放记录'!$A$2:$A$171,A264)</f>
        <v>0</v>
      </c>
      <c r="T264" s="3">
        <f>SUMIFS('8月奖金发放记录'!$J$2:$J$171,'8月奖金发放记录'!$B$2:$B$171,B264,'8月奖金发放记录'!$E$2:$E$171,"补发6月",'8月奖金发放记录'!$A$2:$A$171,A264)</f>
        <v>0</v>
      </c>
      <c r="U264" s="3">
        <f>SUMIFS('8月奖金发放记录'!$J$2:$J$171,'8月奖金发放记录'!$B$2:$B$171,B264,'8月奖金发放记录'!$E$2:$E$171,"补发7月",'8月奖金发放记录'!$A$2:$A$171,A264)</f>
        <v>0</v>
      </c>
      <c r="V264" s="3">
        <f>SUMIFS('8月奖金发放记录'!$J$2:$J$171,'8月奖金发放记录'!$B$2:$B$171,B264,'8月奖金发放记录'!$E$2:$E$171,"当月",'8月奖金发放记录'!$A$2:$A$171,A264)</f>
        <v>0</v>
      </c>
      <c r="W264" s="3">
        <f>SUMIFS('8月奖金发放记录'!$J$2:$J$171,'8月奖金发放记录'!$B$2:$B$171,B264,'8月奖金发放记录'!$E$2:$E$171,"累计补发8月",'8月奖金发放记录'!$A$2:$A$171,A264)</f>
        <v>0</v>
      </c>
      <c r="X264" s="3">
        <f t="shared" si="4"/>
        <v>0</v>
      </c>
      <c r="Y264" s="2" t="s">
        <v>59</v>
      </c>
    </row>
    <row r="265" ht="19" customHeight="1" spans="1:25">
      <c r="A265" s="2" t="s">
        <v>146</v>
      </c>
      <c r="B265" s="2" t="s">
        <v>121</v>
      </c>
      <c r="C265" s="2" t="s">
        <v>120</v>
      </c>
      <c r="D265" s="2">
        <v>1</v>
      </c>
      <c r="E265" s="2">
        <v>31</v>
      </c>
      <c r="F265" s="3">
        <v>5000</v>
      </c>
      <c r="G265" s="3">
        <v>535.54</v>
      </c>
      <c r="H265" s="2" t="s">
        <v>59</v>
      </c>
      <c r="I265" s="3">
        <v>0</v>
      </c>
      <c r="J265" s="3">
        <v>36833.33</v>
      </c>
      <c r="K265" s="3">
        <v>11015.85</v>
      </c>
      <c r="L265" s="2" t="s">
        <v>24</v>
      </c>
      <c r="M265" s="2">
        <v>0</v>
      </c>
      <c r="N265" s="3">
        <f>SUMIFS('8月奖金发放记录'!$J$2:$J$171,'8月奖金发放记录'!$B$2:$B$171,B265,'8月奖金发放记录'!$E$2:$E$171,"结转",'8月奖金发放记录'!$A$2:$A$171,A265)</f>
        <v>0</v>
      </c>
      <c r="O265" s="3">
        <f>SUMIFS('8月奖金发放记录'!$J$2:$J$171,'8月奖金发放记录'!$B$2:$B$171,B265,'8月奖金发放记录'!$E$2:$E$171,"补发1月",'8月奖金发放记录'!$A$2:$A$171,A265)</f>
        <v>0</v>
      </c>
      <c r="P265" s="3">
        <f>SUMIFS('8月奖金发放记录'!$J$2:$J$171,'8月奖金发放记录'!$B$2:$B$171,B265,'8月奖金发放记录'!$E$2:$E$171,"补发2月",'8月奖金发放记录'!$A$2:$A$171,A265)</f>
        <v>0</v>
      </c>
      <c r="Q265" s="3">
        <f>SUMIFS('8月奖金发放记录'!$J$2:$J$171,'8月奖金发放记录'!$B$2:$B$171,B265,'8月奖金发放记录'!$E$2:$E$171,"补发3月",'8月奖金发放记录'!$A$2:$A$171,A265)</f>
        <v>0</v>
      </c>
      <c r="R265" s="3">
        <f>SUMIFS('8月奖金发放记录'!$J$2:$J$171,'8月奖金发放记录'!$B$2:$B$171,B265,'8月奖金发放记录'!$E$2:$E$171,"补发4月",'8月奖金发放记录'!$A$2:$A$171,A265)</f>
        <v>0</v>
      </c>
      <c r="S265" s="3">
        <f>SUMIFS('8月奖金发放记录'!$J$2:$J$171,'8月奖金发放记录'!$B$2:$B$171,B265,'8月奖金发放记录'!$E$2:$E$171,"补发5月",'8月奖金发放记录'!$A$2:$A$171,A265)</f>
        <v>0</v>
      </c>
      <c r="T265" s="3">
        <f>SUMIFS('8月奖金发放记录'!$J$2:$J$171,'8月奖金发放记录'!$B$2:$B$171,B265,'8月奖金发放记录'!$E$2:$E$171,"补发6月",'8月奖金发放记录'!$A$2:$A$171,A265)</f>
        <v>0</v>
      </c>
      <c r="U265" s="3">
        <f>SUMIFS('8月奖金发放记录'!$J$2:$J$171,'8月奖金发放记录'!$B$2:$B$171,B265,'8月奖金发放记录'!$E$2:$E$171,"补发7月",'8月奖金发放记录'!$A$2:$A$171,A265)</f>
        <v>0</v>
      </c>
      <c r="V265" s="3">
        <f>SUMIFS('8月奖金发放记录'!$J$2:$J$171,'8月奖金发放记录'!$B$2:$B$171,B265,'8月奖金发放记录'!$E$2:$E$171,"当月",'8月奖金发放记录'!$A$2:$A$171,A265)</f>
        <v>0</v>
      </c>
      <c r="W265" s="3">
        <f>SUMIFS('8月奖金发放记录'!$J$2:$J$171,'8月奖金发放记录'!$B$2:$B$171,B265,'8月奖金发放记录'!$E$2:$E$171,"累计补发8月",'8月奖金发放记录'!$A$2:$A$171,A265)</f>
        <v>0</v>
      </c>
      <c r="X265" s="3">
        <f t="shared" si="4"/>
        <v>0</v>
      </c>
      <c r="Y265" s="2" t="s">
        <v>59</v>
      </c>
    </row>
    <row r="266" ht="19" customHeight="1" spans="1:25">
      <c r="A266" s="2" t="s">
        <v>148</v>
      </c>
      <c r="B266" s="2" t="s">
        <v>121</v>
      </c>
      <c r="C266" s="2" t="s">
        <v>120</v>
      </c>
      <c r="D266" s="2">
        <v>1</v>
      </c>
      <c r="E266" s="2">
        <v>31</v>
      </c>
      <c r="F266" s="3">
        <v>5000</v>
      </c>
      <c r="G266" s="3">
        <v>1318.8</v>
      </c>
      <c r="H266" s="2" t="s">
        <v>59</v>
      </c>
      <c r="I266" s="3">
        <v>0</v>
      </c>
      <c r="J266" s="3">
        <v>15000</v>
      </c>
      <c r="K266" s="3">
        <v>2302.9</v>
      </c>
      <c r="L266" s="2" t="s">
        <v>24</v>
      </c>
      <c r="M266" s="2">
        <v>0</v>
      </c>
      <c r="N266" s="3">
        <f>SUMIFS('8月奖金发放记录'!$J$2:$J$171,'8月奖金发放记录'!$B$2:$B$171,B266,'8月奖金发放记录'!$E$2:$E$171,"结转",'8月奖金发放记录'!$A$2:$A$171,A266)</f>
        <v>0</v>
      </c>
      <c r="O266" s="3">
        <f>SUMIFS('8月奖金发放记录'!$J$2:$J$171,'8月奖金发放记录'!$B$2:$B$171,B266,'8月奖金发放记录'!$E$2:$E$171,"补发1月",'8月奖金发放记录'!$A$2:$A$171,A266)</f>
        <v>0</v>
      </c>
      <c r="P266" s="3">
        <f>SUMIFS('8月奖金发放记录'!$J$2:$J$171,'8月奖金发放记录'!$B$2:$B$171,B266,'8月奖金发放记录'!$E$2:$E$171,"补发2月",'8月奖金发放记录'!$A$2:$A$171,A266)</f>
        <v>0</v>
      </c>
      <c r="Q266" s="3">
        <f>SUMIFS('8月奖金发放记录'!$J$2:$J$171,'8月奖金发放记录'!$B$2:$B$171,B266,'8月奖金发放记录'!$E$2:$E$171,"补发3月",'8月奖金发放记录'!$A$2:$A$171,A266)</f>
        <v>0</v>
      </c>
      <c r="R266" s="3">
        <f>SUMIFS('8月奖金发放记录'!$J$2:$J$171,'8月奖金发放记录'!$B$2:$B$171,B266,'8月奖金发放记录'!$E$2:$E$171,"补发4月",'8月奖金发放记录'!$A$2:$A$171,A266)</f>
        <v>0</v>
      </c>
      <c r="S266" s="3">
        <f>SUMIFS('8月奖金发放记录'!$J$2:$J$171,'8月奖金发放记录'!$B$2:$B$171,B266,'8月奖金发放记录'!$E$2:$E$171,"补发5月",'8月奖金发放记录'!$A$2:$A$171,A266)</f>
        <v>0</v>
      </c>
      <c r="T266" s="3">
        <f>SUMIFS('8月奖金发放记录'!$J$2:$J$171,'8月奖金发放记录'!$B$2:$B$171,B266,'8月奖金发放记录'!$E$2:$E$171,"补发6月",'8月奖金发放记录'!$A$2:$A$171,A266)</f>
        <v>0</v>
      </c>
      <c r="U266" s="3">
        <f>SUMIFS('8月奖金发放记录'!$J$2:$J$171,'8月奖金发放记录'!$B$2:$B$171,B266,'8月奖金发放记录'!$E$2:$E$171,"补发7月",'8月奖金发放记录'!$A$2:$A$171,A266)</f>
        <v>0</v>
      </c>
      <c r="V266" s="3">
        <f>SUMIFS('8月奖金发放记录'!$J$2:$J$171,'8月奖金发放记录'!$B$2:$B$171,B266,'8月奖金发放记录'!$E$2:$E$171,"当月",'8月奖金发放记录'!$A$2:$A$171,A266)</f>
        <v>0</v>
      </c>
      <c r="W266" s="3">
        <f>SUMIFS('8月奖金发放记录'!$J$2:$J$171,'8月奖金发放记录'!$B$2:$B$171,B266,'8月奖金发放记录'!$E$2:$E$171,"累计补发8月",'8月奖金发放记录'!$A$2:$A$171,A266)</f>
        <v>0</v>
      </c>
      <c r="X266" s="3">
        <f t="shared" si="4"/>
        <v>0</v>
      </c>
      <c r="Y266" s="2" t="s">
        <v>59</v>
      </c>
    </row>
    <row r="267" ht="19" customHeight="1" spans="1:25">
      <c r="A267" s="2" t="s">
        <v>149</v>
      </c>
      <c r="B267" s="2" t="s">
        <v>121</v>
      </c>
      <c r="C267" s="2" t="s">
        <v>120</v>
      </c>
      <c r="D267" s="2">
        <v>1</v>
      </c>
      <c r="E267" s="2">
        <v>31</v>
      </c>
      <c r="F267" s="3">
        <v>5000</v>
      </c>
      <c r="G267" s="3">
        <v>132.4</v>
      </c>
      <c r="H267" s="2" t="s">
        <v>59</v>
      </c>
      <c r="I267" s="3">
        <v>0</v>
      </c>
      <c r="J267" s="3">
        <v>23833.33</v>
      </c>
      <c r="K267" s="3">
        <v>7915.96</v>
      </c>
      <c r="L267" s="2" t="s">
        <v>24</v>
      </c>
      <c r="M267" s="2">
        <v>0</v>
      </c>
      <c r="N267" s="3">
        <f>SUMIFS('8月奖金发放记录'!$J$2:$J$171,'8月奖金发放记录'!$B$2:$B$171,B267,'8月奖金发放记录'!$E$2:$E$171,"结转",'8月奖金发放记录'!$A$2:$A$171,A267)</f>
        <v>0</v>
      </c>
      <c r="O267" s="3">
        <f>SUMIFS('8月奖金发放记录'!$J$2:$J$171,'8月奖金发放记录'!$B$2:$B$171,B267,'8月奖金发放记录'!$E$2:$E$171,"补发1月",'8月奖金发放记录'!$A$2:$A$171,A267)</f>
        <v>0</v>
      </c>
      <c r="P267" s="3">
        <f>SUMIFS('8月奖金发放记录'!$J$2:$J$171,'8月奖金发放记录'!$B$2:$B$171,B267,'8月奖金发放记录'!$E$2:$E$171,"补发2月",'8月奖金发放记录'!$A$2:$A$171,A267)</f>
        <v>0</v>
      </c>
      <c r="Q267" s="3">
        <f>SUMIFS('8月奖金发放记录'!$J$2:$J$171,'8月奖金发放记录'!$B$2:$B$171,B267,'8月奖金发放记录'!$E$2:$E$171,"补发3月",'8月奖金发放记录'!$A$2:$A$171,A267)</f>
        <v>0</v>
      </c>
      <c r="R267" s="3">
        <f>SUMIFS('8月奖金发放记录'!$J$2:$J$171,'8月奖金发放记录'!$B$2:$B$171,B267,'8月奖金发放记录'!$E$2:$E$171,"补发4月",'8月奖金发放记录'!$A$2:$A$171,A267)</f>
        <v>0</v>
      </c>
      <c r="S267" s="3">
        <f>SUMIFS('8月奖金发放记录'!$J$2:$J$171,'8月奖金发放记录'!$B$2:$B$171,B267,'8月奖金发放记录'!$E$2:$E$171,"补发5月",'8月奖金发放记录'!$A$2:$A$171,A267)</f>
        <v>0</v>
      </c>
      <c r="T267" s="3">
        <f>SUMIFS('8月奖金发放记录'!$J$2:$J$171,'8月奖金发放记录'!$B$2:$B$171,B267,'8月奖金发放记录'!$E$2:$E$171,"补发6月",'8月奖金发放记录'!$A$2:$A$171,A267)</f>
        <v>0</v>
      </c>
      <c r="U267" s="3">
        <f>SUMIFS('8月奖金发放记录'!$J$2:$J$171,'8月奖金发放记录'!$B$2:$B$171,B267,'8月奖金发放记录'!$E$2:$E$171,"补发7月",'8月奖金发放记录'!$A$2:$A$171,A267)</f>
        <v>0</v>
      </c>
      <c r="V267" s="3">
        <f>SUMIFS('8月奖金发放记录'!$J$2:$J$171,'8月奖金发放记录'!$B$2:$B$171,B267,'8月奖金发放记录'!$E$2:$E$171,"当月",'8月奖金发放记录'!$A$2:$A$171,A267)</f>
        <v>0</v>
      </c>
      <c r="W267" s="3">
        <f>SUMIFS('8月奖金发放记录'!$J$2:$J$171,'8月奖金发放记录'!$B$2:$B$171,B267,'8月奖金发放记录'!$E$2:$E$171,"累计补发8月",'8月奖金发放记录'!$A$2:$A$171,A267)</f>
        <v>0</v>
      </c>
      <c r="X267" s="3">
        <f t="shared" si="4"/>
        <v>0</v>
      </c>
      <c r="Y267" s="2" t="s">
        <v>59</v>
      </c>
    </row>
    <row r="268" ht="19" customHeight="1" spans="1:25">
      <c r="A268" s="2" t="s">
        <v>151</v>
      </c>
      <c r="B268" s="2" t="s">
        <v>121</v>
      </c>
      <c r="C268" s="2" t="s">
        <v>120</v>
      </c>
      <c r="D268" s="2">
        <v>1</v>
      </c>
      <c r="E268" s="2">
        <v>31</v>
      </c>
      <c r="F268" s="3">
        <v>5000</v>
      </c>
      <c r="G268" s="3">
        <v>920.42</v>
      </c>
      <c r="H268" s="2" t="s">
        <v>59</v>
      </c>
      <c r="I268" s="3">
        <v>0</v>
      </c>
      <c r="J268" s="3">
        <v>27741.94</v>
      </c>
      <c r="K268" s="3">
        <v>4190.39</v>
      </c>
      <c r="L268" s="2" t="s">
        <v>24</v>
      </c>
      <c r="M268" s="2">
        <v>0</v>
      </c>
      <c r="N268" s="3">
        <f>SUMIFS('8月奖金发放记录'!$J$2:$J$171,'8月奖金发放记录'!$B$2:$B$171,B268,'8月奖金发放记录'!$E$2:$E$171,"结转",'8月奖金发放记录'!$A$2:$A$171,A268)</f>
        <v>0</v>
      </c>
      <c r="O268" s="3">
        <f>SUMIFS('8月奖金发放记录'!$J$2:$J$171,'8月奖金发放记录'!$B$2:$B$171,B268,'8月奖金发放记录'!$E$2:$E$171,"补发1月",'8月奖金发放记录'!$A$2:$A$171,A268)</f>
        <v>0</v>
      </c>
      <c r="P268" s="3">
        <f>SUMIFS('8月奖金发放记录'!$J$2:$J$171,'8月奖金发放记录'!$B$2:$B$171,B268,'8月奖金发放记录'!$E$2:$E$171,"补发2月",'8月奖金发放记录'!$A$2:$A$171,A268)</f>
        <v>0</v>
      </c>
      <c r="Q268" s="3">
        <f>SUMIFS('8月奖金发放记录'!$J$2:$J$171,'8月奖金发放记录'!$B$2:$B$171,B268,'8月奖金发放记录'!$E$2:$E$171,"补发3月",'8月奖金发放记录'!$A$2:$A$171,A268)</f>
        <v>0</v>
      </c>
      <c r="R268" s="3">
        <f>SUMIFS('8月奖金发放记录'!$J$2:$J$171,'8月奖金发放记录'!$B$2:$B$171,B268,'8月奖金发放记录'!$E$2:$E$171,"补发4月",'8月奖金发放记录'!$A$2:$A$171,A268)</f>
        <v>0</v>
      </c>
      <c r="S268" s="3">
        <f>SUMIFS('8月奖金发放记录'!$J$2:$J$171,'8月奖金发放记录'!$B$2:$B$171,B268,'8月奖金发放记录'!$E$2:$E$171,"补发5月",'8月奖金发放记录'!$A$2:$A$171,A268)</f>
        <v>0</v>
      </c>
      <c r="T268" s="3">
        <f>SUMIFS('8月奖金发放记录'!$J$2:$J$171,'8月奖金发放记录'!$B$2:$B$171,B268,'8月奖金发放记录'!$E$2:$E$171,"补发6月",'8月奖金发放记录'!$A$2:$A$171,A268)</f>
        <v>0</v>
      </c>
      <c r="U268" s="3">
        <f>SUMIFS('8月奖金发放记录'!$J$2:$J$171,'8月奖金发放记录'!$B$2:$B$171,B268,'8月奖金发放记录'!$E$2:$E$171,"补发7月",'8月奖金发放记录'!$A$2:$A$171,A268)</f>
        <v>0</v>
      </c>
      <c r="V268" s="3">
        <f>SUMIFS('8月奖金发放记录'!$J$2:$J$171,'8月奖金发放记录'!$B$2:$B$171,B268,'8月奖金发放记录'!$E$2:$E$171,"当月",'8月奖金发放记录'!$A$2:$A$171,A268)</f>
        <v>0</v>
      </c>
      <c r="W268" s="3">
        <f>SUMIFS('8月奖金发放记录'!$J$2:$J$171,'8月奖金发放记录'!$B$2:$B$171,B268,'8月奖金发放记录'!$E$2:$E$171,"累计补发8月",'8月奖金发放记录'!$A$2:$A$171,A268)</f>
        <v>0</v>
      </c>
      <c r="X268" s="3">
        <f t="shared" si="4"/>
        <v>0</v>
      </c>
      <c r="Y268" s="2" t="s">
        <v>59</v>
      </c>
    </row>
    <row r="269" ht="19" customHeight="1" spans="1:25">
      <c r="A269" s="2" t="s">
        <v>153</v>
      </c>
      <c r="B269" s="2" t="s">
        <v>121</v>
      </c>
      <c r="C269" s="2" t="s">
        <v>120</v>
      </c>
      <c r="D269" s="2">
        <v>1</v>
      </c>
      <c r="E269" s="2">
        <v>31</v>
      </c>
      <c r="F269" s="3">
        <v>5000</v>
      </c>
      <c r="G269" s="3">
        <v>12063.9</v>
      </c>
      <c r="H269" s="2" t="s">
        <v>113</v>
      </c>
      <c r="I269" s="3">
        <v>260</v>
      </c>
      <c r="J269" s="3">
        <v>40000</v>
      </c>
      <c r="K269" s="3">
        <v>91230.6</v>
      </c>
      <c r="L269" s="2" t="s">
        <v>69</v>
      </c>
      <c r="M269" s="2">
        <v>5</v>
      </c>
      <c r="N269" s="3">
        <f>SUMIFS('8月奖金发放记录'!$J$2:$J$171,'8月奖金发放记录'!$B$2:$B$171,B269,'8月奖金发放记录'!$E$2:$E$171,"结转",'8月奖金发放记录'!$A$2:$A$171,A269)</f>
        <v>260</v>
      </c>
      <c r="O269" s="3">
        <f>SUMIFS('8月奖金发放记录'!$J$2:$J$171,'8月奖金发放记录'!$B$2:$B$171,B269,'8月奖金发放记录'!$E$2:$E$171,"补发1月",'8月奖金发放记录'!$A$2:$A$171,A269)</f>
        <v>0</v>
      </c>
      <c r="P269" s="3">
        <f>SUMIFS('8月奖金发放记录'!$J$2:$J$171,'8月奖金发放记录'!$B$2:$B$171,B269,'8月奖金发放记录'!$E$2:$E$171,"补发2月",'8月奖金发放记录'!$A$2:$A$171,A269)</f>
        <v>0</v>
      </c>
      <c r="Q269" s="3">
        <f>SUMIFS('8月奖金发放记录'!$J$2:$J$171,'8月奖金发放记录'!$B$2:$B$171,B269,'8月奖金发放记录'!$E$2:$E$171,"补发3月",'8月奖金发放记录'!$A$2:$A$171,A269)</f>
        <v>0</v>
      </c>
      <c r="R269" s="3">
        <f>SUMIFS('8月奖金发放记录'!$J$2:$J$171,'8月奖金发放记录'!$B$2:$B$171,B269,'8月奖金发放记录'!$E$2:$E$171,"补发4月",'8月奖金发放记录'!$A$2:$A$171,A269)</f>
        <v>0</v>
      </c>
      <c r="S269" s="3">
        <f>SUMIFS('8月奖金发放记录'!$J$2:$J$171,'8月奖金发放记录'!$B$2:$B$171,B269,'8月奖金发放记录'!$E$2:$E$171,"补发5月",'8月奖金发放记录'!$A$2:$A$171,A269)</f>
        <v>0</v>
      </c>
      <c r="T269" s="3">
        <f>SUMIFS('8月奖金发放记录'!$J$2:$J$171,'8月奖金发放记录'!$B$2:$B$171,B269,'8月奖金发放记录'!$E$2:$E$171,"补发6月",'8月奖金发放记录'!$A$2:$A$171,A269)</f>
        <v>0</v>
      </c>
      <c r="U269" s="3">
        <f>SUMIFS('8月奖金发放记录'!$J$2:$J$171,'8月奖金发放记录'!$B$2:$B$171,B269,'8月奖金发放记录'!$E$2:$E$171,"补发7月",'8月奖金发放记录'!$A$2:$A$171,A269)</f>
        <v>0</v>
      </c>
      <c r="V269" s="3">
        <f>SUMIFS('8月奖金发放记录'!$J$2:$J$171,'8月奖金发放记录'!$B$2:$B$171,B269,'8月奖金发放记录'!$E$2:$E$171,"当月",'8月奖金发放记录'!$A$2:$A$171,A269)</f>
        <v>0</v>
      </c>
      <c r="W269" s="3">
        <f>SUMIFS('8月奖金发放记录'!$J$2:$J$171,'8月奖金发放记录'!$B$2:$B$171,B269,'8月奖金发放记录'!$E$2:$E$171,"累计补发8月",'8月奖金发放记录'!$A$2:$A$171,A269)</f>
        <v>0</v>
      </c>
      <c r="X269" s="3">
        <f t="shared" si="4"/>
        <v>260</v>
      </c>
      <c r="Y269" s="2" t="s">
        <v>59</v>
      </c>
    </row>
    <row r="270" ht="19" customHeight="1" spans="1:25">
      <c r="A270" s="2" t="s">
        <v>156</v>
      </c>
      <c r="B270" s="2" t="s">
        <v>121</v>
      </c>
      <c r="C270" s="2" t="s">
        <v>120</v>
      </c>
      <c r="D270" s="2">
        <v>1</v>
      </c>
      <c r="E270" s="2">
        <v>31</v>
      </c>
      <c r="F270" s="3">
        <v>5000</v>
      </c>
      <c r="G270" s="3">
        <v>3601.5</v>
      </c>
      <c r="H270" s="2" t="s">
        <v>59</v>
      </c>
      <c r="I270" s="3">
        <v>0</v>
      </c>
      <c r="J270" s="3">
        <v>39166.66</v>
      </c>
      <c r="K270" s="3">
        <v>22258.5</v>
      </c>
      <c r="L270" s="2" t="s">
        <v>24</v>
      </c>
      <c r="M270" s="2">
        <v>0</v>
      </c>
      <c r="N270" s="3">
        <f>SUMIFS('8月奖金发放记录'!$J$2:$J$171,'8月奖金发放记录'!$B$2:$B$171,B270,'8月奖金发放记录'!$E$2:$E$171,"结转",'8月奖金发放记录'!$A$2:$A$171,A270)</f>
        <v>0</v>
      </c>
      <c r="O270" s="3">
        <f>SUMIFS('8月奖金发放记录'!$J$2:$J$171,'8月奖金发放记录'!$B$2:$B$171,B270,'8月奖金发放记录'!$E$2:$E$171,"补发1月",'8月奖金发放记录'!$A$2:$A$171,A270)</f>
        <v>0</v>
      </c>
      <c r="P270" s="3">
        <f>SUMIFS('8月奖金发放记录'!$J$2:$J$171,'8月奖金发放记录'!$B$2:$B$171,B270,'8月奖金发放记录'!$E$2:$E$171,"补发2月",'8月奖金发放记录'!$A$2:$A$171,A270)</f>
        <v>0</v>
      </c>
      <c r="Q270" s="3">
        <f>SUMIFS('8月奖金发放记录'!$J$2:$J$171,'8月奖金发放记录'!$B$2:$B$171,B270,'8月奖金发放记录'!$E$2:$E$171,"补发3月",'8月奖金发放记录'!$A$2:$A$171,A270)</f>
        <v>0</v>
      </c>
      <c r="R270" s="3">
        <f>SUMIFS('8月奖金发放记录'!$J$2:$J$171,'8月奖金发放记录'!$B$2:$B$171,B270,'8月奖金发放记录'!$E$2:$E$171,"补发4月",'8月奖金发放记录'!$A$2:$A$171,A270)</f>
        <v>0</v>
      </c>
      <c r="S270" s="3">
        <f>SUMIFS('8月奖金发放记录'!$J$2:$J$171,'8月奖金发放记录'!$B$2:$B$171,B270,'8月奖金发放记录'!$E$2:$E$171,"补发5月",'8月奖金发放记录'!$A$2:$A$171,A270)</f>
        <v>0</v>
      </c>
      <c r="T270" s="3">
        <f>SUMIFS('8月奖金发放记录'!$J$2:$J$171,'8月奖金发放记录'!$B$2:$B$171,B270,'8月奖金发放记录'!$E$2:$E$171,"补发6月",'8月奖金发放记录'!$A$2:$A$171,A270)</f>
        <v>0</v>
      </c>
      <c r="U270" s="3">
        <f>SUMIFS('8月奖金发放记录'!$J$2:$J$171,'8月奖金发放记录'!$B$2:$B$171,B270,'8月奖金发放记录'!$E$2:$E$171,"补发7月",'8月奖金发放记录'!$A$2:$A$171,A270)</f>
        <v>0</v>
      </c>
      <c r="V270" s="3">
        <f>SUMIFS('8月奖金发放记录'!$J$2:$J$171,'8月奖金发放记录'!$B$2:$B$171,B270,'8月奖金发放记录'!$E$2:$E$171,"当月",'8月奖金发放记录'!$A$2:$A$171,A270)</f>
        <v>0</v>
      </c>
      <c r="W270" s="3">
        <f>SUMIFS('8月奖金发放记录'!$J$2:$J$171,'8月奖金发放记录'!$B$2:$B$171,B270,'8月奖金发放记录'!$E$2:$E$171,"累计补发8月",'8月奖金发放记录'!$A$2:$A$171,A270)</f>
        <v>0</v>
      </c>
      <c r="X270" s="3">
        <f t="shared" si="4"/>
        <v>0</v>
      </c>
      <c r="Y270" s="2" t="s">
        <v>59</v>
      </c>
    </row>
    <row r="271" ht="19" customHeight="1" spans="1:25">
      <c r="A271" s="2" t="s">
        <v>157</v>
      </c>
      <c r="B271" s="2" t="s">
        <v>121</v>
      </c>
      <c r="C271" s="2" t="s">
        <v>120</v>
      </c>
      <c r="D271" s="2">
        <v>1</v>
      </c>
      <c r="E271" s="2">
        <v>31</v>
      </c>
      <c r="F271" s="3">
        <v>5000</v>
      </c>
      <c r="G271" s="3">
        <v>9184.6</v>
      </c>
      <c r="H271" s="2" t="s">
        <v>113</v>
      </c>
      <c r="I271" s="3">
        <v>260</v>
      </c>
      <c r="J271" s="3">
        <v>23833.33</v>
      </c>
      <c r="K271" s="3">
        <v>17238.15</v>
      </c>
      <c r="L271" s="2" t="s">
        <v>24</v>
      </c>
      <c r="M271" s="2">
        <v>0</v>
      </c>
      <c r="N271" s="3">
        <f>SUMIFS('8月奖金发放记录'!$J$2:$J$171,'8月奖金发放记录'!$B$2:$B$171,B271,'8月奖金发放记录'!$E$2:$E$171,"结转",'8月奖金发放记录'!$A$2:$A$171,A271)</f>
        <v>0</v>
      </c>
      <c r="O271" s="3">
        <f>SUMIFS('8月奖金发放记录'!$J$2:$J$171,'8月奖金发放记录'!$B$2:$B$171,B271,'8月奖金发放记录'!$E$2:$E$171,"补发1月",'8月奖金发放记录'!$A$2:$A$171,A271)</f>
        <v>0</v>
      </c>
      <c r="P271" s="3">
        <f>SUMIFS('8月奖金发放记录'!$J$2:$J$171,'8月奖金发放记录'!$B$2:$B$171,B271,'8月奖金发放记录'!$E$2:$E$171,"补发2月",'8月奖金发放记录'!$A$2:$A$171,A271)</f>
        <v>0</v>
      </c>
      <c r="Q271" s="3">
        <f>SUMIFS('8月奖金发放记录'!$J$2:$J$171,'8月奖金发放记录'!$B$2:$B$171,B271,'8月奖金发放记录'!$E$2:$E$171,"补发3月",'8月奖金发放记录'!$A$2:$A$171,A271)</f>
        <v>0</v>
      </c>
      <c r="R271" s="3">
        <f>SUMIFS('8月奖金发放记录'!$J$2:$J$171,'8月奖金发放记录'!$B$2:$B$171,B271,'8月奖金发放记录'!$E$2:$E$171,"补发4月",'8月奖金发放记录'!$A$2:$A$171,A271)</f>
        <v>0</v>
      </c>
      <c r="S271" s="3">
        <f>SUMIFS('8月奖金发放记录'!$J$2:$J$171,'8月奖金发放记录'!$B$2:$B$171,B271,'8月奖金发放记录'!$E$2:$E$171,"补发5月",'8月奖金发放记录'!$A$2:$A$171,A271)</f>
        <v>0</v>
      </c>
      <c r="T271" s="3">
        <f>SUMIFS('8月奖金发放记录'!$J$2:$J$171,'8月奖金发放记录'!$B$2:$B$171,B271,'8月奖金发放记录'!$E$2:$E$171,"补发6月",'8月奖金发放记录'!$A$2:$A$171,A271)</f>
        <v>0</v>
      </c>
      <c r="U271" s="3">
        <f>SUMIFS('8月奖金发放记录'!$J$2:$J$171,'8月奖金发放记录'!$B$2:$B$171,B271,'8月奖金发放记录'!$E$2:$E$171,"补发7月",'8月奖金发放记录'!$A$2:$A$171,A271)</f>
        <v>0</v>
      </c>
      <c r="V271" s="3">
        <f>SUMIFS('8月奖金发放记录'!$J$2:$J$171,'8月奖金发放记录'!$B$2:$B$171,B271,'8月奖金发放记录'!$E$2:$E$171,"当月",'8月奖金发放记录'!$A$2:$A$171,A271)</f>
        <v>260</v>
      </c>
      <c r="W271" s="3">
        <f>SUMIFS('8月奖金发放记录'!$J$2:$J$171,'8月奖金发放记录'!$B$2:$B$171,B271,'8月奖金发放记录'!$E$2:$E$171,"累计补发8月",'8月奖金发放记录'!$A$2:$A$171,A271)</f>
        <v>0</v>
      </c>
      <c r="X271" s="3">
        <f t="shared" si="4"/>
        <v>260</v>
      </c>
      <c r="Y271" s="2" t="s">
        <v>59</v>
      </c>
    </row>
    <row r="272" ht="19" customHeight="1" spans="1:25">
      <c r="A272" s="2" t="s">
        <v>160</v>
      </c>
      <c r="B272" s="2" t="s">
        <v>121</v>
      </c>
      <c r="C272" s="2" t="s">
        <v>120</v>
      </c>
      <c r="D272" s="2">
        <v>1</v>
      </c>
      <c r="E272" s="2">
        <v>31</v>
      </c>
      <c r="F272" s="3">
        <v>5000</v>
      </c>
      <c r="G272" s="3">
        <v>12817.5</v>
      </c>
      <c r="H272" s="2" t="s">
        <v>113</v>
      </c>
      <c r="I272" s="3">
        <v>260</v>
      </c>
      <c r="J272" s="3">
        <v>40000</v>
      </c>
      <c r="K272" s="3">
        <v>73049.1</v>
      </c>
      <c r="L272" s="2" t="s">
        <v>69</v>
      </c>
      <c r="M272" s="2">
        <v>1</v>
      </c>
      <c r="N272" s="3">
        <f>SUMIFS('8月奖金发放记录'!$J$2:$J$171,'8月奖金发放记录'!$B$2:$B$171,B272,'8月奖金发放记录'!$E$2:$E$171,"结转",'8月奖金发放记录'!$A$2:$A$171,A272)</f>
        <v>260</v>
      </c>
      <c r="O272" s="3">
        <f>SUMIFS('8月奖金发放记录'!$J$2:$J$171,'8月奖金发放记录'!$B$2:$B$171,B272,'8月奖金发放记录'!$E$2:$E$171,"补发1月",'8月奖金发放记录'!$A$2:$A$171,A272)</f>
        <v>0</v>
      </c>
      <c r="P272" s="3">
        <f>SUMIFS('8月奖金发放记录'!$J$2:$J$171,'8月奖金发放记录'!$B$2:$B$171,B272,'8月奖金发放记录'!$E$2:$E$171,"补发2月",'8月奖金发放记录'!$A$2:$A$171,A272)</f>
        <v>0</v>
      </c>
      <c r="Q272" s="3">
        <f>SUMIFS('8月奖金发放记录'!$J$2:$J$171,'8月奖金发放记录'!$B$2:$B$171,B272,'8月奖金发放记录'!$E$2:$E$171,"补发3月",'8月奖金发放记录'!$A$2:$A$171,A272)</f>
        <v>0</v>
      </c>
      <c r="R272" s="3">
        <f>SUMIFS('8月奖金发放记录'!$J$2:$J$171,'8月奖金发放记录'!$B$2:$B$171,B272,'8月奖金发放记录'!$E$2:$E$171,"补发4月",'8月奖金发放记录'!$A$2:$A$171,A272)</f>
        <v>0</v>
      </c>
      <c r="S272" s="3">
        <f>SUMIFS('8月奖金发放记录'!$J$2:$J$171,'8月奖金发放记录'!$B$2:$B$171,B272,'8月奖金发放记录'!$E$2:$E$171,"补发5月",'8月奖金发放记录'!$A$2:$A$171,A272)</f>
        <v>0</v>
      </c>
      <c r="T272" s="3">
        <f>SUMIFS('8月奖金发放记录'!$J$2:$J$171,'8月奖金发放记录'!$B$2:$B$171,B272,'8月奖金发放记录'!$E$2:$E$171,"补发6月",'8月奖金发放记录'!$A$2:$A$171,A272)</f>
        <v>0</v>
      </c>
      <c r="U272" s="3">
        <f>SUMIFS('8月奖金发放记录'!$J$2:$J$171,'8月奖金发放记录'!$B$2:$B$171,B272,'8月奖金发放记录'!$E$2:$E$171,"补发7月",'8月奖金发放记录'!$A$2:$A$171,A272)</f>
        <v>0</v>
      </c>
      <c r="V272" s="3">
        <f>SUMIFS('8月奖金发放记录'!$J$2:$J$171,'8月奖金发放记录'!$B$2:$B$171,B272,'8月奖金发放记录'!$E$2:$E$171,"当月",'8月奖金发放记录'!$A$2:$A$171,A272)</f>
        <v>0</v>
      </c>
      <c r="W272" s="3">
        <f>SUMIFS('8月奖金发放记录'!$J$2:$J$171,'8月奖金发放记录'!$B$2:$B$171,B272,'8月奖金发放记录'!$E$2:$E$171,"累计补发8月",'8月奖金发放记录'!$A$2:$A$171,A272)</f>
        <v>0</v>
      </c>
      <c r="X272" s="3">
        <f t="shared" si="4"/>
        <v>260</v>
      </c>
      <c r="Y272" s="2" t="s">
        <v>59</v>
      </c>
    </row>
    <row r="273" ht="19" customHeight="1" spans="1:25">
      <c r="A273" s="2" t="s">
        <v>161</v>
      </c>
      <c r="B273" s="2" t="s">
        <v>121</v>
      </c>
      <c r="C273" s="2" t="s">
        <v>120</v>
      </c>
      <c r="D273" s="2">
        <v>1</v>
      </c>
      <c r="E273" s="2">
        <v>31</v>
      </c>
      <c r="F273" s="3">
        <v>5000</v>
      </c>
      <c r="G273" s="3">
        <v>433.01</v>
      </c>
      <c r="H273" s="2" t="s">
        <v>59</v>
      </c>
      <c r="I273" s="3">
        <v>0</v>
      </c>
      <c r="J273" s="3">
        <v>23833.33</v>
      </c>
      <c r="K273" s="3">
        <v>9618.76</v>
      </c>
      <c r="L273" s="2" t="s">
        <v>24</v>
      </c>
      <c r="M273" s="2">
        <v>0</v>
      </c>
      <c r="N273" s="3">
        <f>SUMIFS('8月奖金发放记录'!$J$2:$J$171,'8月奖金发放记录'!$B$2:$B$171,B273,'8月奖金发放记录'!$E$2:$E$171,"结转",'8月奖金发放记录'!$A$2:$A$171,A273)</f>
        <v>0</v>
      </c>
      <c r="O273" s="3">
        <f>SUMIFS('8月奖金发放记录'!$J$2:$J$171,'8月奖金发放记录'!$B$2:$B$171,B273,'8月奖金发放记录'!$E$2:$E$171,"补发1月",'8月奖金发放记录'!$A$2:$A$171,A273)</f>
        <v>0</v>
      </c>
      <c r="P273" s="3">
        <f>SUMIFS('8月奖金发放记录'!$J$2:$J$171,'8月奖金发放记录'!$B$2:$B$171,B273,'8月奖金发放记录'!$E$2:$E$171,"补发2月",'8月奖金发放记录'!$A$2:$A$171,A273)</f>
        <v>0</v>
      </c>
      <c r="Q273" s="3">
        <f>SUMIFS('8月奖金发放记录'!$J$2:$J$171,'8月奖金发放记录'!$B$2:$B$171,B273,'8月奖金发放记录'!$E$2:$E$171,"补发3月",'8月奖金发放记录'!$A$2:$A$171,A273)</f>
        <v>0</v>
      </c>
      <c r="R273" s="3">
        <f>SUMIFS('8月奖金发放记录'!$J$2:$J$171,'8月奖金发放记录'!$B$2:$B$171,B273,'8月奖金发放记录'!$E$2:$E$171,"补发4月",'8月奖金发放记录'!$A$2:$A$171,A273)</f>
        <v>0</v>
      </c>
      <c r="S273" s="3">
        <f>SUMIFS('8月奖金发放记录'!$J$2:$J$171,'8月奖金发放记录'!$B$2:$B$171,B273,'8月奖金发放记录'!$E$2:$E$171,"补发5月",'8月奖金发放记录'!$A$2:$A$171,A273)</f>
        <v>0</v>
      </c>
      <c r="T273" s="3">
        <f>SUMIFS('8月奖金发放记录'!$J$2:$J$171,'8月奖金发放记录'!$B$2:$B$171,B273,'8月奖金发放记录'!$E$2:$E$171,"补发6月",'8月奖金发放记录'!$A$2:$A$171,A273)</f>
        <v>0</v>
      </c>
      <c r="U273" s="3">
        <f>SUMIFS('8月奖金发放记录'!$J$2:$J$171,'8月奖金发放记录'!$B$2:$B$171,B273,'8月奖金发放记录'!$E$2:$E$171,"补发7月",'8月奖金发放记录'!$A$2:$A$171,A273)</f>
        <v>0</v>
      </c>
      <c r="V273" s="3">
        <f>SUMIFS('8月奖金发放记录'!$J$2:$J$171,'8月奖金发放记录'!$B$2:$B$171,B273,'8月奖金发放记录'!$E$2:$E$171,"当月",'8月奖金发放记录'!$A$2:$A$171,A273)</f>
        <v>0</v>
      </c>
      <c r="W273" s="3">
        <f>SUMIFS('8月奖金发放记录'!$J$2:$J$171,'8月奖金发放记录'!$B$2:$B$171,B273,'8月奖金发放记录'!$E$2:$E$171,"累计补发8月",'8月奖金发放记录'!$A$2:$A$171,A273)</f>
        <v>0</v>
      </c>
      <c r="X273" s="3">
        <f t="shared" si="4"/>
        <v>0</v>
      </c>
      <c r="Y273" s="2" t="s">
        <v>59</v>
      </c>
    </row>
    <row r="274" ht="19" customHeight="1" spans="1:25">
      <c r="A274" s="2" t="s">
        <v>162</v>
      </c>
      <c r="B274" s="2" t="s">
        <v>121</v>
      </c>
      <c r="C274" s="2" t="s">
        <v>120</v>
      </c>
      <c r="D274" s="2">
        <v>1</v>
      </c>
      <c r="E274" s="2">
        <v>31</v>
      </c>
      <c r="F274" s="3">
        <v>5000</v>
      </c>
      <c r="G274" s="3">
        <v>502.3</v>
      </c>
      <c r="H274" s="2" t="s">
        <v>59</v>
      </c>
      <c r="I274" s="3">
        <v>0</v>
      </c>
      <c r="J274" s="3">
        <v>15000</v>
      </c>
      <c r="K274" s="3">
        <v>6717.1</v>
      </c>
      <c r="L274" s="2" t="s">
        <v>24</v>
      </c>
      <c r="M274" s="2">
        <v>0</v>
      </c>
      <c r="N274" s="3">
        <f>SUMIFS('8月奖金发放记录'!$J$2:$J$171,'8月奖金发放记录'!$B$2:$B$171,B274,'8月奖金发放记录'!$E$2:$E$171,"结转",'8月奖金发放记录'!$A$2:$A$171,A274)</f>
        <v>0</v>
      </c>
      <c r="O274" s="3">
        <f>SUMIFS('8月奖金发放记录'!$J$2:$J$171,'8月奖金发放记录'!$B$2:$B$171,B274,'8月奖金发放记录'!$E$2:$E$171,"补发1月",'8月奖金发放记录'!$A$2:$A$171,A274)</f>
        <v>0</v>
      </c>
      <c r="P274" s="3">
        <f>SUMIFS('8月奖金发放记录'!$J$2:$J$171,'8月奖金发放记录'!$B$2:$B$171,B274,'8月奖金发放记录'!$E$2:$E$171,"补发2月",'8月奖金发放记录'!$A$2:$A$171,A274)</f>
        <v>0</v>
      </c>
      <c r="Q274" s="3">
        <f>SUMIFS('8月奖金发放记录'!$J$2:$J$171,'8月奖金发放记录'!$B$2:$B$171,B274,'8月奖金发放记录'!$E$2:$E$171,"补发3月",'8月奖金发放记录'!$A$2:$A$171,A274)</f>
        <v>0</v>
      </c>
      <c r="R274" s="3">
        <f>SUMIFS('8月奖金发放记录'!$J$2:$J$171,'8月奖金发放记录'!$B$2:$B$171,B274,'8月奖金发放记录'!$E$2:$E$171,"补发4月",'8月奖金发放记录'!$A$2:$A$171,A274)</f>
        <v>0</v>
      </c>
      <c r="S274" s="3">
        <f>SUMIFS('8月奖金发放记录'!$J$2:$J$171,'8月奖金发放记录'!$B$2:$B$171,B274,'8月奖金发放记录'!$E$2:$E$171,"补发5月",'8月奖金发放记录'!$A$2:$A$171,A274)</f>
        <v>0</v>
      </c>
      <c r="T274" s="3">
        <f>SUMIFS('8月奖金发放记录'!$J$2:$J$171,'8月奖金发放记录'!$B$2:$B$171,B274,'8月奖金发放记录'!$E$2:$E$171,"补发6月",'8月奖金发放记录'!$A$2:$A$171,A274)</f>
        <v>0</v>
      </c>
      <c r="U274" s="3">
        <f>SUMIFS('8月奖金发放记录'!$J$2:$J$171,'8月奖金发放记录'!$B$2:$B$171,B274,'8月奖金发放记录'!$E$2:$E$171,"补发7月",'8月奖金发放记录'!$A$2:$A$171,A274)</f>
        <v>0</v>
      </c>
      <c r="V274" s="3">
        <f>SUMIFS('8月奖金发放记录'!$J$2:$J$171,'8月奖金发放记录'!$B$2:$B$171,B274,'8月奖金发放记录'!$E$2:$E$171,"当月",'8月奖金发放记录'!$A$2:$A$171,A274)</f>
        <v>0</v>
      </c>
      <c r="W274" s="3">
        <f>SUMIFS('8月奖金发放记录'!$J$2:$J$171,'8月奖金发放记录'!$B$2:$B$171,B274,'8月奖金发放记录'!$E$2:$E$171,"累计补发8月",'8月奖金发放记录'!$A$2:$A$171,A274)</f>
        <v>0</v>
      </c>
      <c r="X274" s="3">
        <f t="shared" si="4"/>
        <v>0</v>
      </c>
      <c r="Y274" s="2" t="s">
        <v>59</v>
      </c>
    </row>
    <row r="275" ht="19" customHeight="1" spans="1:25">
      <c r="A275" s="2" t="s">
        <v>163</v>
      </c>
      <c r="B275" s="2" t="s">
        <v>121</v>
      </c>
      <c r="C275" s="2" t="s">
        <v>120</v>
      </c>
      <c r="D275" s="2">
        <v>1</v>
      </c>
      <c r="E275" s="2">
        <v>31</v>
      </c>
      <c r="F275" s="3">
        <v>5000</v>
      </c>
      <c r="G275" s="3">
        <v>5534.2</v>
      </c>
      <c r="H275" s="2" t="s">
        <v>113</v>
      </c>
      <c r="I275" s="3">
        <v>260</v>
      </c>
      <c r="J275" s="3">
        <v>15000</v>
      </c>
      <c r="K275" s="3">
        <v>5640.6</v>
      </c>
      <c r="L275" s="2" t="s">
        <v>24</v>
      </c>
      <c r="M275" s="2">
        <v>0</v>
      </c>
      <c r="N275" s="3">
        <f>SUMIFS('8月奖金发放记录'!$J$2:$J$171,'8月奖金发放记录'!$B$2:$B$171,B275,'8月奖金发放记录'!$E$2:$E$171,"结转",'8月奖金发放记录'!$A$2:$A$171,A275)</f>
        <v>0</v>
      </c>
      <c r="O275" s="3">
        <f>SUMIFS('8月奖金发放记录'!$J$2:$J$171,'8月奖金发放记录'!$B$2:$B$171,B275,'8月奖金发放记录'!$E$2:$E$171,"补发1月",'8月奖金发放记录'!$A$2:$A$171,A275)</f>
        <v>0</v>
      </c>
      <c r="P275" s="3">
        <f>SUMIFS('8月奖金发放记录'!$J$2:$J$171,'8月奖金发放记录'!$B$2:$B$171,B275,'8月奖金发放记录'!$E$2:$E$171,"补发2月",'8月奖金发放记录'!$A$2:$A$171,A275)</f>
        <v>0</v>
      </c>
      <c r="Q275" s="3">
        <f>SUMIFS('8月奖金发放记录'!$J$2:$J$171,'8月奖金发放记录'!$B$2:$B$171,B275,'8月奖金发放记录'!$E$2:$E$171,"补发3月",'8月奖金发放记录'!$A$2:$A$171,A275)</f>
        <v>0</v>
      </c>
      <c r="R275" s="3">
        <f>SUMIFS('8月奖金发放记录'!$J$2:$J$171,'8月奖金发放记录'!$B$2:$B$171,B275,'8月奖金发放记录'!$E$2:$E$171,"补发4月",'8月奖金发放记录'!$A$2:$A$171,A275)</f>
        <v>0</v>
      </c>
      <c r="S275" s="3">
        <f>SUMIFS('8月奖金发放记录'!$J$2:$J$171,'8月奖金发放记录'!$B$2:$B$171,B275,'8月奖金发放记录'!$E$2:$E$171,"补发5月",'8月奖金发放记录'!$A$2:$A$171,A275)</f>
        <v>0</v>
      </c>
      <c r="T275" s="3">
        <f>SUMIFS('8月奖金发放记录'!$J$2:$J$171,'8月奖金发放记录'!$B$2:$B$171,B275,'8月奖金发放记录'!$E$2:$E$171,"补发6月",'8月奖金发放记录'!$A$2:$A$171,A275)</f>
        <v>0</v>
      </c>
      <c r="U275" s="3">
        <f>SUMIFS('8月奖金发放记录'!$J$2:$J$171,'8月奖金发放记录'!$B$2:$B$171,B275,'8月奖金发放记录'!$E$2:$E$171,"补发7月",'8月奖金发放记录'!$A$2:$A$171,A275)</f>
        <v>0</v>
      </c>
      <c r="V275" s="3">
        <f>SUMIFS('8月奖金发放记录'!$J$2:$J$171,'8月奖金发放记录'!$B$2:$B$171,B275,'8月奖金发放记录'!$E$2:$E$171,"当月",'8月奖金发放记录'!$A$2:$A$171,A275)</f>
        <v>260</v>
      </c>
      <c r="W275" s="3">
        <f>SUMIFS('8月奖金发放记录'!$J$2:$J$171,'8月奖金发放记录'!$B$2:$B$171,B275,'8月奖金发放记录'!$E$2:$E$171,"累计补发8月",'8月奖金发放记录'!$A$2:$A$171,A275)</f>
        <v>0</v>
      </c>
      <c r="X275" s="3">
        <f t="shared" si="4"/>
        <v>260</v>
      </c>
      <c r="Y275" s="2" t="s">
        <v>59</v>
      </c>
    </row>
    <row r="276" ht="19" customHeight="1" spans="1:25">
      <c r="A276" s="2" t="s">
        <v>164</v>
      </c>
      <c r="B276" s="2" t="s">
        <v>121</v>
      </c>
      <c r="C276" s="2" t="s">
        <v>120</v>
      </c>
      <c r="D276" s="2">
        <v>1</v>
      </c>
      <c r="E276" s="2">
        <v>31</v>
      </c>
      <c r="F276" s="3">
        <v>5000</v>
      </c>
      <c r="G276" s="3">
        <v>15998.4</v>
      </c>
      <c r="H276" s="2" t="s">
        <v>113</v>
      </c>
      <c r="I276" s="3">
        <v>260</v>
      </c>
      <c r="J276" s="3">
        <v>36833.33</v>
      </c>
      <c r="K276" s="3">
        <v>32428.2</v>
      </c>
      <c r="L276" s="2" t="s">
        <v>24</v>
      </c>
      <c r="M276" s="2">
        <v>0</v>
      </c>
      <c r="N276" s="3">
        <f>SUMIFS('8月奖金发放记录'!$J$2:$J$171,'8月奖金发放记录'!$B$2:$B$171,B276,'8月奖金发放记录'!$E$2:$E$171,"结转",'8月奖金发放记录'!$A$2:$A$171,A276)</f>
        <v>0</v>
      </c>
      <c r="O276" s="3">
        <f>SUMIFS('8月奖金发放记录'!$J$2:$J$171,'8月奖金发放记录'!$B$2:$B$171,B276,'8月奖金发放记录'!$E$2:$E$171,"补发1月",'8月奖金发放记录'!$A$2:$A$171,A276)</f>
        <v>0</v>
      </c>
      <c r="P276" s="3">
        <f>SUMIFS('8月奖金发放记录'!$J$2:$J$171,'8月奖金发放记录'!$B$2:$B$171,B276,'8月奖金发放记录'!$E$2:$E$171,"补发2月",'8月奖金发放记录'!$A$2:$A$171,A276)</f>
        <v>0</v>
      </c>
      <c r="Q276" s="3">
        <f>SUMIFS('8月奖金发放记录'!$J$2:$J$171,'8月奖金发放记录'!$B$2:$B$171,B276,'8月奖金发放记录'!$E$2:$E$171,"补发3月",'8月奖金发放记录'!$A$2:$A$171,A276)</f>
        <v>0</v>
      </c>
      <c r="R276" s="3">
        <f>SUMIFS('8月奖金发放记录'!$J$2:$J$171,'8月奖金发放记录'!$B$2:$B$171,B276,'8月奖金发放记录'!$E$2:$E$171,"补发4月",'8月奖金发放记录'!$A$2:$A$171,A276)</f>
        <v>0</v>
      </c>
      <c r="S276" s="3">
        <f>SUMIFS('8月奖金发放记录'!$J$2:$J$171,'8月奖金发放记录'!$B$2:$B$171,B276,'8月奖金发放记录'!$E$2:$E$171,"补发5月",'8月奖金发放记录'!$A$2:$A$171,A276)</f>
        <v>0</v>
      </c>
      <c r="T276" s="3">
        <f>SUMIFS('8月奖金发放记录'!$J$2:$J$171,'8月奖金发放记录'!$B$2:$B$171,B276,'8月奖金发放记录'!$E$2:$E$171,"补发6月",'8月奖金发放记录'!$A$2:$A$171,A276)</f>
        <v>0</v>
      </c>
      <c r="U276" s="3">
        <f>SUMIFS('8月奖金发放记录'!$J$2:$J$171,'8月奖金发放记录'!$B$2:$B$171,B276,'8月奖金发放记录'!$E$2:$E$171,"补发7月",'8月奖金发放记录'!$A$2:$A$171,A276)</f>
        <v>0</v>
      </c>
      <c r="V276" s="3">
        <f>SUMIFS('8月奖金发放记录'!$J$2:$J$171,'8月奖金发放记录'!$B$2:$B$171,B276,'8月奖金发放记录'!$E$2:$E$171,"当月",'8月奖金发放记录'!$A$2:$A$171,A276)</f>
        <v>260</v>
      </c>
      <c r="W276" s="3">
        <f>SUMIFS('8月奖金发放记录'!$J$2:$J$171,'8月奖金发放记录'!$B$2:$B$171,B276,'8月奖金发放记录'!$E$2:$E$171,"累计补发8月",'8月奖金发放记录'!$A$2:$A$171,A276)</f>
        <v>0</v>
      </c>
      <c r="X276" s="3">
        <f t="shared" si="4"/>
        <v>260</v>
      </c>
      <c r="Y276" s="2" t="s">
        <v>59</v>
      </c>
    </row>
    <row r="277" ht="19" customHeight="1" spans="1:25">
      <c r="A277" s="2" t="s">
        <v>499</v>
      </c>
      <c r="B277" s="2" t="s">
        <v>121</v>
      </c>
      <c r="C277" s="2" t="s">
        <v>120</v>
      </c>
      <c r="D277" s="2">
        <v>0</v>
      </c>
      <c r="E277" s="2">
        <v>31</v>
      </c>
      <c r="F277" s="3">
        <v>3000</v>
      </c>
      <c r="G277" s="3">
        <v>0</v>
      </c>
      <c r="H277" s="2" t="s">
        <v>59</v>
      </c>
      <c r="I277" s="3">
        <v>0</v>
      </c>
      <c r="J277" s="3">
        <v>8000</v>
      </c>
      <c r="K277" s="3">
        <v>10188.6</v>
      </c>
      <c r="L277" s="2" t="s">
        <v>24</v>
      </c>
      <c r="M277" s="2">
        <v>0</v>
      </c>
      <c r="N277" s="3">
        <f>SUMIFS('8月奖金发放记录'!$J$2:$J$171,'8月奖金发放记录'!$B$2:$B$171,B277,'8月奖金发放记录'!$E$2:$E$171,"结转",'8月奖金发放记录'!$A$2:$A$171,A277)</f>
        <v>150</v>
      </c>
      <c r="O277" s="3">
        <f>SUMIFS('8月奖金发放记录'!$J$2:$J$171,'8月奖金发放记录'!$B$2:$B$171,B277,'8月奖金发放记录'!$E$2:$E$171,"补发1月",'8月奖金发放记录'!$A$2:$A$171,A277)</f>
        <v>0</v>
      </c>
      <c r="P277" s="3">
        <f>SUMIFS('8月奖金发放记录'!$J$2:$J$171,'8月奖金发放记录'!$B$2:$B$171,B277,'8月奖金发放记录'!$E$2:$E$171,"补发2月",'8月奖金发放记录'!$A$2:$A$171,A277)</f>
        <v>0</v>
      </c>
      <c r="Q277" s="3">
        <f>SUMIFS('8月奖金发放记录'!$J$2:$J$171,'8月奖金发放记录'!$B$2:$B$171,B277,'8月奖金发放记录'!$E$2:$E$171,"补发3月",'8月奖金发放记录'!$A$2:$A$171,A277)</f>
        <v>0</v>
      </c>
      <c r="R277" s="3">
        <f>SUMIFS('8月奖金发放记录'!$J$2:$J$171,'8月奖金发放记录'!$B$2:$B$171,B277,'8月奖金发放记录'!$E$2:$E$171,"补发4月",'8月奖金发放记录'!$A$2:$A$171,A277)</f>
        <v>0</v>
      </c>
      <c r="S277" s="3">
        <f>SUMIFS('8月奖金发放记录'!$J$2:$J$171,'8月奖金发放记录'!$B$2:$B$171,B277,'8月奖金发放记录'!$E$2:$E$171,"补发5月",'8月奖金发放记录'!$A$2:$A$171,A277)</f>
        <v>0</v>
      </c>
      <c r="T277" s="3">
        <f>SUMIFS('8月奖金发放记录'!$J$2:$J$171,'8月奖金发放记录'!$B$2:$B$171,B277,'8月奖金发放记录'!$E$2:$E$171,"补发6月",'8月奖金发放记录'!$A$2:$A$171,A277)</f>
        <v>0</v>
      </c>
      <c r="U277" s="3">
        <f>SUMIFS('8月奖金发放记录'!$J$2:$J$171,'8月奖金发放记录'!$B$2:$B$171,B277,'8月奖金发放记录'!$E$2:$E$171,"补发7月",'8月奖金发放记录'!$A$2:$A$171,A277)</f>
        <v>0</v>
      </c>
      <c r="V277" s="3">
        <f>SUMIFS('8月奖金发放记录'!$J$2:$J$171,'8月奖金发放记录'!$B$2:$B$171,B277,'8月奖金发放记录'!$E$2:$E$171,"当月",'8月奖金发放记录'!$A$2:$A$171,A277)</f>
        <v>0</v>
      </c>
      <c r="W277" s="3">
        <f>SUMIFS('8月奖金发放记录'!$J$2:$J$171,'8月奖金发放记录'!$B$2:$B$171,B277,'8月奖金发放记录'!$E$2:$E$171,"累计补发8月",'8月奖金发放记录'!$A$2:$A$171,A277)</f>
        <v>0</v>
      </c>
      <c r="X277" s="3">
        <f t="shared" si="4"/>
        <v>150</v>
      </c>
      <c r="Y277" s="2" t="s">
        <v>113</v>
      </c>
    </row>
    <row r="278" ht="19" customHeight="1" spans="1:25">
      <c r="A278" s="2" t="s">
        <v>500</v>
      </c>
      <c r="B278" s="2" t="s">
        <v>121</v>
      </c>
      <c r="C278" s="2" t="s">
        <v>120</v>
      </c>
      <c r="D278" s="2">
        <v>0</v>
      </c>
      <c r="E278" s="2">
        <v>31</v>
      </c>
      <c r="F278" s="3">
        <v>3000</v>
      </c>
      <c r="G278" s="3">
        <v>0</v>
      </c>
      <c r="H278" s="2" t="s">
        <v>59</v>
      </c>
      <c r="I278" s="3">
        <v>0</v>
      </c>
      <c r="J278" s="3">
        <v>5419.35</v>
      </c>
      <c r="K278" s="3">
        <v>6233.3</v>
      </c>
      <c r="L278" s="2" t="s">
        <v>24</v>
      </c>
      <c r="M278" s="2">
        <v>0</v>
      </c>
      <c r="N278" s="3">
        <f>SUMIFS('8月奖金发放记录'!$J$2:$J$171,'8月奖金发放记录'!$B$2:$B$171,B278,'8月奖金发放记录'!$E$2:$E$171,"结转",'8月奖金发放记录'!$A$2:$A$171,A278)</f>
        <v>150</v>
      </c>
      <c r="O278" s="3">
        <f>SUMIFS('8月奖金发放记录'!$J$2:$J$171,'8月奖金发放记录'!$B$2:$B$171,B278,'8月奖金发放记录'!$E$2:$E$171,"补发1月",'8月奖金发放记录'!$A$2:$A$171,A278)</f>
        <v>0</v>
      </c>
      <c r="P278" s="3">
        <f>SUMIFS('8月奖金发放记录'!$J$2:$J$171,'8月奖金发放记录'!$B$2:$B$171,B278,'8月奖金发放记录'!$E$2:$E$171,"补发2月",'8月奖金发放记录'!$A$2:$A$171,A278)</f>
        <v>0</v>
      </c>
      <c r="Q278" s="3">
        <f>SUMIFS('8月奖金发放记录'!$J$2:$J$171,'8月奖金发放记录'!$B$2:$B$171,B278,'8月奖金发放记录'!$E$2:$E$171,"补发3月",'8月奖金发放记录'!$A$2:$A$171,A278)</f>
        <v>0</v>
      </c>
      <c r="R278" s="3">
        <f>SUMIFS('8月奖金发放记录'!$J$2:$J$171,'8月奖金发放记录'!$B$2:$B$171,B278,'8月奖金发放记录'!$E$2:$E$171,"补发4月",'8月奖金发放记录'!$A$2:$A$171,A278)</f>
        <v>0</v>
      </c>
      <c r="S278" s="3">
        <f>SUMIFS('8月奖金发放记录'!$J$2:$J$171,'8月奖金发放记录'!$B$2:$B$171,B278,'8月奖金发放记录'!$E$2:$E$171,"补发5月",'8月奖金发放记录'!$A$2:$A$171,A278)</f>
        <v>0</v>
      </c>
      <c r="T278" s="3">
        <f>SUMIFS('8月奖金发放记录'!$J$2:$J$171,'8月奖金发放记录'!$B$2:$B$171,B278,'8月奖金发放记录'!$E$2:$E$171,"补发6月",'8月奖金发放记录'!$A$2:$A$171,A278)</f>
        <v>0</v>
      </c>
      <c r="U278" s="3">
        <f>SUMIFS('8月奖金发放记录'!$J$2:$J$171,'8月奖金发放记录'!$B$2:$B$171,B278,'8月奖金发放记录'!$E$2:$E$171,"补发7月",'8月奖金发放记录'!$A$2:$A$171,A278)</f>
        <v>0</v>
      </c>
      <c r="V278" s="3">
        <f>SUMIFS('8月奖金发放记录'!$J$2:$J$171,'8月奖金发放记录'!$B$2:$B$171,B278,'8月奖金发放记录'!$E$2:$E$171,"当月",'8月奖金发放记录'!$A$2:$A$171,A278)</f>
        <v>0</v>
      </c>
      <c r="W278" s="3">
        <f>SUMIFS('8月奖金发放记录'!$J$2:$J$171,'8月奖金发放记录'!$B$2:$B$171,B278,'8月奖金发放记录'!$E$2:$E$171,"累计补发8月",'8月奖金发放记录'!$A$2:$A$171,A278)</f>
        <v>0</v>
      </c>
      <c r="X278" s="3">
        <f t="shared" si="4"/>
        <v>150</v>
      </c>
      <c r="Y278" s="2" t="s">
        <v>113</v>
      </c>
    </row>
    <row r="279" ht="19" customHeight="1" spans="1:25">
      <c r="A279" s="2" t="s">
        <v>165</v>
      </c>
      <c r="B279" s="2" t="s">
        <v>121</v>
      </c>
      <c r="C279" s="2" t="s">
        <v>120</v>
      </c>
      <c r="D279" s="2">
        <v>1</v>
      </c>
      <c r="E279" s="2">
        <v>31</v>
      </c>
      <c r="F279" s="3">
        <v>5000</v>
      </c>
      <c r="G279" s="3">
        <v>798.6</v>
      </c>
      <c r="H279" s="2" t="s">
        <v>59</v>
      </c>
      <c r="I279" s="3">
        <v>0</v>
      </c>
      <c r="J279" s="3">
        <v>8225.81</v>
      </c>
      <c r="K279" s="3">
        <v>847.1</v>
      </c>
      <c r="L279" s="2" t="s">
        <v>24</v>
      </c>
      <c r="M279" s="2">
        <v>0</v>
      </c>
      <c r="N279" s="3">
        <f>SUMIFS('8月奖金发放记录'!$J$2:$J$171,'8月奖金发放记录'!$B$2:$B$171,B279,'8月奖金发放记录'!$E$2:$E$171,"结转",'8月奖金发放记录'!$A$2:$A$171,A279)</f>
        <v>0</v>
      </c>
      <c r="O279" s="3">
        <f>SUMIFS('8月奖金发放记录'!$J$2:$J$171,'8月奖金发放记录'!$B$2:$B$171,B279,'8月奖金发放记录'!$E$2:$E$171,"补发1月",'8月奖金发放记录'!$A$2:$A$171,A279)</f>
        <v>0</v>
      </c>
      <c r="P279" s="3">
        <f>SUMIFS('8月奖金发放记录'!$J$2:$J$171,'8月奖金发放记录'!$B$2:$B$171,B279,'8月奖金发放记录'!$E$2:$E$171,"补发2月",'8月奖金发放记录'!$A$2:$A$171,A279)</f>
        <v>0</v>
      </c>
      <c r="Q279" s="3">
        <f>SUMIFS('8月奖金发放记录'!$J$2:$J$171,'8月奖金发放记录'!$B$2:$B$171,B279,'8月奖金发放记录'!$E$2:$E$171,"补发3月",'8月奖金发放记录'!$A$2:$A$171,A279)</f>
        <v>0</v>
      </c>
      <c r="R279" s="3">
        <f>SUMIFS('8月奖金发放记录'!$J$2:$J$171,'8月奖金发放记录'!$B$2:$B$171,B279,'8月奖金发放记录'!$E$2:$E$171,"补发4月",'8月奖金发放记录'!$A$2:$A$171,A279)</f>
        <v>0</v>
      </c>
      <c r="S279" s="3">
        <f>SUMIFS('8月奖金发放记录'!$J$2:$J$171,'8月奖金发放记录'!$B$2:$B$171,B279,'8月奖金发放记录'!$E$2:$E$171,"补发5月",'8月奖金发放记录'!$A$2:$A$171,A279)</f>
        <v>0</v>
      </c>
      <c r="T279" s="3">
        <f>SUMIFS('8月奖金发放记录'!$J$2:$J$171,'8月奖金发放记录'!$B$2:$B$171,B279,'8月奖金发放记录'!$E$2:$E$171,"补发6月",'8月奖金发放记录'!$A$2:$A$171,A279)</f>
        <v>0</v>
      </c>
      <c r="U279" s="3">
        <f>SUMIFS('8月奖金发放记录'!$J$2:$J$171,'8月奖金发放记录'!$B$2:$B$171,B279,'8月奖金发放记录'!$E$2:$E$171,"补发7月",'8月奖金发放记录'!$A$2:$A$171,A279)</f>
        <v>0</v>
      </c>
      <c r="V279" s="3">
        <f>SUMIFS('8月奖金发放记录'!$J$2:$J$171,'8月奖金发放记录'!$B$2:$B$171,B279,'8月奖金发放记录'!$E$2:$E$171,"当月",'8月奖金发放记录'!$A$2:$A$171,A279)</f>
        <v>0</v>
      </c>
      <c r="W279" s="3">
        <f>SUMIFS('8月奖金发放记录'!$J$2:$J$171,'8月奖金发放记录'!$B$2:$B$171,B279,'8月奖金发放记录'!$E$2:$E$171,"累计补发8月",'8月奖金发放记录'!$A$2:$A$171,A279)</f>
        <v>0</v>
      </c>
      <c r="X279" s="3">
        <f t="shared" si="4"/>
        <v>0</v>
      </c>
      <c r="Y279" s="2" t="s">
        <v>59</v>
      </c>
    </row>
    <row r="280" ht="19" customHeight="1" spans="1:25">
      <c r="A280" s="2" t="s">
        <v>166</v>
      </c>
      <c r="B280" s="2" t="s">
        <v>121</v>
      </c>
      <c r="C280" s="2" t="s">
        <v>120</v>
      </c>
      <c r="D280" s="2">
        <v>1</v>
      </c>
      <c r="E280" s="2">
        <v>31</v>
      </c>
      <c r="F280" s="3">
        <v>5000</v>
      </c>
      <c r="G280" s="3">
        <v>491</v>
      </c>
      <c r="H280" s="2" t="s">
        <v>59</v>
      </c>
      <c r="I280" s="3">
        <v>0</v>
      </c>
      <c r="J280" s="3">
        <v>8225.81</v>
      </c>
      <c r="K280" s="3">
        <v>539.8</v>
      </c>
      <c r="L280" s="2" t="s">
        <v>24</v>
      </c>
      <c r="M280" s="2">
        <v>0</v>
      </c>
      <c r="N280" s="3">
        <f>SUMIFS('8月奖金发放记录'!$J$2:$J$171,'8月奖金发放记录'!$B$2:$B$171,B280,'8月奖金发放记录'!$E$2:$E$171,"结转",'8月奖金发放记录'!$A$2:$A$171,A280)</f>
        <v>0</v>
      </c>
      <c r="O280" s="3">
        <f>SUMIFS('8月奖金发放记录'!$J$2:$J$171,'8月奖金发放记录'!$B$2:$B$171,B280,'8月奖金发放记录'!$E$2:$E$171,"补发1月",'8月奖金发放记录'!$A$2:$A$171,A280)</f>
        <v>0</v>
      </c>
      <c r="P280" s="3">
        <f>SUMIFS('8月奖金发放记录'!$J$2:$J$171,'8月奖金发放记录'!$B$2:$B$171,B280,'8月奖金发放记录'!$E$2:$E$171,"补发2月",'8月奖金发放记录'!$A$2:$A$171,A280)</f>
        <v>0</v>
      </c>
      <c r="Q280" s="3">
        <f>SUMIFS('8月奖金发放记录'!$J$2:$J$171,'8月奖金发放记录'!$B$2:$B$171,B280,'8月奖金发放记录'!$E$2:$E$171,"补发3月",'8月奖金发放记录'!$A$2:$A$171,A280)</f>
        <v>0</v>
      </c>
      <c r="R280" s="3">
        <f>SUMIFS('8月奖金发放记录'!$J$2:$J$171,'8月奖金发放记录'!$B$2:$B$171,B280,'8月奖金发放记录'!$E$2:$E$171,"补发4月",'8月奖金发放记录'!$A$2:$A$171,A280)</f>
        <v>0</v>
      </c>
      <c r="S280" s="3">
        <f>SUMIFS('8月奖金发放记录'!$J$2:$J$171,'8月奖金发放记录'!$B$2:$B$171,B280,'8月奖金发放记录'!$E$2:$E$171,"补发5月",'8月奖金发放记录'!$A$2:$A$171,A280)</f>
        <v>0</v>
      </c>
      <c r="T280" s="3">
        <f>SUMIFS('8月奖金发放记录'!$J$2:$J$171,'8月奖金发放记录'!$B$2:$B$171,B280,'8月奖金发放记录'!$E$2:$E$171,"补发6月",'8月奖金发放记录'!$A$2:$A$171,A280)</f>
        <v>0</v>
      </c>
      <c r="U280" s="3">
        <f>SUMIFS('8月奖金发放记录'!$J$2:$J$171,'8月奖金发放记录'!$B$2:$B$171,B280,'8月奖金发放记录'!$E$2:$E$171,"补发7月",'8月奖金发放记录'!$A$2:$A$171,A280)</f>
        <v>0</v>
      </c>
      <c r="V280" s="3">
        <f>SUMIFS('8月奖金发放记录'!$J$2:$J$171,'8月奖金发放记录'!$B$2:$B$171,B280,'8月奖金发放记录'!$E$2:$E$171,"当月",'8月奖金发放记录'!$A$2:$A$171,A280)</f>
        <v>0</v>
      </c>
      <c r="W280" s="3">
        <f>SUMIFS('8月奖金发放记录'!$J$2:$J$171,'8月奖金发放记录'!$B$2:$B$171,B280,'8月奖金发放记录'!$E$2:$E$171,"累计补发8月",'8月奖金发放记录'!$A$2:$A$171,A280)</f>
        <v>0</v>
      </c>
      <c r="X280" s="3">
        <f t="shared" si="4"/>
        <v>0</v>
      </c>
      <c r="Y280" s="2" t="s">
        <v>59</v>
      </c>
    </row>
    <row r="281" ht="19" customHeight="1" spans="1:25">
      <c r="A281" s="2" t="s">
        <v>167</v>
      </c>
      <c r="B281" s="2" t="s">
        <v>121</v>
      </c>
      <c r="C281" s="2" t="s">
        <v>120</v>
      </c>
      <c r="D281" s="2">
        <v>1</v>
      </c>
      <c r="E281" s="2">
        <v>31</v>
      </c>
      <c r="F281" s="3">
        <v>5000</v>
      </c>
      <c r="G281" s="3">
        <v>432.2</v>
      </c>
      <c r="H281" s="2" t="s">
        <v>59</v>
      </c>
      <c r="I281" s="3">
        <v>0</v>
      </c>
      <c r="J281" s="3">
        <v>36833.33</v>
      </c>
      <c r="K281" s="3">
        <v>11677.73</v>
      </c>
      <c r="L281" s="2" t="s">
        <v>24</v>
      </c>
      <c r="M281" s="2">
        <v>0</v>
      </c>
      <c r="N281" s="3">
        <f>SUMIFS('8月奖金发放记录'!$J$2:$J$171,'8月奖金发放记录'!$B$2:$B$171,B281,'8月奖金发放记录'!$E$2:$E$171,"结转",'8月奖金发放记录'!$A$2:$A$171,A281)</f>
        <v>0</v>
      </c>
      <c r="O281" s="3">
        <f>SUMIFS('8月奖金发放记录'!$J$2:$J$171,'8月奖金发放记录'!$B$2:$B$171,B281,'8月奖金发放记录'!$E$2:$E$171,"补发1月",'8月奖金发放记录'!$A$2:$A$171,A281)</f>
        <v>0</v>
      </c>
      <c r="P281" s="3">
        <f>SUMIFS('8月奖金发放记录'!$J$2:$J$171,'8月奖金发放记录'!$B$2:$B$171,B281,'8月奖金发放记录'!$E$2:$E$171,"补发2月",'8月奖金发放记录'!$A$2:$A$171,A281)</f>
        <v>0</v>
      </c>
      <c r="Q281" s="3">
        <f>SUMIFS('8月奖金发放记录'!$J$2:$J$171,'8月奖金发放记录'!$B$2:$B$171,B281,'8月奖金发放记录'!$E$2:$E$171,"补发3月",'8月奖金发放记录'!$A$2:$A$171,A281)</f>
        <v>0</v>
      </c>
      <c r="R281" s="3">
        <f>SUMIFS('8月奖金发放记录'!$J$2:$J$171,'8月奖金发放记录'!$B$2:$B$171,B281,'8月奖金发放记录'!$E$2:$E$171,"补发4月",'8月奖金发放记录'!$A$2:$A$171,A281)</f>
        <v>0</v>
      </c>
      <c r="S281" s="3">
        <f>SUMIFS('8月奖金发放记录'!$J$2:$J$171,'8月奖金发放记录'!$B$2:$B$171,B281,'8月奖金发放记录'!$E$2:$E$171,"补发5月",'8月奖金发放记录'!$A$2:$A$171,A281)</f>
        <v>0</v>
      </c>
      <c r="T281" s="3">
        <f>SUMIFS('8月奖金发放记录'!$J$2:$J$171,'8月奖金发放记录'!$B$2:$B$171,B281,'8月奖金发放记录'!$E$2:$E$171,"补发6月",'8月奖金发放记录'!$A$2:$A$171,A281)</f>
        <v>0</v>
      </c>
      <c r="U281" s="3">
        <f>SUMIFS('8月奖金发放记录'!$J$2:$J$171,'8月奖金发放记录'!$B$2:$B$171,B281,'8月奖金发放记录'!$E$2:$E$171,"补发7月",'8月奖金发放记录'!$A$2:$A$171,A281)</f>
        <v>0</v>
      </c>
      <c r="V281" s="3">
        <f>SUMIFS('8月奖金发放记录'!$J$2:$J$171,'8月奖金发放记录'!$B$2:$B$171,B281,'8月奖金发放记录'!$E$2:$E$171,"当月",'8月奖金发放记录'!$A$2:$A$171,A281)</f>
        <v>0</v>
      </c>
      <c r="W281" s="3">
        <f>SUMIFS('8月奖金发放记录'!$J$2:$J$171,'8月奖金发放记录'!$B$2:$B$171,B281,'8月奖金发放记录'!$E$2:$E$171,"累计补发8月",'8月奖金发放记录'!$A$2:$A$171,A281)</f>
        <v>0</v>
      </c>
      <c r="X281" s="3">
        <f t="shared" si="4"/>
        <v>0</v>
      </c>
      <c r="Y281" s="2" t="s">
        <v>59</v>
      </c>
    </row>
    <row r="282" ht="19" customHeight="1" spans="1:25">
      <c r="A282" s="2" t="s">
        <v>517</v>
      </c>
      <c r="B282" s="2" t="s">
        <v>121</v>
      </c>
      <c r="C282" s="2" t="s">
        <v>120</v>
      </c>
      <c r="D282" s="2">
        <v>0</v>
      </c>
      <c r="E282" s="2">
        <v>31</v>
      </c>
      <c r="F282" s="3">
        <v>3000</v>
      </c>
      <c r="G282" s="3">
        <v>0</v>
      </c>
      <c r="H282" s="2" t="s">
        <v>59</v>
      </c>
      <c r="I282" s="3">
        <v>0</v>
      </c>
      <c r="J282" s="3">
        <v>7500</v>
      </c>
      <c r="K282" s="3">
        <v>9313.8</v>
      </c>
      <c r="L282" s="2" t="s">
        <v>24</v>
      </c>
      <c r="M282" s="2">
        <v>0</v>
      </c>
      <c r="N282" s="3">
        <f>SUMIFS('8月奖金发放记录'!$J$2:$J$171,'8月奖金发放记录'!$B$2:$B$171,B282,'8月奖金发放记录'!$E$2:$E$171,"结转",'8月奖金发放记录'!$A$2:$A$171,A282)</f>
        <v>150</v>
      </c>
      <c r="O282" s="3">
        <f>SUMIFS('8月奖金发放记录'!$J$2:$J$171,'8月奖金发放记录'!$B$2:$B$171,B282,'8月奖金发放记录'!$E$2:$E$171,"补发1月",'8月奖金发放记录'!$A$2:$A$171,A282)</f>
        <v>0</v>
      </c>
      <c r="P282" s="3">
        <f>SUMIFS('8月奖金发放记录'!$J$2:$J$171,'8月奖金发放记录'!$B$2:$B$171,B282,'8月奖金发放记录'!$E$2:$E$171,"补发2月",'8月奖金发放记录'!$A$2:$A$171,A282)</f>
        <v>0</v>
      </c>
      <c r="Q282" s="3">
        <f>SUMIFS('8月奖金发放记录'!$J$2:$J$171,'8月奖金发放记录'!$B$2:$B$171,B282,'8月奖金发放记录'!$E$2:$E$171,"补发3月",'8月奖金发放记录'!$A$2:$A$171,A282)</f>
        <v>0</v>
      </c>
      <c r="R282" s="3">
        <f>SUMIFS('8月奖金发放记录'!$J$2:$J$171,'8月奖金发放记录'!$B$2:$B$171,B282,'8月奖金发放记录'!$E$2:$E$171,"补发4月",'8月奖金发放记录'!$A$2:$A$171,A282)</f>
        <v>0</v>
      </c>
      <c r="S282" s="3">
        <f>SUMIFS('8月奖金发放记录'!$J$2:$J$171,'8月奖金发放记录'!$B$2:$B$171,B282,'8月奖金发放记录'!$E$2:$E$171,"补发5月",'8月奖金发放记录'!$A$2:$A$171,A282)</f>
        <v>0</v>
      </c>
      <c r="T282" s="3">
        <f>SUMIFS('8月奖金发放记录'!$J$2:$J$171,'8月奖金发放记录'!$B$2:$B$171,B282,'8月奖金发放记录'!$E$2:$E$171,"补发6月",'8月奖金发放记录'!$A$2:$A$171,A282)</f>
        <v>0</v>
      </c>
      <c r="U282" s="3">
        <f>SUMIFS('8月奖金发放记录'!$J$2:$J$171,'8月奖金发放记录'!$B$2:$B$171,B282,'8月奖金发放记录'!$E$2:$E$171,"补发7月",'8月奖金发放记录'!$A$2:$A$171,A282)</f>
        <v>0</v>
      </c>
      <c r="V282" s="3">
        <f>SUMIFS('8月奖金发放记录'!$J$2:$J$171,'8月奖金发放记录'!$B$2:$B$171,B282,'8月奖金发放记录'!$E$2:$E$171,"当月",'8月奖金发放记录'!$A$2:$A$171,A282)</f>
        <v>0</v>
      </c>
      <c r="W282" s="3">
        <f>SUMIFS('8月奖金发放记录'!$J$2:$J$171,'8月奖金发放记录'!$B$2:$B$171,B282,'8月奖金发放记录'!$E$2:$E$171,"累计补发8月",'8月奖金发放记录'!$A$2:$A$171,A282)</f>
        <v>0</v>
      </c>
      <c r="X282" s="3">
        <f t="shared" si="4"/>
        <v>150</v>
      </c>
      <c r="Y282" s="2" t="s">
        <v>113</v>
      </c>
    </row>
    <row r="283" ht="19" customHeight="1" spans="1:25">
      <c r="A283" s="2" t="s">
        <v>169</v>
      </c>
      <c r="B283" s="2" t="s">
        <v>121</v>
      </c>
      <c r="C283" s="2" t="s">
        <v>120</v>
      </c>
      <c r="D283" s="2">
        <v>1</v>
      </c>
      <c r="E283" s="2">
        <v>31</v>
      </c>
      <c r="F283" s="3">
        <v>5000</v>
      </c>
      <c r="G283" s="3">
        <v>756.93</v>
      </c>
      <c r="H283" s="2" t="s">
        <v>59</v>
      </c>
      <c r="I283" s="3">
        <v>0</v>
      </c>
      <c r="J283" s="3">
        <v>39166.66</v>
      </c>
      <c r="K283" s="3">
        <v>15628.02</v>
      </c>
      <c r="L283" s="2" t="s">
        <v>24</v>
      </c>
      <c r="M283" s="2">
        <v>0</v>
      </c>
      <c r="N283" s="3">
        <f>SUMIFS('8月奖金发放记录'!$J$2:$J$171,'8月奖金发放记录'!$B$2:$B$171,B283,'8月奖金发放记录'!$E$2:$E$171,"结转",'8月奖金发放记录'!$A$2:$A$171,A283)</f>
        <v>0</v>
      </c>
      <c r="O283" s="3">
        <f>SUMIFS('8月奖金发放记录'!$J$2:$J$171,'8月奖金发放记录'!$B$2:$B$171,B283,'8月奖金发放记录'!$E$2:$E$171,"补发1月",'8月奖金发放记录'!$A$2:$A$171,A283)</f>
        <v>0</v>
      </c>
      <c r="P283" s="3">
        <f>SUMIFS('8月奖金发放记录'!$J$2:$J$171,'8月奖金发放记录'!$B$2:$B$171,B283,'8月奖金发放记录'!$E$2:$E$171,"补发2月",'8月奖金发放记录'!$A$2:$A$171,A283)</f>
        <v>0</v>
      </c>
      <c r="Q283" s="3">
        <f>SUMIFS('8月奖金发放记录'!$J$2:$J$171,'8月奖金发放记录'!$B$2:$B$171,B283,'8月奖金发放记录'!$E$2:$E$171,"补发3月",'8月奖金发放记录'!$A$2:$A$171,A283)</f>
        <v>0</v>
      </c>
      <c r="R283" s="3">
        <f>SUMIFS('8月奖金发放记录'!$J$2:$J$171,'8月奖金发放记录'!$B$2:$B$171,B283,'8月奖金发放记录'!$E$2:$E$171,"补发4月",'8月奖金发放记录'!$A$2:$A$171,A283)</f>
        <v>0</v>
      </c>
      <c r="S283" s="3">
        <f>SUMIFS('8月奖金发放记录'!$J$2:$J$171,'8月奖金发放记录'!$B$2:$B$171,B283,'8月奖金发放记录'!$E$2:$E$171,"补发5月",'8月奖金发放记录'!$A$2:$A$171,A283)</f>
        <v>0</v>
      </c>
      <c r="T283" s="3">
        <f>SUMIFS('8月奖金发放记录'!$J$2:$J$171,'8月奖金发放记录'!$B$2:$B$171,B283,'8月奖金发放记录'!$E$2:$E$171,"补发6月",'8月奖金发放记录'!$A$2:$A$171,A283)</f>
        <v>0</v>
      </c>
      <c r="U283" s="3">
        <f>SUMIFS('8月奖金发放记录'!$J$2:$J$171,'8月奖金发放记录'!$B$2:$B$171,B283,'8月奖金发放记录'!$E$2:$E$171,"补发7月",'8月奖金发放记录'!$A$2:$A$171,A283)</f>
        <v>0</v>
      </c>
      <c r="V283" s="3">
        <f>SUMIFS('8月奖金发放记录'!$J$2:$J$171,'8月奖金发放记录'!$B$2:$B$171,B283,'8月奖金发放记录'!$E$2:$E$171,"当月",'8月奖金发放记录'!$A$2:$A$171,A283)</f>
        <v>0</v>
      </c>
      <c r="W283" s="3">
        <f>SUMIFS('8月奖金发放记录'!$J$2:$J$171,'8月奖金发放记录'!$B$2:$B$171,B283,'8月奖金发放记录'!$E$2:$E$171,"累计补发8月",'8月奖金发放记录'!$A$2:$A$171,A283)</f>
        <v>0</v>
      </c>
      <c r="X283" s="3">
        <f t="shared" si="4"/>
        <v>0</v>
      </c>
      <c r="Y283" s="2" t="s">
        <v>59</v>
      </c>
    </row>
    <row r="284" ht="19" customHeight="1" spans="1:25">
      <c r="A284" s="2" t="s">
        <v>170</v>
      </c>
      <c r="B284" s="2" t="s">
        <v>121</v>
      </c>
      <c r="C284" s="2" t="s">
        <v>120</v>
      </c>
      <c r="D284" s="2">
        <v>1</v>
      </c>
      <c r="E284" s="2">
        <v>31</v>
      </c>
      <c r="F284" s="3">
        <v>3000</v>
      </c>
      <c r="G284" s="3">
        <v>935.3</v>
      </c>
      <c r="H284" s="2" t="s">
        <v>59</v>
      </c>
      <c r="I284" s="3">
        <v>0</v>
      </c>
      <c r="J284" s="3">
        <v>15000</v>
      </c>
      <c r="K284" s="3">
        <v>57122.7</v>
      </c>
      <c r="L284" s="2" t="s">
        <v>69</v>
      </c>
      <c r="M284" s="2">
        <v>10</v>
      </c>
      <c r="N284" s="3">
        <f>SUMIFS('8月奖金发放记录'!$J$2:$J$171,'8月奖金发放记录'!$B$2:$B$171,B284,'8月奖金发放记录'!$E$2:$E$171,"结转",'8月奖金发放记录'!$A$2:$A$171,A284)</f>
        <v>150</v>
      </c>
      <c r="O284" s="3">
        <f>SUMIFS('8月奖金发放记录'!$J$2:$J$171,'8月奖金发放记录'!$B$2:$B$171,B284,'8月奖金发放记录'!$E$2:$E$171,"补发1月",'8月奖金发放记录'!$A$2:$A$171,A284)</f>
        <v>0</v>
      </c>
      <c r="P284" s="3">
        <f>SUMIFS('8月奖金发放记录'!$J$2:$J$171,'8月奖金发放记录'!$B$2:$B$171,B284,'8月奖金发放记录'!$E$2:$E$171,"补发2月",'8月奖金发放记录'!$A$2:$A$171,A284)</f>
        <v>0</v>
      </c>
      <c r="Q284" s="3">
        <f>SUMIFS('8月奖金发放记录'!$J$2:$J$171,'8月奖金发放记录'!$B$2:$B$171,B284,'8月奖金发放记录'!$E$2:$E$171,"补发3月",'8月奖金发放记录'!$A$2:$A$171,A284)</f>
        <v>0</v>
      </c>
      <c r="R284" s="3">
        <f>SUMIFS('8月奖金发放记录'!$J$2:$J$171,'8月奖金发放记录'!$B$2:$B$171,B284,'8月奖金发放记录'!$E$2:$E$171,"补发4月",'8月奖金发放记录'!$A$2:$A$171,A284)</f>
        <v>0</v>
      </c>
      <c r="S284" s="3">
        <f>SUMIFS('8月奖金发放记录'!$J$2:$J$171,'8月奖金发放记录'!$B$2:$B$171,B284,'8月奖金发放记录'!$E$2:$E$171,"补发5月",'8月奖金发放记录'!$A$2:$A$171,A284)</f>
        <v>0</v>
      </c>
      <c r="T284" s="3">
        <f>SUMIFS('8月奖金发放记录'!$J$2:$J$171,'8月奖金发放记录'!$B$2:$B$171,B284,'8月奖金发放记录'!$E$2:$E$171,"补发6月",'8月奖金发放记录'!$A$2:$A$171,A284)</f>
        <v>0</v>
      </c>
      <c r="U284" s="3">
        <f>SUMIFS('8月奖金发放记录'!$J$2:$J$171,'8月奖金发放记录'!$B$2:$B$171,B284,'8月奖金发放记录'!$E$2:$E$171,"补发7月",'8月奖金发放记录'!$A$2:$A$171,A284)</f>
        <v>0</v>
      </c>
      <c r="V284" s="3">
        <f>SUMIFS('8月奖金发放记录'!$J$2:$J$171,'8月奖金发放记录'!$B$2:$B$171,B284,'8月奖金发放记录'!$E$2:$E$171,"当月",'8月奖金发放记录'!$A$2:$A$171,A284)</f>
        <v>0</v>
      </c>
      <c r="W284" s="3">
        <f>SUMIFS('8月奖金发放记录'!$J$2:$J$171,'8月奖金发放记录'!$B$2:$B$171,B284,'8月奖金发放记录'!$E$2:$E$171,"累计补发8月",'8月奖金发放记录'!$A$2:$A$171,A284)</f>
        <v>0</v>
      </c>
      <c r="X284" s="3">
        <f t="shared" si="4"/>
        <v>150</v>
      </c>
      <c r="Y284" s="2" t="s">
        <v>59</v>
      </c>
    </row>
    <row r="285" ht="19" customHeight="1" spans="1:25">
      <c r="A285" s="2" t="s">
        <v>173</v>
      </c>
      <c r="B285" s="2" t="s">
        <v>121</v>
      </c>
      <c r="C285" s="2" t="s">
        <v>120</v>
      </c>
      <c r="D285" s="2">
        <v>1</v>
      </c>
      <c r="E285" s="2">
        <v>31</v>
      </c>
      <c r="F285" s="3">
        <v>5000</v>
      </c>
      <c r="G285" s="3">
        <v>1639.2</v>
      </c>
      <c r="H285" s="2" t="s">
        <v>59</v>
      </c>
      <c r="I285" s="3">
        <v>0</v>
      </c>
      <c r="J285" s="3">
        <v>15000</v>
      </c>
      <c r="K285" s="3">
        <v>1868.8</v>
      </c>
      <c r="L285" s="2" t="s">
        <v>24</v>
      </c>
      <c r="M285" s="2">
        <v>0</v>
      </c>
      <c r="N285" s="3">
        <f>SUMIFS('8月奖金发放记录'!$J$2:$J$171,'8月奖金发放记录'!$B$2:$B$171,B285,'8月奖金发放记录'!$E$2:$E$171,"结转",'8月奖金发放记录'!$A$2:$A$171,A285)</f>
        <v>0</v>
      </c>
      <c r="O285" s="3">
        <f>SUMIFS('8月奖金发放记录'!$J$2:$J$171,'8月奖金发放记录'!$B$2:$B$171,B285,'8月奖金发放记录'!$E$2:$E$171,"补发1月",'8月奖金发放记录'!$A$2:$A$171,A285)</f>
        <v>0</v>
      </c>
      <c r="P285" s="3">
        <f>SUMIFS('8月奖金发放记录'!$J$2:$J$171,'8月奖金发放记录'!$B$2:$B$171,B285,'8月奖金发放记录'!$E$2:$E$171,"补发2月",'8月奖金发放记录'!$A$2:$A$171,A285)</f>
        <v>0</v>
      </c>
      <c r="Q285" s="3">
        <f>SUMIFS('8月奖金发放记录'!$J$2:$J$171,'8月奖金发放记录'!$B$2:$B$171,B285,'8月奖金发放记录'!$E$2:$E$171,"补发3月",'8月奖金发放记录'!$A$2:$A$171,A285)</f>
        <v>0</v>
      </c>
      <c r="R285" s="3">
        <f>SUMIFS('8月奖金发放记录'!$J$2:$J$171,'8月奖金发放记录'!$B$2:$B$171,B285,'8月奖金发放记录'!$E$2:$E$171,"补发4月",'8月奖金发放记录'!$A$2:$A$171,A285)</f>
        <v>0</v>
      </c>
      <c r="S285" s="3">
        <f>SUMIFS('8月奖金发放记录'!$J$2:$J$171,'8月奖金发放记录'!$B$2:$B$171,B285,'8月奖金发放记录'!$E$2:$E$171,"补发5月",'8月奖金发放记录'!$A$2:$A$171,A285)</f>
        <v>0</v>
      </c>
      <c r="T285" s="3">
        <f>SUMIFS('8月奖金发放记录'!$J$2:$J$171,'8月奖金发放记录'!$B$2:$B$171,B285,'8月奖金发放记录'!$E$2:$E$171,"补发6月",'8月奖金发放记录'!$A$2:$A$171,A285)</f>
        <v>0</v>
      </c>
      <c r="U285" s="3">
        <f>SUMIFS('8月奖金发放记录'!$J$2:$J$171,'8月奖金发放记录'!$B$2:$B$171,B285,'8月奖金发放记录'!$E$2:$E$171,"补发7月",'8月奖金发放记录'!$A$2:$A$171,A285)</f>
        <v>0</v>
      </c>
      <c r="V285" s="3">
        <f>SUMIFS('8月奖金发放记录'!$J$2:$J$171,'8月奖金发放记录'!$B$2:$B$171,B285,'8月奖金发放记录'!$E$2:$E$171,"当月",'8月奖金发放记录'!$A$2:$A$171,A285)</f>
        <v>0</v>
      </c>
      <c r="W285" s="3">
        <f>SUMIFS('8月奖金发放记录'!$J$2:$J$171,'8月奖金发放记录'!$B$2:$B$171,B285,'8月奖金发放记录'!$E$2:$E$171,"累计补发8月",'8月奖金发放记录'!$A$2:$A$171,A285)</f>
        <v>0</v>
      </c>
      <c r="X285" s="3">
        <f t="shared" si="4"/>
        <v>0</v>
      </c>
      <c r="Y285" s="2" t="s">
        <v>59</v>
      </c>
    </row>
    <row r="286" ht="19" customHeight="1" spans="1:25">
      <c r="A286" s="2" t="s">
        <v>174</v>
      </c>
      <c r="B286" s="2" t="s">
        <v>121</v>
      </c>
      <c r="C286" s="2" t="s">
        <v>120</v>
      </c>
      <c r="D286" s="2">
        <v>1</v>
      </c>
      <c r="E286" s="2">
        <v>31</v>
      </c>
      <c r="F286" s="3">
        <v>5000</v>
      </c>
      <c r="G286" s="3">
        <v>5642.5</v>
      </c>
      <c r="H286" s="2" t="s">
        <v>113</v>
      </c>
      <c r="I286" s="3">
        <v>260</v>
      </c>
      <c r="J286" s="3">
        <v>14666.67</v>
      </c>
      <c r="K286" s="3">
        <v>6023.7</v>
      </c>
      <c r="L286" s="2" t="s">
        <v>24</v>
      </c>
      <c r="M286" s="2">
        <v>0</v>
      </c>
      <c r="N286" s="3">
        <f>SUMIFS('8月奖金发放记录'!$J$2:$J$171,'8月奖金发放记录'!$B$2:$B$171,B286,'8月奖金发放记录'!$E$2:$E$171,"结转",'8月奖金发放记录'!$A$2:$A$171,A286)</f>
        <v>0</v>
      </c>
      <c r="O286" s="3">
        <f>SUMIFS('8月奖金发放记录'!$J$2:$J$171,'8月奖金发放记录'!$B$2:$B$171,B286,'8月奖金发放记录'!$E$2:$E$171,"补发1月",'8月奖金发放记录'!$A$2:$A$171,A286)</f>
        <v>0</v>
      </c>
      <c r="P286" s="3">
        <f>SUMIFS('8月奖金发放记录'!$J$2:$J$171,'8月奖金发放记录'!$B$2:$B$171,B286,'8月奖金发放记录'!$E$2:$E$171,"补发2月",'8月奖金发放记录'!$A$2:$A$171,A286)</f>
        <v>0</v>
      </c>
      <c r="Q286" s="3">
        <f>SUMIFS('8月奖金发放记录'!$J$2:$J$171,'8月奖金发放记录'!$B$2:$B$171,B286,'8月奖金发放记录'!$E$2:$E$171,"补发3月",'8月奖金发放记录'!$A$2:$A$171,A286)</f>
        <v>0</v>
      </c>
      <c r="R286" s="3">
        <f>SUMIFS('8月奖金发放记录'!$J$2:$J$171,'8月奖金发放记录'!$B$2:$B$171,B286,'8月奖金发放记录'!$E$2:$E$171,"补发4月",'8月奖金发放记录'!$A$2:$A$171,A286)</f>
        <v>0</v>
      </c>
      <c r="S286" s="3">
        <f>SUMIFS('8月奖金发放记录'!$J$2:$J$171,'8月奖金发放记录'!$B$2:$B$171,B286,'8月奖金发放记录'!$E$2:$E$171,"补发5月",'8月奖金发放记录'!$A$2:$A$171,A286)</f>
        <v>0</v>
      </c>
      <c r="T286" s="3">
        <f>SUMIFS('8月奖金发放记录'!$J$2:$J$171,'8月奖金发放记录'!$B$2:$B$171,B286,'8月奖金发放记录'!$E$2:$E$171,"补发6月",'8月奖金发放记录'!$A$2:$A$171,A286)</f>
        <v>0</v>
      </c>
      <c r="U286" s="3">
        <f>SUMIFS('8月奖金发放记录'!$J$2:$J$171,'8月奖金发放记录'!$B$2:$B$171,B286,'8月奖金发放记录'!$E$2:$E$171,"补发7月",'8月奖金发放记录'!$A$2:$A$171,A286)</f>
        <v>0</v>
      </c>
      <c r="V286" s="3">
        <f>SUMIFS('8月奖金发放记录'!$J$2:$J$171,'8月奖金发放记录'!$B$2:$B$171,B286,'8月奖金发放记录'!$E$2:$E$171,"当月",'8月奖金发放记录'!$A$2:$A$171,A286)</f>
        <v>260</v>
      </c>
      <c r="W286" s="3">
        <f>SUMIFS('8月奖金发放记录'!$J$2:$J$171,'8月奖金发放记录'!$B$2:$B$171,B286,'8月奖金发放记录'!$E$2:$E$171,"累计补发8月",'8月奖金发放记录'!$A$2:$A$171,A286)</f>
        <v>0</v>
      </c>
      <c r="X286" s="3">
        <f t="shared" si="4"/>
        <v>260</v>
      </c>
      <c r="Y286" s="2" t="s">
        <v>59</v>
      </c>
    </row>
    <row r="287" ht="19" customHeight="1" spans="1:25">
      <c r="A287" s="2" t="s">
        <v>175</v>
      </c>
      <c r="B287" s="2" t="s">
        <v>121</v>
      </c>
      <c r="C287" s="2" t="s">
        <v>120</v>
      </c>
      <c r="D287" s="2">
        <v>1</v>
      </c>
      <c r="E287" s="2">
        <v>31</v>
      </c>
      <c r="F287" s="3">
        <v>3000</v>
      </c>
      <c r="G287" s="3">
        <v>3327.2</v>
      </c>
      <c r="H287" s="2" t="s">
        <v>113</v>
      </c>
      <c r="I287" s="3">
        <v>150</v>
      </c>
      <c r="J287" s="3">
        <v>24000</v>
      </c>
      <c r="K287" s="3">
        <v>23181.2</v>
      </c>
      <c r="L287" s="2" t="s">
        <v>24</v>
      </c>
      <c r="M287" s="2">
        <v>0</v>
      </c>
      <c r="N287" s="3">
        <f>SUMIFS('8月奖金发放记录'!$J$2:$J$171,'8月奖金发放记录'!$B$2:$B$171,B287,'8月奖金发放记录'!$E$2:$E$171,"结转",'8月奖金发放记录'!$A$2:$A$171,A287)</f>
        <v>0</v>
      </c>
      <c r="O287" s="3">
        <f>SUMIFS('8月奖金发放记录'!$J$2:$J$171,'8月奖金发放记录'!$B$2:$B$171,B287,'8月奖金发放记录'!$E$2:$E$171,"补发1月",'8月奖金发放记录'!$A$2:$A$171,A287)</f>
        <v>0</v>
      </c>
      <c r="P287" s="3">
        <f>SUMIFS('8月奖金发放记录'!$J$2:$J$171,'8月奖金发放记录'!$B$2:$B$171,B287,'8月奖金发放记录'!$E$2:$E$171,"补发2月",'8月奖金发放记录'!$A$2:$A$171,A287)</f>
        <v>0</v>
      </c>
      <c r="Q287" s="3">
        <f>SUMIFS('8月奖金发放记录'!$J$2:$J$171,'8月奖金发放记录'!$B$2:$B$171,B287,'8月奖金发放记录'!$E$2:$E$171,"补发3月",'8月奖金发放记录'!$A$2:$A$171,A287)</f>
        <v>0</v>
      </c>
      <c r="R287" s="3">
        <f>SUMIFS('8月奖金发放记录'!$J$2:$J$171,'8月奖金发放记录'!$B$2:$B$171,B287,'8月奖金发放记录'!$E$2:$E$171,"补发4月",'8月奖金发放记录'!$A$2:$A$171,A287)</f>
        <v>0</v>
      </c>
      <c r="S287" s="3">
        <f>SUMIFS('8月奖金发放记录'!$J$2:$J$171,'8月奖金发放记录'!$B$2:$B$171,B287,'8月奖金发放记录'!$E$2:$E$171,"补发5月",'8月奖金发放记录'!$A$2:$A$171,A287)</f>
        <v>0</v>
      </c>
      <c r="T287" s="3">
        <f>SUMIFS('8月奖金发放记录'!$J$2:$J$171,'8月奖金发放记录'!$B$2:$B$171,B287,'8月奖金发放记录'!$E$2:$E$171,"补发6月",'8月奖金发放记录'!$A$2:$A$171,A287)</f>
        <v>0</v>
      </c>
      <c r="U287" s="3">
        <f>SUMIFS('8月奖金发放记录'!$J$2:$J$171,'8月奖金发放记录'!$B$2:$B$171,B287,'8月奖金发放记录'!$E$2:$E$171,"补发7月",'8月奖金发放记录'!$A$2:$A$171,A287)</f>
        <v>0</v>
      </c>
      <c r="V287" s="3">
        <f>SUMIFS('8月奖金发放记录'!$J$2:$J$171,'8月奖金发放记录'!$B$2:$B$171,B287,'8月奖金发放记录'!$E$2:$E$171,"当月",'8月奖金发放记录'!$A$2:$A$171,A287)</f>
        <v>150</v>
      </c>
      <c r="W287" s="3">
        <f>SUMIFS('8月奖金发放记录'!$J$2:$J$171,'8月奖金发放记录'!$B$2:$B$171,B287,'8月奖金发放记录'!$E$2:$E$171,"累计补发8月",'8月奖金发放记录'!$A$2:$A$171,A287)</f>
        <v>0</v>
      </c>
      <c r="X287" s="3">
        <f t="shared" si="4"/>
        <v>150</v>
      </c>
      <c r="Y287" s="2" t="s">
        <v>59</v>
      </c>
    </row>
    <row r="288" ht="19" customHeight="1" spans="1:25">
      <c r="A288" s="2" t="s">
        <v>537</v>
      </c>
      <c r="B288" s="2" t="s">
        <v>121</v>
      </c>
      <c r="C288" s="2" t="s">
        <v>120</v>
      </c>
      <c r="D288" s="2">
        <v>0</v>
      </c>
      <c r="E288" s="2">
        <v>31</v>
      </c>
      <c r="F288" s="3">
        <v>3000</v>
      </c>
      <c r="G288" s="3">
        <v>0</v>
      </c>
      <c r="H288" s="2" t="s">
        <v>59</v>
      </c>
      <c r="I288" s="3">
        <v>0</v>
      </c>
      <c r="J288" s="3">
        <v>8000</v>
      </c>
      <c r="K288" s="3">
        <v>10522</v>
      </c>
      <c r="L288" s="2" t="s">
        <v>24</v>
      </c>
      <c r="M288" s="2">
        <v>0</v>
      </c>
      <c r="N288" s="3">
        <f>SUMIFS('8月奖金发放记录'!$J$2:$J$171,'8月奖金发放记录'!$B$2:$B$171,B288,'8月奖金发放记录'!$E$2:$E$171,"结转",'8月奖金发放记录'!$A$2:$A$171,A288)</f>
        <v>150</v>
      </c>
      <c r="O288" s="3">
        <f>SUMIFS('8月奖金发放记录'!$J$2:$J$171,'8月奖金发放记录'!$B$2:$B$171,B288,'8月奖金发放记录'!$E$2:$E$171,"补发1月",'8月奖金发放记录'!$A$2:$A$171,A288)</f>
        <v>0</v>
      </c>
      <c r="P288" s="3">
        <f>SUMIFS('8月奖金发放记录'!$J$2:$J$171,'8月奖金发放记录'!$B$2:$B$171,B288,'8月奖金发放记录'!$E$2:$E$171,"补发2月",'8月奖金发放记录'!$A$2:$A$171,A288)</f>
        <v>0</v>
      </c>
      <c r="Q288" s="3">
        <f>SUMIFS('8月奖金发放记录'!$J$2:$J$171,'8月奖金发放记录'!$B$2:$B$171,B288,'8月奖金发放记录'!$E$2:$E$171,"补发3月",'8月奖金发放记录'!$A$2:$A$171,A288)</f>
        <v>0</v>
      </c>
      <c r="R288" s="3">
        <f>SUMIFS('8月奖金发放记录'!$J$2:$J$171,'8月奖金发放记录'!$B$2:$B$171,B288,'8月奖金发放记录'!$E$2:$E$171,"补发4月",'8月奖金发放记录'!$A$2:$A$171,A288)</f>
        <v>0</v>
      </c>
      <c r="S288" s="3">
        <f>SUMIFS('8月奖金发放记录'!$J$2:$J$171,'8月奖金发放记录'!$B$2:$B$171,B288,'8月奖金发放记录'!$E$2:$E$171,"补发5月",'8月奖金发放记录'!$A$2:$A$171,A288)</f>
        <v>0</v>
      </c>
      <c r="T288" s="3">
        <f>SUMIFS('8月奖金发放记录'!$J$2:$J$171,'8月奖金发放记录'!$B$2:$B$171,B288,'8月奖金发放记录'!$E$2:$E$171,"补发6月",'8月奖金发放记录'!$A$2:$A$171,A288)</f>
        <v>0</v>
      </c>
      <c r="U288" s="3">
        <f>SUMIFS('8月奖金发放记录'!$J$2:$J$171,'8月奖金发放记录'!$B$2:$B$171,B288,'8月奖金发放记录'!$E$2:$E$171,"补发7月",'8月奖金发放记录'!$A$2:$A$171,A288)</f>
        <v>0</v>
      </c>
      <c r="V288" s="3">
        <f>SUMIFS('8月奖金发放记录'!$J$2:$J$171,'8月奖金发放记录'!$B$2:$B$171,B288,'8月奖金发放记录'!$E$2:$E$171,"当月",'8月奖金发放记录'!$A$2:$A$171,A288)</f>
        <v>0</v>
      </c>
      <c r="W288" s="3">
        <f>SUMIFS('8月奖金发放记录'!$J$2:$J$171,'8月奖金发放记录'!$B$2:$B$171,B288,'8月奖金发放记录'!$E$2:$E$171,"累计补发8月",'8月奖金发放记录'!$A$2:$A$171,A288)</f>
        <v>0</v>
      </c>
      <c r="X288" s="3">
        <f t="shared" si="4"/>
        <v>150</v>
      </c>
      <c r="Y288" s="2" t="s">
        <v>113</v>
      </c>
    </row>
    <row r="289" ht="19" customHeight="1" spans="1:25">
      <c r="A289" s="2" t="s">
        <v>538</v>
      </c>
      <c r="B289" s="2" t="s">
        <v>121</v>
      </c>
      <c r="C289" s="2" t="s">
        <v>120</v>
      </c>
      <c r="D289" s="2">
        <v>0</v>
      </c>
      <c r="E289" s="2">
        <v>31</v>
      </c>
      <c r="F289" s="3">
        <v>3000</v>
      </c>
      <c r="G289" s="3">
        <v>0</v>
      </c>
      <c r="H289" s="2" t="s">
        <v>59</v>
      </c>
      <c r="I289" s="3">
        <v>0</v>
      </c>
      <c r="J289" s="3">
        <v>8000</v>
      </c>
      <c r="K289" s="3">
        <v>10713.4</v>
      </c>
      <c r="L289" s="2" t="s">
        <v>24</v>
      </c>
      <c r="M289" s="2">
        <v>0</v>
      </c>
      <c r="N289" s="3">
        <f>SUMIFS('8月奖金发放记录'!$J$2:$J$171,'8月奖金发放记录'!$B$2:$B$171,B289,'8月奖金发放记录'!$E$2:$E$171,"结转",'8月奖金发放记录'!$A$2:$A$171,A289)</f>
        <v>150</v>
      </c>
      <c r="O289" s="3">
        <f>SUMIFS('8月奖金发放记录'!$J$2:$J$171,'8月奖金发放记录'!$B$2:$B$171,B289,'8月奖金发放记录'!$E$2:$E$171,"补发1月",'8月奖金发放记录'!$A$2:$A$171,A289)</f>
        <v>0</v>
      </c>
      <c r="P289" s="3">
        <f>SUMIFS('8月奖金发放记录'!$J$2:$J$171,'8月奖金发放记录'!$B$2:$B$171,B289,'8月奖金发放记录'!$E$2:$E$171,"补发2月",'8月奖金发放记录'!$A$2:$A$171,A289)</f>
        <v>0</v>
      </c>
      <c r="Q289" s="3">
        <f>SUMIFS('8月奖金发放记录'!$J$2:$J$171,'8月奖金发放记录'!$B$2:$B$171,B289,'8月奖金发放记录'!$E$2:$E$171,"补发3月",'8月奖金发放记录'!$A$2:$A$171,A289)</f>
        <v>0</v>
      </c>
      <c r="R289" s="3">
        <f>SUMIFS('8月奖金发放记录'!$J$2:$J$171,'8月奖金发放记录'!$B$2:$B$171,B289,'8月奖金发放记录'!$E$2:$E$171,"补发4月",'8月奖金发放记录'!$A$2:$A$171,A289)</f>
        <v>0</v>
      </c>
      <c r="S289" s="3">
        <f>SUMIFS('8月奖金发放记录'!$J$2:$J$171,'8月奖金发放记录'!$B$2:$B$171,B289,'8月奖金发放记录'!$E$2:$E$171,"补发5月",'8月奖金发放记录'!$A$2:$A$171,A289)</f>
        <v>0</v>
      </c>
      <c r="T289" s="3">
        <f>SUMIFS('8月奖金发放记录'!$J$2:$J$171,'8月奖金发放记录'!$B$2:$B$171,B289,'8月奖金发放记录'!$E$2:$E$171,"补发6月",'8月奖金发放记录'!$A$2:$A$171,A289)</f>
        <v>0</v>
      </c>
      <c r="U289" s="3">
        <f>SUMIFS('8月奖金发放记录'!$J$2:$J$171,'8月奖金发放记录'!$B$2:$B$171,B289,'8月奖金发放记录'!$E$2:$E$171,"补发7月",'8月奖金发放记录'!$A$2:$A$171,A289)</f>
        <v>0</v>
      </c>
      <c r="V289" s="3">
        <f>SUMIFS('8月奖金发放记录'!$J$2:$J$171,'8月奖金发放记录'!$B$2:$B$171,B289,'8月奖金发放记录'!$E$2:$E$171,"当月",'8月奖金发放记录'!$A$2:$A$171,A289)</f>
        <v>0</v>
      </c>
      <c r="W289" s="3">
        <f>SUMIFS('8月奖金发放记录'!$J$2:$J$171,'8月奖金发放记录'!$B$2:$B$171,B289,'8月奖金发放记录'!$E$2:$E$171,"累计补发8月",'8月奖金发放记录'!$A$2:$A$171,A289)</f>
        <v>0</v>
      </c>
      <c r="X289" s="3">
        <f t="shared" si="4"/>
        <v>150</v>
      </c>
      <c r="Y289" s="2" t="s">
        <v>113</v>
      </c>
    </row>
    <row r="290" ht="19" customHeight="1" spans="1:25">
      <c r="A290" s="2" t="s">
        <v>540</v>
      </c>
      <c r="B290" s="2" t="s">
        <v>121</v>
      </c>
      <c r="C290" s="2" t="s">
        <v>120</v>
      </c>
      <c r="D290" s="2">
        <v>0</v>
      </c>
      <c r="E290" s="2">
        <v>31</v>
      </c>
      <c r="F290" s="3">
        <v>3000</v>
      </c>
      <c r="G290" s="3">
        <v>0</v>
      </c>
      <c r="H290" s="2" t="s">
        <v>59</v>
      </c>
      <c r="I290" s="3">
        <v>0</v>
      </c>
      <c r="J290" s="3">
        <v>8000</v>
      </c>
      <c r="K290" s="3">
        <v>8594.1</v>
      </c>
      <c r="L290" s="2" t="s">
        <v>24</v>
      </c>
      <c r="M290" s="2">
        <v>0</v>
      </c>
      <c r="N290" s="3">
        <f>SUMIFS('8月奖金发放记录'!$J$2:$J$171,'8月奖金发放记录'!$B$2:$B$171,B290,'8月奖金发放记录'!$E$2:$E$171,"结转",'8月奖金发放记录'!$A$2:$A$171,A290)</f>
        <v>150</v>
      </c>
      <c r="O290" s="3">
        <f>SUMIFS('8月奖金发放记录'!$J$2:$J$171,'8月奖金发放记录'!$B$2:$B$171,B290,'8月奖金发放记录'!$E$2:$E$171,"补发1月",'8月奖金发放记录'!$A$2:$A$171,A290)</f>
        <v>0</v>
      </c>
      <c r="P290" s="3">
        <f>SUMIFS('8月奖金发放记录'!$J$2:$J$171,'8月奖金发放记录'!$B$2:$B$171,B290,'8月奖金发放记录'!$E$2:$E$171,"补发2月",'8月奖金发放记录'!$A$2:$A$171,A290)</f>
        <v>0</v>
      </c>
      <c r="Q290" s="3">
        <f>SUMIFS('8月奖金发放记录'!$J$2:$J$171,'8月奖金发放记录'!$B$2:$B$171,B290,'8月奖金发放记录'!$E$2:$E$171,"补发3月",'8月奖金发放记录'!$A$2:$A$171,A290)</f>
        <v>0</v>
      </c>
      <c r="R290" s="3">
        <f>SUMIFS('8月奖金发放记录'!$J$2:$J$171,'8月奖金发放记录'!$B$2:$B$171,B290,'8月奖金发放记录'!$E$2:$E$171,"补发4月",'8月奖金发放记录'!$A$2:$A$171,A290)</f>
        <v>0</v>
      </c>
      <c r="S290" s="3">
        <f>SUMIFS('8月奖金发放记录'!$J$2:$J$171,'8月奖金发放记录'!$B$2:$B$171,B290,'8月奖金发放记录'!$E$2:$E$171,"补发5月",'8月奖金发放记录'!$A$2:$A$171,A290)</f>
        <v>0</v>
      </c>
      <c r="T290" s="3">
        <f>SUMIFS('8月奖金发放记录'!$J$2:$J$171,'8月奖金发放记录'!$B$2:$B$171,B290,'8月奖金发放记录'!$E$2:$E$171,"补发6月",'8月奖金发放记录'!$A$2:$A$171,A290)</f>
        <v>0</v>
      </c>
      <c r="U290" s="3">
        <f>SUMIFS('8月奖金发放记录'!$J$2:$J$171,'8月奖金发放记录'!$B$2:$B$171,B290,'8月奖金发放记录'!$E$2:$E$171,"补发7月",'8月奖金发放记录'!$A$2:$A$171,A290)</f>
        <v>0</v>
      </c>
      <c r="V290" s="3">
        <f>SUMIFS('8月奖金发放记录'!$J$2:$J$171,'8月奖金发放记录'!$B$2:$B$171,B290,'8月奖金发放记录'!$E$2:$E$171,"当月",'8月奖金发放记录'!$A$2:$A$171,A290)</f>
        <v>0</v>
      </c>
      <c r="W290" s="3">
        <f>SUMIFS('8月奖金发放记录'!$J$2:$J$171,'8月奖金发放记录'!$B$2:$B$171,B290,'8月奖金发放记录'!$E$2:$E$171,"累计补发8月",'8月奖金发放记录'!$A$2:$A$171,A290)</f>
        <v>0</v>
      </c>
      <c r="X290" s="3">
        <f t="shared" si="4"/>
        <v>150</v>
      </c>
      <c r="Y290" s="2" t="s">
        <v>113</v>
      </c>
    </row>
    <row r="291" ht="19" customHeight="1" spans="1:25">
      <c r="A291" s="2" t="s">
        <v>541</v>
      </c>
      <c r="B291" s="2" t="s">
        <v>121</v>
      </c>
      <c r="C291" s="2" t="s">
        <v>120</v>
      </c>
      <c r="D291" s="2">
        <v>0</v>
      </c>
      <c r="E291" s="2">
        <v>31</v>
      </c>
      <c r="F291" s="3">
        <v>3000</v>
      </c>
      <c r="G291" s="3">
        <v>0</v>
      </c>
      <c r="H291" s="2" t="s">
        <v>59</v>
      </c>
      <c r="I291" s="3">
        <v>0</v>
      </c>
      <c r="J291" s="3">
        <v>7000</v>
      </c>
      <c r="K291" s="3">
        <v>8225.4</v>
      </c>
      <c r="L291" s="2" t="s">
        <v>24</v>
      </c>
      <c r="M291" s="2">
        <v>0</v>
      </c>
      <c r="N291" s="3">
        <f>SUMIFS('8月奖金发放记录'!$J$2:$J$171,'8月奖金发放记录'!$B$2:$B$171,B291,'8月奖金发放记录'!$E$2:$E$171,"结转",'8月奖金发放记录'!$A$2:$A$171,A291)</f>
        <v>150</v>
      </c>
      <c r="O291" s="3">
        <f>SUMIFS('8月奖金发放记录'!$J$2:$J$171,'8月奖金发放记录'!$B$2:$B$171,B291,'8月奖金发放记录'!$E$2:$E$171,"补发1月",'8月奖金发放记录'!$A$2:$A$171,A291)</f>
        <v>0</v>
      </c>
      <c r="P291" s="3">
        <f>SUMIFS('8月奖金发放记录'!$J$2:$J$171,'8月奖金发放记录'!$B$2:$B$171,B291,'8月奖金发放记录'!$E$2:$E$171,"补发2月",'8月奖金发放记录'!$A$2:$A$171,A291)</f>
        <v>0</v>
      </c>
      <c r="Q291" s="3">
        <f>SUMIFS('8月奖金发放记录'!$J$2:$J$171,'8月奖金发放记录'!$B$2:$B$171,B291,'8月奖金发放记录'!$E$2:$E$171,"补发3月",'8月奖金发放记录'!$A$2:$A$171,A291)</f>
        <v>0</v>
      </c>
      <c r="R291" s="3">
        <f>SUMIFS('8月奖金发放记录'!$J$2:$J$171,'8月奖金发放记录'!$B$2:$B$171,B291,'8月奖金发放记录'!$E$2:$E$171,"补发4月",'8月奖金发放记录'!$A$2:$A$171,A291)</f>
        <v>0</v>
      </c>
      <c r="S291" s="3">
        <f>SUMIFS('8月奖金发放记录'!$J$2:$J$171,'8月奖金发放记录'!$B$2:$B$171,B291,'8月奖金发放记录'!$E$2:$E$171,"补发5月",'8月奖金发放记录'!$A$2:$A$171,A291)</f>
        <v>0</v>
      </c>
      <c r="T291" s="3">
        <f>SUMIFS('8月奖金发放记录'!$J$2:$J$171,'8月奖金发放记录'!$B$2:$B$171,B291,'8月奖金发放记录'!$E$2:$E$171,"补发6月",'8月奖金发放记录'!$A$2:$A$171,A291)</f>
        <v>0</v>
      </c>
      <c r="U291" s="3">
        <f>SUMIFS('8月奖金发放记录'!$J$2:$J$171,'8月奖金发放记录'!$B$2:$B$171,B291,'8月奖金发放记录'!$E$2:$E$171,"补发7月",'8月奖金发放记录'!$A$2:$A$171,A291)</f>
        <v>0</v>
      </c>
      <c r="V291" s="3">
        <f>SUMIFS('8月奖金发放记录'!$J$2:$J$171,'8月奖金发放记录'!$B$2:$B$171,B291,'8月奖金发放记录'!$E$2:$E$171,"当月",'8月奖金发放记录'!$A$2:$A$171,A291)</f>
        <v>0</v>
      </c>
      <c r="W291" s="3">
        <f>SUMIFS('8月奖金发放记录'!$J$2:$J$171,'8月奖金发放记录'!$B$2:$B$171,B291,'8月奖金发放记录'!$E$2:$E$171,"累计补发8月",'8月奖金发放记录'!$A$2:$A$171,A291)</f>
        <v>0</v>
      </c>
      <c r="X291" s="3">
        <f t="shared" si="4"/>
        <v>150</v>
      </c>
      <c r="Y291" s="2" t="s">
        <v>113</v>
      </c>
    </row>
    <row r="292" ht="19" customHeight="1" spans="1:25">
      <c r="A292" s="2" t="s">
        <v>669</v>
      </c>
      <c r="B292" s="2" t="s">
        <v>121</v>
      </c>
      <c r="C292" s="2" t="s">
        <v>120</v>
      </c>
      <c r="D292" s="2">
        <v>0</v>
      </c>
      <c r="E292" s="2">
        <v>31</v>
      </c>
      <c r="F292" s="3">
        <v>3000</v>
      </c>
      <c r="G292" s="3">
        <v>0</v>
      </c>
      <c r="H292" s="2" t="s">
        <v>59</v>
      </c>
      <c r="I292" s="3">
        <v>0</v>
      </c>
      <c r="J292" s="3">
        <v>22500</v>
      </c>
      <c r="K292" s="3">
        <v>47026.6</v>
      </c>
      <c r="L292" s="2" t="s">
        <v>24</v>
      </c>
      <c r="M292" s="2">
        <v>2</v>
      </c>
      <c r="N292" s="3">
        <f>SUMIFS('8月奖金发放记录'!$J$2:$J$171,'8月奖金发放记录'!$B$2:$B$171,B292,'8月奖金发放记录'!$E$2:$E$171,"结转",'8月奖金发放记录'!$A$2:$A$171,A292)</f>
        <v>150</v>
      </c>
      <c r="O292" s="3">
        <f>SUMIFS('8月奖金发放记录'!$J$2:$J$171,'8月奖金发放记录'!$B$2:$B$171,B292,'8月奖金发放记录'!$E$2:$E$171,"补发1月",'8月奖金发放记录'!$A$2:$A$171,A292)</f>
        <v>0</v>
      </c>
      <c r="P292" s="3">
        <f>SUMIFS('8月奖金发放记录'!$J$2:$J$171,'8月奖金发放记录'!$B$2:$B$171,B292,'8月奖金发放记录'!$E$2:$E$171,"补发2月",'8月奖金发放记录'!$A$2:$A$171,A292)</f>
        <v>0</v>
      </c>
      <c r="Q292" s="3">
        <f>SUMIFS('8月奖金发放记录'!$J$2:$J$171,'8月奖金发放记录'!$B$2:$B$171,B292,'8月奖金发放记录'!$E$2:$E$171,"补发3月",'8月奖金发放记录'!$A$2:$A$171,A292)</f>
        <v>0</v>
      </c>
      <c r="R292" s="3">
        <f>SUMIFS('8月奖金发放记录'!$J$2:$J$171,'8月奖金发放记录'!$B$2:$B$171,B292,'8月奖金发放记录'!$E$2:$E$171,"补发4月",'8月奖金发放记录'!$A$2:$A$171,A292)</f>
        <v>0</v>
      </c>
      <c r="S292" s="3">
        <f>SUMIFS('8月奖金发放记录'!$J$2:$J$171,'8月奖金发放记录'!$B$2:$B$171,B292,'8月奖金发放记录'!$E$2:$E$171,"补发5月",'8月奖金发放记录'!$A$2:$A$171,A292)</f>
        <v>0</v>
      </c>
      <c r="T292" s="3">
        <f>SUMIFS('8月奖金发放记录'!$J$2:$J$171,'8月奖金发放记录'!$B$2:$B$171,B292,'8月奖金发放记录'!$E$2:$E$171,"补发6月",'8月奖金发放记录'!$A$2:$A$171,A292)</f>
        <v>0</v>
      </c>
      <c r="U292" s="3">
        <f>SUMIFS('8月奖金发放记录'!$J$2:$J$171,'8月奖金发放记录'!$B$2:$B$171,B292,'8月奖金发放记录'!$E$2:$E$171,"补发7月",'8月奖金发放记录'!$A$2:$A$171,A292)</f>
        <v>0</v>
      </c>
      <c r="V292" s="3">
        <f>SUMIFS('8月奖金发放记录'!$J$2:$J$171,'8月奖金发放记录'!$B$2:$B$171,B292,'8月奖金发放记录'!$E$2:$E$171,"当月",'8月奖金发放记录'!$A$2:$A$171,A292)</f>
        <v>0</v>
      </c>
      <c r="W292" s="3">
        <f>SUMIFS('8月奖金发放记录'!$J$2:$J$171,'8月奖金发放记录'!$B$2:$B$171,B292,'8月奖金发放记录'!$E$2:$E$171,"累计补发8月",'8月奖金发放记录'!$A$2:$A$171,A292)</f>
        <v>0</v>
      </c>
      <c r="X292" s="3">
        <f t="shared" si="4"/>
        <v>150</v>
      </c>
      <c r="Y292" s="2" t="s">
        <v>113</v>
      </c>
    </row>
    <row r="293" ht="19" customHeight="1" spans="1:25">
      <c r="A293" s="2" t="s">
        <v>547</v>
      </c>
      <c r="B293" s="2" t="s">
        <v>121</v>
      </c>
      <c r="C293" s="2" t="s">
        <v>120</v>
      </c>
      <c r="D293" s="2">
        <v>0</v>
      </c>
      <c r="E293" s="2">
        <v>31</v>
      </c>
      <c r="F293" s="3">
        <v>3000</v>
      </c>
      <c r="G293" s="3">
        <v>0</v>
      </c>
      <c r="H293" s="2" t="s">
        <v>59</v>
      </c>
      <c r="I293" s="3">
        <v>0</v>
      </c>
      <c r="J293" s="3">
        <v>20774.19</v>
      </c>
      <c r="K293" s="3">
        <v>26041.8</v>
      </c>
      <c r="L293" s="2" t="s">
        <v>24</v>
      </c>
      <c r="M293" s="2">
        <v>0</v>
      </c>
      <c r="N293" s="3">
        <f>SUMIFS('8月奖金发放记录'!$J$2:$J$171,'8月奖金发放记录'!$B$2:$B$171,B293,'8月奖金发放记录'!$E$2:$E$171,"结转",'8月奖金发放记录'!$A$2:$A$171,A293)</f>
        <v>150</v>
      </c>
      <c r="O293" s="3">
        <f>SUMIFS('8月奖金发放记录'!$J$2:$J$171,'8月奖金发放记录'!$B$2:$B$171,B293,'8月奖金发放记录'!$E$2:$E$171,"补发1月",'8月奖金发放记录'!$A$2:$A$171,A293)</f>
        <v>0</v>
      </c>
      <c r="P293" s="3">
        <f>SUMIFS('8月奖金发放记录'!$J$2:$J$171,'8月奖金发放记录'!$B$2:$B$171,B293,'8月奖金发放记录'!$E$2:$E$171,"补发2月",'8月奖金发放记录'!$A$2:$A$171,A293)</f>
        <v>0</v>
      </c>
      <c r="Q293" s="3">
        <f>SUMIFS('8月奖金发放记录'!$J$2:$J$171,'8月奖金发放记录'!$B$2:$B$171,B293,'8月奖金发放记录'!$E$2:$E$171,"补发3月",'8月奖金发放记录'!$A$2:$A$171,A293)</f>
        <v>0</v>
      </c>
      <c r="R293" s="3">
        <f>SUMIFS('8月奖金发放记录'!$J$2:$J$171,'8月奖金发放记录'!$B$2:$B$171,B293,'8月奖金发放记录'!$E$2:$E$171,"补发4月",'8月奖金发放记录'!$A$2:$A$171,A293)</f>
        <v>0</v>
      </c>
      <c r="S293" s="3">
        <f>SUMIFS('8月奖金发放记录'!$J$2:$J$171,'8月奖金发放记录'!$B$2:$B$171,B293,'8月奖金发放记录'!$E$2:$E$171,"补发5月",'8月奖金发放记录'!$A$2:$A$171,A293)</f>
        <v>0</v>
      </c>
      <c r="T293" s="3">
        <f>SUMIFS('8月奖金发放记录'!$J$2:$J$171,'8月奖金发放记录'!$B$2:$B$171,B293,'8月奖金发放记录'!$E$2:$E$171,"补发6月",'8月奖金发放记录'!$A$2:$A$171,A293)</f>
        <v>0</v>
      </c>
      <c r="U293" s="3">
        <f>SUMIFS('8月奖金发放记录'!$J$2:$J$171,'8月奖金发放记录'!$B$2:$B$171,B293,'8月奖金发放记录'!$E$2:$E$171,"补发7月",'8月奖金发放记录'!$A$2:$A$171,A293)</f>
        <v>0</v>
      </c>
      <c r="V293" s="3">
        <f>SUMIFS('8月奖金发放记录'!$J$2:$J$171,'8月奖金发放记录'!$B$2:$B$171,B293,'8月奖金发放记录'!$E$2:$E$171,"当月",'8月奖金发放记录'!$A$2:$A$171,A293)</f>
        <v>0</v>
      </c>
      <c r="W293" s="3">
        <f>SUMIFS('8月奖金发放记录'!$J$2:$J$171,'8月奖金发放记录'!$B$2:$B$171,B293,'8月奖金发放记录'!$E$2:$E$171,"累计补发8月",'8月奖金发放记录'!$A$2:$A$171,A293)</f>
        <v>0</v>
      </c>
      <c r="X293" s="3">
        <f t="shared" si="4"/>
        <v>150</v>
      </c>
      <c r="Y293" s="2" t="s">
        <v>113</v>
      </c>
    </row>
    <row r="294" ht="19" customHeight="1" spans="1:25">
      <c r="A294" s="2" t="s">
        <v>555</v>
      </c>
      <c r="B294" s="2" t="s">
        <v>121</v>
      </c>
      <c r="C294" s="2" t="s">
        <v>120</v>
      </c>
      <c r="D294" s="2">
        <v>0</v>
      </c>
      <c r="E294" s="2">
        <v>31</v>
      </c>
      <c r="F294" s="3">
        <v>3000</v>
      </c>
      <c r="G294" s="3">
        <v>0</v>
      </c>
      <c r="H294" s="2" t="s">
        <v>59</v>
      </c>
      <c r="I294" s="3">
        <v>0</v>
      </c>
      <c r="J294" s="3">
        <v>5806.45</v>
      </c>
      <c r="K294" s="3">
        <v>6130.1</v>
      </c>
      <c r="L294" s="2" t="s">
        <v>24</v>
      </c>
      <c r="M294" s="2">
        <v>0</v>
      </c>
      <c r="N294" s="3">
        <f>SUMIFS('8月奖金发放记录'!$J$2:$J$171,'8月奖金发放记录'!$B$2:$B$171,B294,'8月奖金发放记录'!$E$2:$E$171,"结转",'8月奖金发放记录'!$A$2:$A$171,A294)</f>
        <v>150</v>
      </c>
      <c r="O294" s="3">
        <f>SUMIFS('8月奖金发放记录'!$J$2:$J$171,'8月奖金发放记录'!$B$2:$B$171,B294,'8月奖金发放记录'!$E$2:$E$171,"补发1月",'8月奖金发放记录'!$A$2:$A$171,A294)</f>
        <v>0</v>
      </c>
      <c r="P294" s="3">
        <f>SUMIFS('8月奖金发放记录'!$J$2:$J$171,'8月奖金发放记录'!$B$2:$B$171,B294,'8月奖金发放记录'!$E$2:$E$171,"补发2月",'8月奖金发放记录'!$A$2:$A$171,A294)</f>
        <v>0</v>
      </c>
      <c r="Q294" s="3">
        <f>SUMIFS('8月奖金发放记录'!$J$2:$J$171,'8月奖金发放记录'!$B$2:$B$171,B294,'8月奖金发放记录'!$E$2:$E$171,"补发3月",'8月奖金发放记录'!$A$2:$A$171,A294)</f>
        <v>0</v>
      </c>
      <c r="R294" s="3">
        <f>SUMIFS('8月奖金发放记录'!$J$2:$J$171,'8月奖金发放记录'!$B$2:$B$171,B294,'8月奖金发放记录'!$E$2:$E$171,"补发4月",'8月奖金发放记录'!$A$2:$A$171,A294)</f>
        <v>0</v>
      </c>
      <c r="S294" s="3">
        <f>SUMIFS('8月奖金发放记录'!$J$2:$J$171,'8月奖金发放记录'!$B$2:$B$171,B294,'8月奖金发放记录'!$E$2:$E$171,"补发5月",'8月奖金发放记录'!$A$2:$A$171,A294)</f>
        <v>0</v>
      </c>
      <c r="T294" s="3">
        <f>SUMIFS('8月奖金发放记录'!$J$2:$J$171,'8月奖金发放记录'!$B$2:$B$171,B294,'8月奖金发放记录'!$E$2:$E$171,"补发6月",'8月奖金发放记录'!$A$2:$A$171,A294)</f>
        <v>0</v>
      </c>
      <c r="U294" s="3">
        <f>SUMIFS('8月奖金发放记录'!$J$2:$J$171,'8月奖金发放记录'!$B$2:$B$171,B294,'8月奖金发放记录'!$E$2:$E$171,"补发7月",'8月奖金发放记录'!$A$2:$A$171,A294)</f>
        <v>0</v>
      </c>
      <c r="V294" s="3">
        <f>SUMIFS('8月奖金发放记录'!$J$2:$J$171,'8月奖金发放记录'!$B$2:$B$171,B294,'8月奖金发放记录'!$E$2:$E$171,"当月",'8月奖金发放记录'!$A$2:$A$171,A294)</f>
        <v>0</v>
      </c>
      <c r="W294" s="3">
        <f>SUMIFS('8月奖金发放记录'!$J$2:$J$171,'8月奖金发放记录'!$B$2:$B$171,B294,'8月奖金发放记录'!$E$2:$E$171,"累计补发8月",'8月奖金发放记录'!$A$2:$A$171,A294)</f>
        <v>0</v>
      </c>
      <c r="X294" s="3">
        <f t="shared" si="4"/>
        <v>150</v>
      </c>
      <c r="Y294" s="2" t="s">
        <v>113</v>
      </c>
    </row>
    <row r="295" ht="19" customHeight="1" spans="1:25">
      <c r="A295" s="2" t="s">
        <v>556</v>
      </c>
      <c r="B295" s="2" t="s">
        <v>121</v>
      </c>
      <c r="C295" s="2" t="s">
        <v>120</v>
      </c>
      <c r="D295" s="2">
        <v>0</v>
      </c>
      <c r="E295" s="2">
        <v>31</v>
      </c>
      <c r="F295" s="3">
        <v>3000</v>
      </c>
      <c r="G295" s="3">
        <v>0</v>
      </c>
      <c r="H295" s="2" t="s">
        <v>59</v>
      </c>
      <c r="I295" s="3">
        <v>0</v>
      </c>
      <c r="J295" s="3">
        <v>8000</v>
      </c>
      <c r="K295" s="3">
        <v>8984.2</v>
      </c>
      <c r="L295" s="2" t="s">
        <v>24</v>
      </c>
      <c r="M295" s="2">
        <v>0</v>
      </c>
      <c r="N295" s="3">
        <f>SUMIFS('8月奖金发放记录'!$J$2:$J$171,'8月奖金发放记录'!$B$2:$B$171,B295,'8月奖金发放记录'!$E$2:$E$171,"结转",'8月奖金发放记录'!$A$2:$A$171,A295)</f>
        <v>150</v>
      </c>
      <c r="O295" s="3">
        <f>SUMIFS('8月奖金发放记录'!$J$2:$J$171,'8月奖金发放记录'!$B$2:$B$171,B295,'8月奖金发放记录'!$E$2:$E$171,"补发1月",'8月奖金发放记录'!$A$2:$A$171,A295)</f>
        <v>0</v>
      </c>
      <c r="P295" s="3">
        <f>SUMIFS('8月奖金发放记录'!$J$2:$J$171,'8月奖金发放记录'!$B$2:$B$171,B295,'8月奖金发放记录'!$E$2:$E$171,"补发2月",'8月奖金发放记录'!$A$2:$A$171,A295)</f>
        <v>0</v>
      </c>
      <c r="Q295" s="3">
        <f>SUMIFS('8月奖金发放记录'!$J$2:$J$171,'8月奖金发放记录'!$B$2:$B$171,B295,'8月奖金发放记录'!$E$2:$E$171,"补发3月",'8月奖金发放记录'!$A$2:$A$171,A295)</f>
        <v>0</v>
      </c>
      <c r="R295" s="3">
        <f>SUMIFS('8月奖金发放记录'!$J$2:$J$171,'8月奖金发放记录'!$B$2:$B$171,B295,'8月奖金发放记录'!$E$2:$E$171,"补发4月",'8月奖金发放记录'!$A$2:$A$171,A295)</f>
        <v>0</v>
      </c>
      <c r="S295" s="3">
        <f>SUMIFS('8月奖金发放记录'!$J$2:$J$171,'8月奖金发放记录'!$B$2:$B$171,B295,'8月奖金发放记录'!$E$2:$E$171,"补发5月",'8月奖金发放记录'!$A$2:$A$171,A295)</f>
        <v>0</v>
      </c>
      <c r="T295" s="3">
        <f>SUMIFS('8月奖金发放记录'!$J$2:$J$171,'8月奖金发放记录'!$B$2:$B$171,B295,'8月奖金发放记录'!$E$2:$E$171,"补发6月",'8月奖金发放记录'!$A$2:$A$171,A295)</f>
        <v>0</v>
      </c>
      <c r="U295" s="3">
        <f>SUMIFS('8月奖金发放记录'!$J$2:$J$171,'8月奖金发放记录'!$B$2:$B$171,B295,'8月奖金发放记录'!$E$2:$E$171,"补发7月",'8月奖金发放记录'!$A$2:$A$171,A295)</f>
        <v>0</v>
      </c>
      <c r="V295" s="3">
        <f>SUMIFS('8月奖金发放记录'!$J$2:$J$171,'8月奖金发放记录'!$B$2:$B$171,B295,'8月奖金发放记录'!$E$2:$E$171,"当月",'8月奖金发放记录'!$A$2:$A$171,A295)</f>
        <v>0</v>
      </c>
      <c r="W295" s="3">
        <f>SUMIFS('8月奖金发放记录'!$J$2:$J$171,'8月奖金发放记录'!$B$2:$B$171,B295,'8月奖金发放记录'!$E$2:$E$171,"累计补发8月",'8月奖金发放记录'!$A$2:$A$171,A295)</f>
        <v>0</v>
      </c>
      <c r="X295" s="3">
        <f t="shared" si="4"/>
        <v>150</v>
      </c>
      <c r="Y295" s="2" t="s">
        <v>113</v>
      </c>
    </row>
    <row r="296" ht="19" customHeight="1" spans="1:25">
      <c r="A296" s="2" t="s">
        <v>563</v>
      </c>
      <c r="B296" s="2" t="s">
        <v>564</v>
      </c>
      <c r="C296" s="2" t="s">
        <v>53</v>
      </c>
      <c r="D296" s="2">
        <v>1</v>
      </c>
      <c r="E296" s="2">
        <v>31</v>
      </c>
      <c r="F296" s="3">
        <v>6000</v>
      </c>
      <c r="G296" s="3">
        <v>198.5</v>
      </c>
      <c r="H296" s="2" t="s">
        <v>59</v>
      </c>
      <c r="I296" s="3">
        <v>0</v>
      </c>
      <c r="J296" s="3">
        <v>29600</v>
      </c>
      <c r="K296" s="3">
        <v>11374.1</v>
      </c>
      <c r="L296" s="2" t="s">
        <v>24</v>
      </c>
      <c r="M296" s="2">
        <v>0</v>
      </c>
      <c r="N296" s="3">
        <f>SUMIFS('8月奖金发放记录'!$J$2:$J$171,'8月奖金发放记录'!$B$2:$B$171,B296,'8月奖金发放记录'!$E$2:$E$171,"结转",'8月奖金发放记录'!$A$2:$A$171,A296)</f>
        <v>0</v>
      </c>
      <c r="O296" s="3">
        <f>SUMIFS('8月奖金发放记录'!$J$2:$J$171,'8月奖金发放记录'!$B$2:$B$171,B296,'8月奖金发放记录'!$E$2:$E$171,"补发1月",'8月奖金发放记录'!$A$2:$A$171,A296)</f>
        <v>0</v>
      </c>
      <c r="P296" s="3">
        <f>SUMIFS('8月奖金发放记录'!$J$2:$J$171,'8月奖金发放记录'!$B$2:$B$171,B296,'8月奖金发放记录'!$E$2:$E$171,"补发2月",'8月奖金发放记录'!$A$2:$A$171,A296)</f>
        <v>0</v>
      </c>
      <c r="Q296" s="3">
        <f>SUMIFS('8月奖金发放记录'!$J$2:$J$171,'8月奖金发放记录'!$B$2:$B$171,B296,'8月奖金发放记录'!$E$2:$E$171,"补发3月",'8月奖金发放记录'!$A$2:$A$171,A296)</f>
        <v>0</v>
      </c>
      <c r="R296" s="3">
        <f>SUMIFS('8月奖金发放记录'!$J$2:$J$171,'8月奖金发放记录'!$B$2:$B$171,B296,'8月奖金发放记录'!$E$2:$E$171,"补发4月",'8月奖金发放记录'!$A$2:$A$171,A296)</f>
        <v>0</v>
      </c>
      <c r="S296" s="3">
        <f>SUMIFS('8月奖金发放记录'!$J$2:$J$171,'8月奖金发放记录'!$B$2:$B$171,B296,'8月奖金发放记录'!$E$2:$E$171,"补发5月",'8月奖金发放记录'!$A$2:$A$171,A296)</f>
        <v>0</v>
      </c>
      <c r="T296" s="3">
        <f>SUMIFS('8月奖金发放记录'!$J$2:$J$171,'8月奖金发放记录'!$B$2:$B$171,B296,'8月奖金发放记录'!$E$2:$E$171,"补发6月",'8月奖金发放记录'!$A$2:$A$171,A296)</f>
        <v>0</v>
      </c>
      <c r="U296" s="3">
        <f>SUMIFS('8月奖金发放记录'!$J$2:$J$171,'8月奖金发放记录'!$B$2:$B$171,B296,'8月奖金发放记录'!$E$2:$E$171,"补发7月",'8月奖金发放记录'!$A$2:$A$171,A296)</f>
        <v>0</v>
      </c>
      <c r="V296" s="3">
        <f>SUMIFS('8月奖金发放记录'!$J$2:$J$171,'8月奖金发放记录'!$B$2:$B$171,B296,'8月奖金发放记录'!$E$2:$E$171,"当月",'8月奖金发放记录'!$A$2:$A$171,A296)</f>
        <v>0</v>
      </c>
      <c r="W296" s="3">
        <f>SUMIFS('8月奖金发放记录'!$J$2:$J$171,'8月奖金发放记录'!$B$2:$B$171,B296,'8月奖金发放记录'!$E$2:$E$171,"累计补发8月",'8月奖金发放记录'!$A$2:$A$171,A296)</f>
        <v>0</v>
      </c>
      <c r="X296" s="3">
        <f t="shared" si="4"/>
        <v>0</v>
      </c>
      <c r="Y296" s="2" t="s">
        <v>59</v>
      </c>
    </row>
    <row r="297" ht="19" customHeight="1" spans="1:25">
      <c r="A297" s="2" t="s">
        <v>567</v>
      </c>
      <c r="B297" s="2" t="s">
        <v>564</v>
      </c>
      <c r="C297" s="2" t="s">
        <v>53</v>
      </c>
      <c r="D297" s="2">
        <v>1</v>
      </c>
      <c r="E297" s="2">
        <v>31</v>
      </c>
      <c r="F297" s="3">
        <v>6000</v>
      </c>
      <c r="G297" s="3">
        <v>5033.1</v>
      </c>
      <c r="H297" s="2" t="s">
        <v>59</v>
      </c>
      <c r="I297" s="3">
        <v>0</v>
      </c>
      <c r="J297" s="3">
        <v>9290.32</v>
      </c>
      <c r="K297" s="3">
        <v>8095.1</v>
      </c>
      <c r="L297" s="2" t="s">
        <v>24</v>
      </c>
      <c r="M297" s="2">
        <v>0</v>
      </c>
      <c r="N297" s="3">
        <f>SUMIFS('8月奖金发放记录'!$J$2:$J$171,'8月奖金发放记录'!$B$2:$B$171,B297,'8月奖金发放记录'!$E$2:$E$171,"结转",'8月奖金发放记录'!$A$2:$A$171,A297)</f>
        <v>0</v>
      </c>
      <c r="O297" s="3">
        <f>SUMIFS('8月奖金发放记录'!$J$2:$J$171,'8月奖金发放记录'!$B$2:$B$171,B297,'8月奖金发放记录'!$E$2:$E$171,"补发1月",'8月奖金发放记录'!$A$2:$A$171,A297)</f>
        <v>0</v>
      </c>
      <c r="P297" s="3">
        <f>SUMIFS('8月奖金发放记录'!$J$2:$J$171,'8月奖金发放记录'!$B$2:$B$171,B297,'8月奖金发放记录'!$E$2:$E$171,"补发2月",'8月奖金发放记录'!$A$2:$A$171,A297)</f>
        <v>0</v>
      </c>
      <c r="Q297" s="3">
        <f>SUMIFS('8月奖金发放记录'!$J$2:$J$171,'8月奖金发放记录'!$B$2:$B$171,B297,'8月奖金发放记录'!$E$2:$E$171,"补发3月",'8月奖金发放记录'!$A$2:$A$171,A297)</f>
        <v>0</v>
      </c>
      <c r="R297" s="3">
        <f>SUMIFS('8月奖金发放记录'!$J$2:$J$171,'8月奖金发放记录'!$B$2:$B$171,B297,'8月奖金发放记录'!$E$2:$E$171,"补发4月",'8月奖金发放记录'!$A$2:$A$171,A297)</f>
        <v>0</v>
      </c>
      <c r="S297" s="3">
        <f>SUMIFS('8月奖金发放记录'!$J$2:$J$171,'8月奖金发放记录'!$B$2:$B$171,B297,'8月奖金发放记录'!$E$2:$E$171,"补发5月",'8月奖金发放记录'!$A$2:$A$171,A297)</f>
        <v>0</v>
      </c>
      <c r="T297" s="3">
        <f>SUMIFS('8月奖金发放记录'!$J$2:$J$171,'8月奖金发放记录'!$B$2:$B$171,B297,'8月奖金发放记录'!$E$2:$E$171,"补发6月",'8月奖金发放记录'!$A$2:$A$171,A297)</f>
        <v>0</v>
      </c>
      <c r="U297" s="3">
        <f>SUMIFS('8月奖金发放记录'!$J$2:$J$171,'8月奖金发放记录'!$B$2:$B$171,B297,'8月奖金发放记录'!$E$2:$E$171,"补发7月",'8月奖金发放记录'!$A$2:$A$171,A297)</f>
        <v>0</v>
      </c>
      <c r="V297" s="3">
        <f>SUMIFS('8月奖金发放记录'!$J$2:$J$171,'8月奖金发放记录'!$B$2:$B$171,B297,'8月奖金发放记录'!$E$2:$E$171,"当月",'8月奖金发放记录'!$A$2:$A$171,A297)</f>
        <v>0</v>
      </c>
      <c r="W297" s="3">
        <f>SUMIFS('8月奖金发放记录'!$J$2:$J$171,'8月奖金发放记录'!$B$2:$B$171,B297,'8月奖金发放记录'!$E$2:$E$171,"累计补发8月",'8月奖金发放记录'!$A$2:$A$171,A297)</f>
        <v>0</v>
      </c>
      <c r="X297" s="3">
        <f t="shared" si="4"/>
        <v>0</v>
      </c>
      <c r="Y297" s="2" t="s">
        <v>59</v>
      </c>
    </row>
    <row r="298" ht="19" customHeight="1" spans="1:25">
      <c r="A298" s="2" t="s">
        <v>568</v>
      </c>
      <c r="B298" s="2" t="s">
        <v>564</v>
      </c>
      <c r="C298" s="2" t="s">
        <v>120</v>
      </c>
      <c r="D298" s="2">
        <v>1</v>
      </c>
      <c r="E298" s="2">
        <v>31</v>
      </c>
      <c r="F298" s="3">
        <v>5000</v>
      </c>
      <c r="G298" s="3">
        <v>2321.5</v>
      </c>
      <c r="H298" s="2" t="s">
        <v>59</v>
      </c>
      <c r="I298" s="3">
        <v>0</v>
      </c>
      <c r="J298" s="3">
        <v>5000</v>
      </c>
      <c r="K298" s="3">
        <v>2321.5</v>
      </c>
      <c r="L298" s="2" t="s">
        <v>24</v>
      </c>
      <c r="M298" s="2">
        <v>0</v>
      </c>
      <c r="N298" s="3">
        <f>SUMIFS('8月奖金发放记录'!$J$2:$J$171,'8月奖金发放记录'!$B$2:$B$171,B298,'8月奖金发放记录'!$E$2:$E$171,"结转",'8月奖金发放记录'!$A$2:$A$171,A298)</f>
        <v>0</v>
      </c>
      <c r="O298" s="3">
        <f>SUMIFS('8月奖金发放记录'!$J$2:$J$171,'8月奖金发放记录'!$B$2:$B$171,B298,'8月奖金发放记录'!$E$2:$E$171,"补发1月",'8月奖金发放记录'!$A$2:$A$171,A298)</f>
        <v>0</v>
      </c>
      <c r="P298" s="3">
        <f>SUMIFS('8月奖金发放记录'!$J$2:$J$171,'8月奖金发放记录'!$B$2:$B$171,B298,'8月奖金发放记录'!$E$2:$E$171,"补发2月",'8月奖金发放记录'!$A$2:$A$171,A298)</f>
        <v>0</v>
      </c>
      <c r="Q298" s="3">
        <f>SUMIFS('8月奖金发放记录'!$J$2:$J$171,'8月奖金发放记录'!$B$2:$B$171,B298,'8月奖金发放记录'!$E$2:$E$171,"补发3月",'8月奖金发放记录'!$A$2:$A$171,A298)</f>
        <v>0</v>
      </c>
      <c r="R298" s="3">
        <f>SUMIFS('8月奖金发放记录'!$J$2:$J$171,'8月奖金发放记录'!$B$2:$B$171,B298,'8月奖金发放记录'!$E$2:$E$171,"补发4月",'8月奖金发放记录'!$A$2:$A$171,A298)</f>
        <v>0</v>
      </c>
      <c r="S298" s="3">
        <f>SUMIFS('8月奖金发放记录'!$J$2:$J$171,'8月奖金发放记录'!$B$2:$B$171,B298,'8月奖金发放记录'!$E$2:$E$171,"补发5月",'8月奖金发放记录'!$A$2:$A$171,A298)</f>
        <v>0</v>
      </c>
      <c r="T298" s="3">
        <f>SUMIFS('8月奖金发放记录'!$J$2:$J$171,'8月奖金发放记录'!$B$2:$B$171,B298,'8月奖金发放记录'!$E$2:$E$171,"补发6月",'8月奖金发放记录'!$A$2:$A$171,A298)</f>
        <v>0</v>
      </c>
      <c r="U298" s="3">
        <f>SUMIFS('8月奖金发放记录'!$J$2:$J$171,'8月奖金发放记录'!$B$2:$B$171,B298,'8月奖金发放记录'!$E$2:$E$171,"补发7月",'8月奖金发放记录'!$A$2:$A$171,A298)</f>
        <v>0</v>
      </c>
      <c r="V298" s="3">
        <f>SUMIFS('8月奖金发放记录'!$J$2:$J$171,'8月奖金发放记录'!$B$2:$B$171,B298,'8月奖金发放记录'!$E$2:$E$171,"当月",'8月奖金发放记录'!$A$2:$A$171,A298)</f>
        <v>0</v>
      </c>
      <c r="W298" s="3">
        <f>SUMIFS('8月奖金发放记录'!$J$2:$J$171,'8月奖金发放记录'!$B$2:$B$171,B298,'8月奖金发放记录'!$E$2:$E$171,"累计补发8月",'8月奖金发放记录'!$A$2:$A$171,A298)</f>
        <v>0</v>
      </c>
      <c r="X298" s="3">
        <f t="shared" si="4"/>
        <v>0</v>
      </c>
      <c r="Y298" s="2" t="s">
        <v>59</v>
      </c>
    </row>
    <row r="299" ht="19" customHeight="1" spans="1:25">
      <c r="A299" s="2" t="s">
        <v>571</v>
      </c>
      <c r="B299" s="2" t="s">
        <v>564</v>
      </c>
      <c r="C299" s="2" t="s">
        <v>120</v>
      </c>
      <c r="D299" s="2">
        <v>1</v>
      </c>
      <c r="E299" s="2">
        <v>31</v>
      </c>
      <c r="F299" s="3">
        <v>5000</v>
      </c>
      <c r="G299" s="3">
        <v>0</v>
      </c>
      <c r="H299" s="2" t="s">
        <v>59</v>
      </c>
      <c r="I299" s="3">
        <v>0</v>
      </c>
      <c r="J299" s="3">
        <v>5000</v>
      </c>
      <c r="K299" s="3">
        <v>0</v>
      </c>
      <c r="L299" s="2" t="s">
        <v>24</v>
      </c>
      <c r="M299" s="2">
        <v>0</v>
      </c>
      <c r="N299" s="3">
        <f>SUMIFS('8月奖金发放记录'!$J$2:$J$171,'8月奖金发放记录'!$B$2:$B$171,B299,'8月奖金发放记录'!$E$2:$E$171,"结转",'8月奖金发放记录'!$A$2:$A$171,A299)</f>
        <v>0</v>
      </c>
      <c r="O299" s="3">
        <f>SUMIFS('8月奖金发放记录'!$J$2:$J$171,'8月奖金发放记录'!$B$2:$B$171,B299,'8月奖金发放记录'!$E$2:$E$171,"补发1月",'8月奖金发放记录'!$A$2:$A$171,A299)</f>
        <v>0</v>
      </c>
      <c r="P299" s="3">
        <f>SUMIFS('8月奖金发放记录'!$J$2:$J$171,'8月奖金发放记录'!$B$2:$B$171,B299,'8月奖金发放记录'!$E$2:$E$171,"补发2月",'8月奖金发放记录'!$A$2:$A$171,A299)</f>
        <v>0</v>
      </c>
      <c r="Q299" s="3">
        <f>SUMIFS('8月奖金发放记录'!$J$2:$J$171,'8月奖金发放记录'!$B$2:$B$171,B299,'8月奖金发放记录'!$E$2:$E$171,"补发3月",'8月奖金发放记录'!$A$2:$A$171,A299)</f>
        <v>0</v>
      </c>
      <c r="R299" s="3">
        <f>SUMIFS('8月奖金发放记录'!$J$2:$J$171,'8月奖金发放记录'!$B$2:$B$171,B299,'8月奖金发放记录'!$E$2:$E$171,"补发4月",'8月奖金发放记录'!$A$2:$A$171,A299)</f>
        <v>0</v>
      </c>
      <c r="S299" s="3">
        <f>SUMIFS('8月奖金发放记录'!$J$2:$J$171,'8月奖金发放记录'!$B$2:$B$171,B299,'8月奖金发放记录'!$E$2:$E$171,"补发5月",'8月奖金发放记录'!$A$2:$A$171,A299)</f>
        <v>0</v>
      </c>
      <c r="T299" s="3">
        <f>SUMIFS('8月奖金发放记录'!$J$2:$J$171,'8月奖金发放记录'!$B$2:$B$171,B299,'8月奖金发放记录'!$E$2:$E$171,"补发6月",'8月奖金发放记录'!$A$2:$A$171,A299)</f>
        <v>0</v>
      </c>
      <c r="U299" s="3">
        <f>SUMIFS('8月奖金发放记录'!$J$2:$J$171,'8月奖金发放记录'!$B$2:$B$171,B299,'8月奖金发放记录'!$E$2:$E$171,"补发7月",'8月奖金发放记录'!$A$2:$A$171,A299)</f>
        <v>0</v>
      </c>
      <c r="V299" s="3">
        <f>SUMIFS('8月奖金发放记录'!$J$2:$J$171,'8月奖金发放记录'!$B$2:$B$171,B299,'8月奖金发放记录'!$E$2:$E$171,"当月",'8月奖金发放记录'!$A$2:$A$171,A299)</f>
        <v>0</v>
      </c>
      <c r="W299" s="3">
        <f>SUMIFS('8月奖金发放记录'!$J$2:$J$171,'8月奖金发放记录'!$B$2:$B$171,B299,'8月奖金发放记录'!$E$2:$E$171,"累计补发8月",'8月奖金发放记录'!$A$2:$A$171,A299)</f>
        <v>0</v>
      </c>
      <c r="X299" s="3">
        <f t="shared" si="4"/>
        <v>0</v>
      </c>
      <c r="Y299" s="2" t="s">
        <v>59</v>
      </c>
    </row>
    <row r="300" ht="19" customHeight="1" spans="1:25">
      <c r="A300" s="2" t="s">
        <v>573</v>
      </c>
      <c r="B300" s="2" t="s">
        <v>564</v>
      </c>
      <c r="C300" s="2" t="s">
        <v>53</v>
      </c>
      <c r="D300" s="2">
        <v>1</v>
      </c>
      <c r="E300" s="2">
        <v>31</v>
      </c>
      <c r="F300" s="3">
        <v>3000</v>
      </c>
      <c r="G300" s="3">
        <v>1826.7</v>
      </c>
      <c r="H300" s="2" t="s">
        <v>59</v>
      </c>
      <c r="I300" s="3">
        <v>0</v>
      </c>
      <c r="J300" s="3">
        <v>24000</v>
      </c>
      <c r="K300" s="3">
        <v>16063.9</v>
      </c>
      <c r="L300" s="2" t="s">
        <v>24</v>
      </c>
      <c r="M300" s="2">
        <v>0</v>
      </c>
      <c r="N300" s="3">
        <f>SUMIFS('8月奖金发放记录'!$J$2:$J$171,'8月奖金发放记录'!$B$2:$B$171,B300,'8月奖金发放记录'!$E$2:$E$171,"结转",'8月奖金发放记录'!$A$2:$A$171,A300)</f>
        <v>0</v>
      </c>
      <c r="O300" s="3">
        <f>SUMIFS('8月奖金发放记录'!$J$2:$J$171,'8月奖金发放记录'!$B$2:$B$171,B300,'8月奖金发放记录'!$E$2:$E$171,"补发1月",'8月奖金发放记录'!$A$2:$A$171,A300)</f>
        <v>0</v>
      </c>
      <c r="P300" s="3">
        <f>SUMIFS('8月奖金发放记录'!$J$2:$J$171,'8月奖金发放记录'!$B$2:$B$171,B300,'8月奖金发放记录'!$E$2:$E$171,"补发2月",'8月奖金发放记录'!$A$2:$A$171,A300)</f>
        <v>0</v>
      </c>
      <c r="Q300" s="3">
        <f>SUMIFS('8月奖金发放记录'!$J$2:$J$171,'8月奖金发放记录'!$B$2:$B$171,B300,'8月奖金发放记录'!$E$2:$E$171,"补发3月",'8月奖金发放记录'!$A$2:$A$171,A300)</f>
        <v>0</v>
      </c>
      <c r="R300" s="3">
        <f>SUMIFS('8月奖金发放记录'!$J$2:$J$171,'8月奖金发放记录'!$B$2:$B$171,B300,'8月奖金发放记录'!$E$2:$E$171,"补发4月",'8月奖金发放记录'!$A$2:$A$171,A300)</f>
        <v>0</v>
      </c>
      <c r="S300" s="3">
        <f>SUMIFS('8月奖金发放记录'!$J$2:$J$171,'8月奖金发放记录'!$B$2:$B$171,B300,'8月奖金发放记录'!$E$2:$E$171,"补发5月",'8月奖金发放记录'!$A$2:$A$171,A300)</f>
        <v>0</v>
      </c>
      <c r="T300" s="3">
        <f>SUMIFS('8月奖金发放记录'!$J$2:$J$171,'8月奖金发放记录'!$B$2:$B$171,B300,'8月奖金发放记录'!$E$2:$E$171,"补发6月",'8月奖金发放记录'!$A$2:$A$171,A300)</f>
        <v>0</v>
      </c>
      <c r="U300" s="3">
        <f>SUMIFS('8月奖金发放记录'!$J$2:$J$171,'8月奖金发放记录'!$B$2:$B$171,B300,'8月奖金发放记录'!$E$2:$E$171,"补发7月",'8月奖金发放记录'!$A$2:$A$171,A300)</f>
        <v>0</v>
      </c>
      <c r="V300" s="3">
        <f>SUMIFS('8月奖金发放记录'!$J$2:$J$171,'8月奖金发放记录'!$B$2:$B$171,B300,'8月奖金发放记录'!$E$2:$E$171,"当月",'8月奖金发放记录'!$A$2:$A$171,A300)</f>
        <v>0</v>
      </c>
      <c r="W300" s="3">
        <f>SUMIFS('8月奖金发放记录'!$J$2:$J$171,'8月奖金发放记录'!$B$2:$B$171,B300,'8月奖金发放记录'!$E$2:$E$171,"累计补发8月",'8月奖金发放记录'!$A$2:$A$171,A300)</f>
        <v>0</v>
      </c>
      <c r="X300" s="3">
        <f t="shared" si="4"/>
        <v>0</v>
      </c>
      <c r="Y300" s="2" t="s">
        <v>59</v>
      </c>
    </row>
    <row r="301" ht="19" customHeight="1" spans="1:25">
      <c r="A301" s="2" t="s">
        <v>576</v>
      </c>
      <c r="B301" s="2" t="s">
        <v>564</v>
      </c>
      <c r="C301" s="2" t="s">
        <v>120</v>
      </c>
      <c r="D301" s="2">
        <v>1</v>
      </c>
      <c r="E301" s="2">
        <v>31</v>
      </c>
      <c r="F301" s="3">
        <v>5000</v>
      </c>
      <c r="G301" s="3">
        <v>1268.5</v>
      </c>
      <c r="H301" s="2" t="s">
        <v>59</v>
      </c>
      <c r="I301" s="3">
        <v>0</v>
      </c>
      <c r="J301" s="3">
        <v>5000</v>
      </c>
      <c r="K301" s="3">
        <v>1268.5</v>
      </c>
      <c r="L301" s="2" t="s">
        <v>24</v>
      </c>
      <c r="M301" s="2">
        <v>0</v>
      </c>
      <c r="N301" s="3">
        <f>SUMIFS('8月奖金发放记录'!$J$2:$J$171,'8月奖金发放记录'!$B$2:$B$171,B301,'8月奖金发放记录'!$E$2:$E$171,"结转",'8月奖金发放记录'!$A$2:$A$171,A301)</f>
        <v>0</v>
      </c>
      <c r="O301" s="3">
        <f>SUMIFS('8月奖金发放记录'!$J$2:$J$171,'8月奖金发放记录'!$B$2:$B$171,B301,'8月奖金发放记录'!$E$2:$E$171,"补发1月",'8月奖金发放记录'!$A$2:$A$171,A301)</f>
        <v>0</v>
      </c>
      <c r="P301" s="3">
        <f>SUMIFS('8月奖金发放记录'!$J$2:$J$171,'8月奖金发放记录'!$B$2:$B$171,B301,'8月奖金发放记录'!$E$2:$E$171,"补发2月",'8月奖金发放记录'!$A$2:$A$171,A301)</f>
        <v>0</v>
      </c>
      <c r="Q301" s="3">
        <f>SUMIFS('8月奖金发放记录'!$J$2:$J$171,'8月奖金发放记录'!$B$2:$B$171,B301,'8月奖金发放记录'!$E$2:$E$171,"补发3月",'8月奖金发放记录'!$A$2:$A$171,A301)</f>
        <v>0</v>
      </c>
      <c r="R301" s="3">
        <f>SUMIFS('8月奖金发放记录'!$J$2:$J$171,'8月奖金发放记录'!$B$2:$B$171,B301,'8月奖金发放记录'!$E$2:$E$171,"补发4月",'8月奖金发放记录'!$A$2:$A$171,A301)</f>
        <v>0</v>
      </c>
      <c r="S301" s="3">
        <f>SUMIFS('8月奖金发放记录'!$J$2:$J$171,'8月奖金发放记录'!$B$2:$B$171,B301,'8月奖金发放记录'!$E$2:$E$171,"补发5月",'8月奖金发放记录'!$A$2:$A$171,A301)</f>
        <v>0</v>
      </c>
      <c r="T301" s="3">
        <f>SUMIFS('8月奖金发放记录'!$J$2:$J$171,'8月奖金发放记录'!$B$2:$B$171,B301,'8月奖金发放记录'!$E$2:$E$171,"补发6月",'8月奖金发放记录'!$A$2:$A$171,A301)</f>
        <v>0</v>
      </c>
      <c r="U301" s="3">
        <f>SUMIFS('8月奖金发放记录'!$J$2:$J$171,'8月奖金发放记录'!$B$2:$B$171,B301,'8月奖金发放记录'!$E$2:$E$171,"补发7月",'8月奖金发放记录'!$A$2:$A$171,A301)</f>
        <v>0</v>
      </c>
      <c r="V301" s="3">
        <f>SUMIFS('8月奖金发放记录'!$J$2:$J$171,'8月奖金发放记录'!$B$2:$B$171,B301,'8月奖金发放记录'!$E$2:$E$171,"当月",'8月奖金发放记录'!$A$2:$A$171,A301)</f>
        <v>0</v>
      </c>
      <c r="W301" s="3">
        <f>SUMIFS('8月奖金发放记录'!$J$2:$J$171,'8月奖金发放记录'!$B$2:$B$171,B301,'8月奖金发放记录'!$E$2:$E$171,"累计补发8月",'8月奖金发放记录'!$A$2:$A$171,A301)</f>
        <v>0</v>
      </c>
      <c r="X301" s="3">
        <f t="shared" si="4"/>
        <v>0</v>
      </c>
      <c r="Y301" s="2" t="s">
        <v>59</v>
      </c>
    </row>
    <row r="302" ht="19" customHeight="1" spans="1:25">
      <c r="A302" s="2" t="s">
        <v>579</v>
      </c>
      <c r="B302" s="2" t="s">
        <v>564</v>
      </c>
      <c r="C302" s="2" t="s">
        <v>120</v>
      </c>
      <c r="D302" s="2">
        <v>1</v>
      </c>
      <c r="E302" s="2">
        <v>31</v>
      </c>
      <c r="F302" s="3">
        <v>3000</v>
      </c>
      <c r="G302" s="3">
        <v>1563.2</v>
      </c>
      <c r="H302" s="2" t="s">
        <v>59</v>
      </c>
      <c r="I302" s="3">
        <v>0</v>
      </c>
      <c r="J302" s="3">
        <v>3000</v>
      </c>
      <c r="K302" s="3">
        <v>1563.2</v>
      </c>
      <c r="L302" s="2" t="s">
        <v>24</v>
      </c>
      <c r="M302" s="2">
        <v>0</v>
      </c>
      <c r="N302" s="3">
        <f>SUMIFS('8月奖金发放记录'!$J$2:$J$171,'8月奖金发放记录'!$B$2:$B$171,B302,'8月奖金发放记录'!$E$2:$E$171,"结转",'8月奖金发放记录'!$A$2:$A$171,A302)</f>
        <v>0</v>
      </c>
      <c r="O302" s="3">
        <f>SUMIFS('8月奖金发放记录'!$J$2:$J$171,'8月奖金发放记录'!$B$2:$B$171,B302,'8月奖金发放记录'!$E$2:$E$171,"补发1月",'8月奖金发放记录'!$A$2:$A$171,A302)</f>
        <v>0</v>
      </c>
      <c r="P302" s="3">
        <f>SUMIFS('8月奖金发放记录'!$J$2:$J$171,'8月奖金发放记录'!$B$2:$B$171,B302,'8月奖金发放记录'!$E$2:$E$171,"补发2月",'8月奖金发放记录'!$A$2:$A$171,A302)</f>
        <v>0</v>
      </c>
      <c r="Q302" s="3">
        <f>SUMIFS('8月奖金发放记录'!$J$2:$J$171,'8月奖金发放记录'!$B$2:$B$171,B302,'8月奖金发放记录'!$E$2:$E$171,"补发3月",'8月奖金发放记录'!$A$2:$A$171,A302)</f>
        <v>0</v>
      </c>
      <c r="R302" s="3">
        <f>SUMIFS('8月奖金发放记录'!$J$2:$J$171,'8月奖金发放记录'!$B$2:$B$171,B302,'8月奖金发放记录'!$E$2:$E$171,"补发4月",'8月奖金发放记录'!$A$2:$A$171,A302)</f>
        <v>0</v>
      </c>
      <c r="S302" s="3">
        <f>SUMIFS('8月奖金发放记录'!$J$2:$J$171,'8月奖金发放记录'!$B$2:$B$171,B302,'8月奖金发放记录'!$E$2:$E$171,"补发5月",'8月奖金发放记录'!$A$2:$A$171,A302)</f>
        <v>0</v>
      </c>
      <c r="T302" s="3">
        <f>SUMIFS('8月奖金发放记录'!$J$2:$J$171,'8月奖金发放记录'!$B$2:$B$171,B302,'8月奖金发放记录'!$E$2:$E$171,"补发6月",'8月奖金发放记录'!$A$2:$A$171,A302)</f>
        <v>0</v>
      </c>
      <c r="U302" s="3">
        <f>SUMIFS('8月奖金发放记录'!$J$2:$J$171,'8月奖金发放记录'!$B$2:$B$171,B302,'8月奖金发放记录'!$E$2:$E$171,"补发7月",'8月奖金发放记录'!$A$2:$A$171,A302)</f>
        <v>0</v>
      </c>
      <c r="V302" s="3">
        <f>SUMIFS('8月奖金发放记录'!$J$2:$J$171,'8月奖金发放记录'!$B$2:$B$171,B302,'8月奖金发放记录'!$E$2:$E$171,"当月",'8月奖金发放记录'!$A$2:$A$171,A302)</f>
        <v>0</v>
      </c>
      <c r="W302" s="3">
        <f>SUMIFS('8月奖金发放记录'!$J$2:$J$171,'8月奖金发放记录'!$B$2:$B$171,B302,'8月奖金发放记录'!$E$2:$E$171,"累计补发8月",'8月奖金发放记录'!$A$2:$A$171,A302)</f>
        <v>0</v>
      </c>
      <c r="X302" s="3">
        <f t="shared" si="4"/>
        <v>0</v>
      </c>
      <c r="Y302" s="2" t="s">
        <v>59</v>
      </c>
    </row>
    <row r="303" ht="19" customHeight="1" spans="1:25">
      <c r="A303" s="2" t="s">
        <v>580</v>
      </c>
      <c r="B303" s="2" t="s">
        <v>564</v>
      </c>
      <c r="C303" s="2" t="s">
        <v>120</v>
      </c>
      <c r="D303" s="2">
        <v>1</v>
      </c>
      <c r="E303" s="2">
        <v>31</v>
      </c>
      <c r="F303" s="3">
        <v>3000</v>
      </c>
      <c r="G303" s="3">
        <v>1269.5</v>
      </c>
      <c r="H303" s="2" t="s">
        <v>59</v>
      </c>
      <c r="I303" s="3">
        <v>0</v>
      </c>
      <c r="J303" s="3">
        <v>3000</v>
      </c>
      <c r="K303" s="3">
        <v>1269.5</v>
      </c>
      <c r="L303" s="2" t="s">
        <v>24</v>
      </c>
      <c r="M303" s="2">
        <v>0</v>
      </c>
      <c r="N303" s="3">
        <f>SUMIFS('8月奖金发放记录'!$J$2:$J$171,'8月奖金发放记录'!$B$2:$B$171,B303,'8月奖金发放记录'!$E$2:$E$171,"结转",'8月奖金发放记录'!$A$2:$A$171,A303)</f>
        <v>0</v>
      </c>
      <c r="O303" s="3">
        <f>SUMIFS('8月奖金发放记录'!$J$2:$J$171,'8月奖金发放记录'!$B$2:$B$171,B303,'8月奖金发放记录'!$E$2:$E$171,"补发1月",'8月奖金发放记录'!$A$2:$A$171,A303)</f>
        <v>0</v>
      </c>
      <c r="P303" s="3">
        <f>SUMIFS('8月奖金发放记录'!$J$2:$J$171,'8月奖金发放记录'!$B$2:$B$171,B303,'8月奖金发放记录'!$E$2:$E$171,"补发2月",'8月奖金发放记录'!$A$2:$A$171,A303)</f>
        <v>0</v>
      </c>
      <c r="Q303" s="3">
        <f>SUMIFS('8月奖金发放记录'!$J$2:$J$171,'8月奖金发放记录'!$B$2:$B$171,B303,'8月奖金发放记录'!$E$2:$E$171,"补发3月",'8月奖金发放记录'!$A$2:$A$171,A303)</f>
        <v>0</v>
      </c>
      <c r="R303" s="3">
        <f>SUMIFS('8月奖金发放记录'!$J$2:$J$171,'8月奖金发放记录'!$B$2:$B$171,B303,'8月奖金发放记录'!$E$2:$E$171,"补发4月",'8月奖金发放记录'!$A$2:$A$171,A303)</f>
        <v>0</v>
      </c>
      <c r="S303" s="3">
        <f>SUMIFS('8月奖金发放记录'!$J$2:$J$171,'8月奖金发放记录'!$B$2:$B$171,B303,'8月奖金发放记录'!$E$2:$E$171,"补发5月",'8月奖金发放记录'!$A$2:$A$171,A303)</f>
        <v>0</v>
      </c>
      <c r="T303" s="3">
        <f>SUMIFS('8月奖金发放记录'!$J$2:$J$171,'8月奖金发放记录'!$B$2:$B$171,B303,'8月奖金发放记录'!$E$2:$E$171,"补发6月",'8月奖金发放记录'!$A$2:$A$171,A303)</f>
        <v>0</v>
      </c>
      <c r="U303" s="3">
        <f>SUMIFS('8月奖金发放记录'!$J$2:$J$171,'8月奖金发放记录'!$B$2:$B$171,B303,'8月奖金发放记录'!$E$2:$E$171,"补发7月",'8月奖金发放记录'!$A$2:$A$171,A303)</f>
        <v>0</v>
      </c>
      <c r="V303" s="3">
        <f>SUMIFS('8月奖金发放记录'!$J$2:$J$171,'8月奖金发放记录'!$B$2:$B$171,B303,'8月奖金发放记录'!$E$2:$E$171,"当月",'8月奖金发放记录'!$A$2:$A$171,A303)</f>
        <v>0</v>
      </c>
      <c r="W303" s="3">
        <f>SUMIFS('8月奖金发放记录'!$J$2:$J$171,'8月奖金发放记录'!$B$2:$B$171,B303,'8月奖金发放记录'!$E$2:$E$171,"累计补发8月",'8月奖金发放记录'!$A$2:$A$171,A303)</f>
        <v>0</v>
      </c>
      <c r="X303" s="3">
        <f t="shared" si="4"/>
        <v>0</v>
      </c>
      <c r="Y303" s="2" t="s">
        <v>59</v>
      </c>
    </row>
    <row r="304" ht="19" customHeight="1" spans="1:25">
      <c r="A304" s="2" t="s">
        <v>581</v>
      </c>
      <c r="B304" s="2" t="s">
        <v>564</v>
      </c>
      <c r="C304" s="2" t="s">
        <v>120</v>
      </c>
      <c r="D304" s="2">
        <v>1</v>
      </c>
      <c r="E304" s="2">
        <v>31</v>
      </c>
      <c r="F304" s="3">
        <v>3000</v>
      </c>
      <c r="G304" s="3">
        <v>183.7</v>
      </c>
      <c r="H304" s="2" t="s">
        <v>59</v>
      </c>
      <c r="I304" s="3">
        <v>0</v>
      </c>
      <c r="J304" s="3">
        <v>3000</v>
      </c>
      <c r="K304" s="3">
        <v>183.7</v>
      </c>
      <c r="L304" s="2" t="s">
        <v>24</v>
      </c>
      <c r="M304" s="2">
        <v>0</v>
      </c>
      <c r="N304" s="3">
        <f>SUMIFS('8月奖金发放记录'!$J$2:$J$171,'8月奖金发放记录'!$B$2:$B$171,B304,'8月奖金发放记录'!$E$2:$E$171,"结转",'8月奖金发放记录'!$A$2:$A$171,A304)</f>
        <v>0</v>
      </c>
      <c r="O304" s="3">
        <f>SUMIFS('8月奖金发放记录'!$J$2:$J$171,'8月奖金发放记录'!$B$2:$B$171,B304,'8月奖金发放记录'!$E$2:$E$171,"补发1月",'8月奖金发放记录'!$A$2:$A$171,A304)</f>
        <v>0</v>
      </c>
      <c r="P304" s="3">
        <f>SUMIFS('8月奖金发放记录'!$J$2:$J$171,'8月奖金发放记录'!$B$2:$B$171,B304,'8月奖金发放记录'!$E$2:$E$171,"补发2月",'8月奖金发放记录'!$A$2:$A$171,A304)</f>
        <v>0</v>
      </c>
      <c r="Q304" s="3">
        <f>SUMIFS('8月奖金发放记录'!$J$2:$J$171,'8月奖金发放记录'!$B$2:$B$171,B304,'8月奖金发放记录'!$E$2:$E$171,"补发3月",'8月奖金发放记录'!$A$2:$A$171,A304)</f>
        <v>0</v>
      </c>
      <c r="R304" s="3">
        <f>SUMIFS('8月奖金发放记录'!$J$2:$J$171,'8月奖金发放记录'!$B$2:$B$171,B304,'8月奖金发放记录'!$E$2:$E$171,"补发4月",'8月奖金发放记录'!$A$2:$A$171,A304)</f>
        <v>0</v>
      </c>
      <c r="S304" s="3">
        <f>SUMIFS('8月奖金发放记录'!$J$2:$J$171,'8月奖金发放记录'!$B$2:$B$171,B304,'8月奖金发放记录'!$E$2:$E$171,"补发5月",'8月奖金发放记录'!$A$2:$A$171,A304)</f>
        <v>0</v>
      </c>
      <c r="T304" s="3">
        <f>SUMIFS('8月奖金发放记录'!$J$2:$J$171,'8月奖金发放记录'!$B$2:$B$171,B304,'8月奖金发放记录'!$E$2:$E$171,"补发6月",'8月奖金发放记录'!$A$2:$A$171,A304)</f>
        <v>0</v>
      </c>
      <c r="U304" s="3">
        <f>SUMIFS('8月奖金发放记录'!$J$2:$J$171,'8月奖金发放记录'!$B$2:$B$171,B304,'8月奖金发放记录'!$E$2:$E$171,"补发7月",'8月奖金发放记录'!$A$2:$A$171,A304)</f>
        <v>0</v>
      </c>
      <c r="V304" s="3">
        <f>SUMIFS('8月奖金发放记录'!$J$2:$J$171,'8月奖金发放记录'!$B$2:$B$171,B304,'8月奖金发放记录'!$E$2:$E$171,"当月",'8月奖金发放记录'!$A$2:$A$171,A304)</f>
        <v>0</v>
      </c>
      <c r="W304" s="3">
        <f>SUMIFS('8月奖金发放记录'!$J$2:$J$171,'8月奖金发放记录'!$B$2:$B$171,B304,'8月奖金发放记录'!$E$2:$E$171,"累计补发8月",'8月奖金发放记录'!$A$2:$A$171,A304)</f>
        <v>0</v>
      </c>
      <c r="X304" s="3">
        <f t="shared" si="4"/>
        <v>0</v>
      </c>
      <c r="Y304" s="2" t="s">
        <v>59</v>
      </c>
    </row>
    <row r="305" ht="19" customHeight="1" spans="1:25">
      <c r="A305" s="2" t="s">
        <v>583</v>
      </c>
      <c r="B305" s="2" t="s">
        <v>564</v>
      </c>
      <c r="C305" s="2" t="s">
        <v>120</v>
      </c>
      <c r="D305" s="2">
        <v>1</v>
      </c>
      <c r="E305" s="2">
        <v>31</v>
      </c>
      <c r="F305" s="3">
        <v>3000</v>
      </c>
      <c r="G305" s="3">
        <v>2292.7</v>
      </c>
      <c r="H305" s="2" t="s">
        <v>59</v>
      </c>
      <c r="I305" s="3">
        <v>0</v>
      </c>
      <c r="J305" s="3">
        <v>3000</v>
      </c>
      <c r="K305" s="3">
        <v>2292.7</v>
      </c>
      <c r="L305" s="2" t="s">
        <v>24</v>
      </c>
      <c r="M305" s="2">
        <v>0</v>
      </c>
      <c r="N305" s="3">
        <f>SUMIFS('8月奖金发放记录'!$J$2:$J$171,'8月奖金发放记录'!$B$2:$B$171,B305,'8月奖金发放记录'!$E$2:$E$171,"结转",'8月奖金发放记录'!$A$2:$A$171,A305)</f>
        <v>0</v>
      </c>
      <c r="O305" s="3">
        <f>SUMIFS('8月奖金发放记录'!$J$2:$J$171,'8月奖金发放记录'!$B$2:$B$171,B305,'8月奖金发放记录'!$E$2:$E$171,"补发1月",'8月奖金发放记录'!$A$2:$A$171,A305)</f>
        <v>0</v>
      </c>
      <c r="P305" s="3">
        <f>SUMIFS('8月奖金发放记录'!$J$2:$J$171,'8月奖金发放记录'!$B$2:$B$171,B305,'8月奖金发放记录'!$E$2:$E$171,"补发2月",'8月奖金发放记录'!$A$2:$A$171,A305)</f>
        <v>0</v>
      </c>
      <c r="Q305" s="3">
        <f>SUMIFS('8月奖金发放记录'!$J$2:$J$171,'8月奖金发放记录'!$B$2:$B$171,B305,'8月奖金发放记录'!$E$2:$E$171,"补发3月",'8月奖金发放记录'!$A$2:$A$171,A305)</f>
        <v>0</v>
      </c>
      <c r="R305" s="3">
        <f>SUMIFS('8月奖金发放记录'!$J$2:$J$171,'8月奖金发放记录'!$B$2:$B$171,B305,'8月奖金发放记录'!$E$2:$E$171,"补发4月",'8月奖金发放记录'!$A$2:$A$171,A305)</f>
        <v>0</v>
      </c>
      <c r="S305" s="3">
        <f>SUMIFS('8月奖金发放记录'!$J$2:$J$171,'8月奖金发放记录'!$B$2:$B$171,B305,'8月奖金发放记录'!$E$2:$E$171,"补发5月",'8月奖金发放记录'!$A$2:$A$171,A305)</f>
        <v>0</v>
      </c>
      <c r="T305" s="3">
        <f>SUMIFS('8月奖金发放记录'!$J$2:$J$171,'8月奖金发放记录'!$B$2:$B$171,B305,'8月奖金发放记录'!$E$2:$E$171,"补发6月",'8月奖金发放记录'!$A$2:$A$171,A305)</f>
        <v>0</v>
      </c>
      <c r="U305" s="3">
        <f>SUMIFS('8月奖金发放记录'!$J$2:$J$171,'8月奖金发放记录'!$B$2:$B$171,B305,'8月奖金发放记录'!$E$2:$E$171,"补发7月",'8月奖金发放记录'!$A$2:$A$171,A305)</f>
        <v>0</v>
      </c>
      <c r="V305" s="3">
        <f>SUMIFS('8月奖金发放记录'!$J$2:$J$171,'8月奖金发放记录'!$B$2:$B$171,B305,'8月奖金发放记录'!$E$2:$E$171,"当月",'8月奖金发放记录'!$A$2:$A$171,A305)</f>
        <v>0</v>
      </c>
      <c r="W305" s="3">
        <f>SUMIFS('8月奖金发放记录'!$J$2:$J$171,'8月奖金发放记录'!$B$2:$B$171,B305,'8月奖金发放记录'!$E$2:$E$171,"累计补发8月",'8月奖金发放记录'!$A$2:$A$171,A305)</f>
        <v>0</v>
      </c>
      <c r="X305" s="3">
        <f t="shared" si="4"/>
        <v>0</v>
      </c>
      <c r="Y305" s="2" t="s">
        <v>59</v>
      </c>
    </row>
    <row r="306" ht="19" customHeight="1" spans="1:25">
      <c r="A306" s="2" t="s">
        <v>584</v>
      </c>
      <c r="B306" s="2" t="s">
        <v>564</v>
      </c>
      <c r="C306" s="2" t="s">
        <v>120</v>
      </c>
      <c r="D306" s="2">
        <v>1</v>
      </c>
      <c r="E306" s="2">
        <v>31</v>
      </c>
      <c r="F306" s="3">
        <v>3000</v>
      </c>
      <c r="G306" s="3">
        <v>1262.9</v>
      </c>
      <c r="H306" s="2" t="s">
        <v>59</v>
      </c>
      <c r="I306" s="3">
        <v>0</v>
      </c>
      <c r="J306" s="3">
        <v>3000</v>
      </c>
      <c r="K306" s="3">
        <v>1262.9</v>
      </c>
      <c r="L306" s="2" t="s">
        <v>24</v>
      </c>
      <c r="M306" s="2">
        <v>0</v>
      </c>
      <c r="N306" s="3">
        <f>SUMIFS('8月奖金发放记录'!$J$2:$J$171,'8月奖金发放记录'!$B$2:$B$171,B306,'8月奖金发放记录'!$E$2:$E$171,"结转",'8月奖金发放记录'!$A$2:$A$171,A306)</f>
        <v>0</v>
      </c>
      <c r="O306" s="3">
        <f>SUMIFS('8月奖金发放记录'!$J$2:$J$171,'8月奖金发放记录'!$B$2:$B$171,B306,'8月奖金发放记录'!$E$2:$E$171,"补发1月",'8月奖金发放记录'!$A$2:$A$171,A306)</f>
        <v>0</v>
      </c>
      <c r="P306" s="3">
        <f>SUMIFS('8月奖金发放记录'!$J$2:$J$171,'8月奖金发放记录'!$B$2:$B$171,B306,'8月奖金发放记录'!$E$2:$E$171,"补发2月",'8月奖金发放记录'!$A$2:$A$171,A306)</f>
        <v>0</v>
      </c>
      <c r="Q306" s="3">
        <f>SUMIFS('8月奖金发放记录'!$J$2:$J$171,'8月奖金发放记录'!$B$2:$B$171,B306,'8月奖金发放记录'!$E$2:$E$171,"补发3月",'8月奖金发放记录'!$A$2:$A$171,A306)</f>
        <v>0</v>
      </c>
      <c r="R306" s="3">
        <f>SUMIFS('8月奖金发放记录'!$J$2:$J$171,'8月奖金发放记录'!$B$2:$B$171,B306,'8月奖金发放记录'!$E$2:$E$171,"补发4月",'8月奖金发放记录'!$A$2:$A$171,A306)</f>
        <v>0</v>
      </c>
      <c r="S306" s="3">
        <f>SUMIFS('8月奖金发放记录'!$J$2:$J$171,'8月奖金发放记录'!$B$2:$B$171,B306,'8月奖金发放记录'!$E$2:$E$171,"补发5月",'8月奖金发放记录'!$A$2:$A$171,A306)</f>
        <v>0</v>
      </c>
      <c r="T306" s="3">
        <f>SUMIFS('8月奖金发放记录'!$J$2:$J$171,'8月奖金发放记录'!$B$2:$B$171,B306,'8月奖金发放记录'!$E$2:$E$171,"补发6月",'8月奖金发放记录'!$A$2:$A$171,A306)</f>
        <v>0</v>
      </c>
      <c r="U306" s="3">
        <f>SUMIFS('8月奖金发放记录'!$J$2:$J$171,'8月奖金发放记录'!$B$2:$B$171,B306,'8月奖金发放记录'!$E$2:$E$171,"补发7月",'8月奖金发放记录'!$A$2:$A$171,A306)</f>
        <v>0</v>
      </c>
      <c r="V306" s="3">
        <f>SUMIFS('8月奖金发放记录'!$J$2:$J$171,'8月奖金发放记录'!$B$2:$B$171,B306,'8月奖金发放记录'!$E$2:$E$171,"当月",'8月奖金发放记录'!$A$2:$A$171,A306)</f>
        <v>0</v>
      </c>
      <c r="W306" s="3">
        <f>SUMIFS('8月奖金发放记录'!$J$2:$J$171,'8月奖金发放记录'!$B$2:$B$171,B306,'8月奖金发放记录'!$E$2:$E$171,"累计补发8月",'8月奖金发放记录'!$A$2:$A$171,A306)</f>
        <v>0</v>
      </c>
      <c r="X306" s="3">
        <f t="shared" si="4"/>
        <v>0</v>
      </c>
      <c r="Y306" s="2" t="s">
        <v>59</v>
      </c>
    </row>
    <row r="307" ht="19" customHeight="1" spans="1:25">
      <c r="A307" s="2" t="s">
        <v>585</v>
      </c>
      <c r="B307" s="2" t="s">
        <v>564</v>
      </c>
      <c r="C307" s="2" t="s">
        <v>120</v>
      </c>
      <c r="D307" s="2">
        <v>1</v>
      </c>
      <c r="E307" s="2">
        <v>31</v>
      </c>
      <c r="F307" s="3">
        <v>3000</v>
      </c>
      <c r="G307" s="3">
        <v>169.4</v>
      </c>
      <c r="H307" s="2" t="s">
        <v>59</v>
      </c>
      <c r="I307" s="3">
        <v>0</v>
      </c>
      <c r="J307" s="3">
        <v>3000</v>
      </c>
      <c r="K307" s="3">
        <v>169.4</v>
      </c>
      <c r="L307" s="2" t="s">
        <v>24</v>
      </c>
      <c r="M307" s="2">
        <v>0</v>
      </c>
      <c r="N307" s="3">
        <f>SUMIFS('8月奖金发放记录'!$J$2:$J$171,'8月奖金发放记录'!$B$2:$B$171,B307,'8月奖金发放记录'!$E$2:$E$171,"结转",'8月奖金发放记录'!$A$2:$A$171,A307)</f>
        <v>0</v>
      </c>
      <c r="O307" s="3">
        <f>SUMIFS('8月奖金发放记录'!$J$2:$J$171,'8月奖金发放记录'!$B$2:$B$171,B307,'8月奖金发放记录'!$E$2:$E$171,"补发1月",'8月奖金发放记录'!$A$2:$A$171,A307)</f>
        <v>0</v>
      </c>
      <c r="P307" s="3">
        <f>SUMIFS('8月奖金发放记录'!$J$2:$J$171,'8月奖金发放记录'!$B$2:$B$171,B307,'8月奖金发放记录'!$E$2:$E$171,"补发2月",'8月奖金发放记录'!$A$2:$A$171,A307)</f>
        <v>0</v>
      </c>
      <c r="Q307" s="3">
        <f>SUMIFS('8月奖金发放记录'!$J$2:$J$171,'8月奖金发放记录'!$B$2:$B$171,B307,'8月奖金发放记录'!$E$2:$E$171,"补发3月",'8月奖金发放记录'!$A$2:$A$171,A307)</f>
        <v>0</v>
      </c>
      <c r="R307" s="3">
        <f>SUMIFS('8月奖金发放记录'!$J$2:$J$171,'8月奖金发放记录'!$B$2:$B$171,B307,'8月奖金发放记录'!$E$2:$E$171,"补发4月",'8月奖金发放记录'!$A$2:$A$171,A307)</f>
        <v>0</v>
      </c>
      <c r="S307" s="3">
        <f>SUMIFS('8月奖金发放记录'!$J$2:$J$171,'8月奖金发放记录'!$B$2:$B$171,B307,'8月奖金发放记录'!$E$2:$E$171,"补发5月",'8月奖金发放记录'!$A$2:$A$171,A307)</f>
        <v>0</v>
      </c>
      <c r="T307" s="3">
        <f>SUMIFS('8月奖金发放记录'!$J$2:$J$171,'8月奖金发放记录'!$B$2:$B$171,B307,'8月奖金发放记录'!$E$2:$E$171,"补发6月",'8月奖金发放记录'!$A$2:$A$171,A307)</f>
        <v>0</v>
      </c>
      <c r="U307" s="3">
        <f>SUMIFS('8月奖金发放记录'!$J$2:$J$171,'8月奖金发放记录'!$B$2:$B$171,B307,'8月奖金发放记录'!$E$2:$E$171,"补发7月",'8月奖金发放记录'!$A$2:$A$171,A307)</f>
        <v>0</v>
      </c>
      <c r="V307" s="3">
        <f>SUMIFS('8月奖金发放记录'!$J$2:$J$171,'8月奖金发放记录'!$B$2:$B$171,B307,'8月奖金发放记录'!$E$2:$E$171,"当月",'8月奖金发放记录'!$A$2:$A$171,A307)</f>
        <v>0</v>
      </c>
      <c r="W307" s="3">
        <f>SUMIFS('8月奖金发放记录'!$J$2:$J$171,'8月奖金发放记录'!$B$2:$B$171,B307,'8月奖金发放记录'!$E$2:$E$171,"累计补发8月",'8月奖金发放记录'!$A$2:$A$171,A307)</f>
        <v>0</v>
      </c>
      <c r="X307" s="3">
        <f t="shared" si="4"/>
        <v>0</v>
      </c>
      <c r="Y307" s="2" t="s">
        <v>59</v>
      </c>
    </row>
    <row r="308" ht="19" customHeight="1" spans="1:25">
      <c r="A308" s="2" t="s">
        <v>587</v>
      </c>
      <c r="B308" s="2" t="s">
        <v>564</v>
      </c>
      <c r="C308" s="2" t="s">
        <v>120</v>
      </c>
      <c r="D308" s="2">
        <v>1</v>
      </c>
      <c r="E308" s="2">
        <v>31</v>
      </c>
      <c r="F308" s="3">
        <v>3000</v>
      </c>
      <c r="G308" s="3">
        <v>3338.4</v>
      </c>
      <c r="H308" s="2" t="s">
        <v>113</v>
      </c>
      <c r="I308" s="3">
        <v>150</v>
      </c>
      <c r="J308" s="3">
        <v>3000</v>
      </c>
      <c r="K308" s="3">
        <v>3338.4</v>
      </c>
      <c r="L308" s="2" t="s">
        <v>69</v>
      </c>
      <c r="M308" s="2">
        <v>0</v>
      </c>
      <c r="N308" s="3">
        <f>SUMIFS('8月奖金发放记录'!$J$2:$J$171,'8月奖金发放记录'!$B$2:$B$171,B308,'8月奖金发放记录'!$E$2:$E$171,"结转",'8月奖金发放记录'!$A$2:$A$171,A308)</f>
        <v>0</v>
      </c>
      <c r="O308" s="3">
        <f>SUMIFS('8月奖金发放记录'!$J$2:$J$171,'8月奖金发放记录'!$B$2:$B$171,B308,'8月奖金发放记录'!$E$2:$E$171,"补发1月",'8月奖金发放记录'!$A$2:$A$171,A308)</f>
        <v>0</v>
      </c>
      <c r="P308" s="3">
        <f>SUMIFS('8月奖金发放记录'!$J$2:$J$171,'8月奖金发放记录'!$B$2:$B$171,B308,'8月奖金发放记录'!$E$2:$E$171,"补发2月",'8月奖金发放记录'!$A$2:$A$171,A308)</f>
        <v>0</v>
      </c>
      <c r="Q308" s="3">
        <f>SUMIFS('8月奖金发放记录'!$J$2:$J$171,'8月奖金发放记录'!$B$2:$B$171,B308,'8月奖金发放记录'!$E$2:$E$171,"补发3月",'8月奖金发放记录'!$A$2:$A$171,A308)</f>
        <v>0</v>
      </c>
      <c r="R308" s="3">
        <f>SUMIFS('8月奖金发放记录'!$J$2:$J$171,'8月奖金发放记录'!$B$2:$B$171,B308,'8月奖金发放记录'!$E$2:$E$171,"补发4月",'8月奖金发放记录'!$A$2:$A$171,A308)</f>
        <v>0</v>
      </c>
      <c r="S308" s="3">
        <f>SUMIFS('8月奖金发放记录'!$J$2:$J$171,'8月奖金发放记录'!$B$2:$B$171,B308,'8月奖金发放记录'!$E$2:$E$171,"补发5月",'8月奖金发放记录'!$A$2:$A$171,A308)</f>
        <v>0</v>
      </c>
      <c r="T308" s="3">
        <f>SUMIFS('8月奖金发放记录'!$J$2:$J$171,'8月奖金发放记录'!$B$2:$B$171,B308,'8月奖金发放记录'!$E$2:$E$171,"补发6月",'8月奖金发放记录'!$A$2:$A$171,A308)</f>
        <v>0</v>
      </c>
      <c r="U308" s="3">
        <f>SUMIFS('8月奖金发放记录'!$J$2:$J$171,'8月奖金发放记录'!$B$2:$B$171,B308,'8月奖金发放记录'!$E$2:$E$171,"补发7月",'8月奖金发放记录'!$A$2:$A$171,A308)</f>
        <v>0</v>
      </c>
      <c r="V308" s="3">
        <f>SUMIFS('8月奖金发放记录'!$J$2:$J$171,'8月奖金发放记录'!$B$2:$B$171,B308,'8月奖金发放记录'!$E$2:$E$171,"当月",'8月奖金发放记录'!$A$2:$A$171,A308)</f>
        <v>150</v>
      </c>
      <c r="W308" s="3">
        <f>SUMIFS('8月奖金发放记录'!$J$2:$J$171,'8月奖金发放记录'!$B$2:$B$171,B308,'8月奖金发放记录'!$E$2:$E$171,"累计补发8月",'8月奖金发放记录'!$A$2:$A$171,A308)</f>
        <v>0</v>
      </c>
      <c r="X308" s="3">
        <f t="shared" si="4"/>
        <v>150</v>
      </c>
      <c r="Y308" s="2" t="s">
        <v>59</v>
      </c>
    </row>
    <row r="309" ht="19" customHeight="1" spans="1:25">
      <c r="A309" s="2" t="s">
        <v>588</v>
      </c>
      <c r="B309" s="2" t="s">
        <v>564</v>
      </c>
      <c r="C309" s="2" t="s">
        <v>53</v>
      </c>
      <c r="D309" s="2">
        <v>1</v>
      </c>
      <c r="E309" s="2">
        <v>31</v>
      </c>
      <c r="F309" s="3">
        <v>3000</v>
      </c>
      <c r="G309" s="3">
        <v>1195.6</v>
      </c>
      <c r="H309" s="2" t="s">
        <v>59</v>
      </c>
      <c r="I309" s="3">
        <v>0</v>
      </c>
      <c r="J309" s="3">
        <v>6000</v>
      </c>
      <c r="K309" s="3">
        <v>2380.8</v>
      </c>
      <c r="L309" s="2" t="s">
        <v>24</v>
      </c>
      <c r="M309" s="2">
        <v>0</v>
      </c>
      <c r="N309" s="3">
        <f>SUMIFS('8月奖金发放记录'!$J$2:$J$171,'8月奖金发放记录'!$B$2:$B$171,B309,'8月奖金发放记录'!$E$2:$E$171,"结转",'8月奖金发放记录'!$A$2:$A$171,A309)</f>
        <v>0</v>
      </c>
      <c r="O309" s="3">
        <f>SUMIFS('8月奖金发放记录'!$J$2:$J$171,'8月奖金发放记录'!$B$2:$B$171,B309,'8月奖金发放记录'!$E$2:$E$171,"补发1月",'8月奖金发放记录'!$A$2:$A$171,A309)</f>
        <v>0</v>
      </c>
      <c r="P309" s="3">
        <f>SUMIFS('8月奖金发放记录'!$J$2:$J$171,'8月奖金发放记录'!$B$2:$B$171,B309,'8月奖金发放记录'!$E$2:$E$171,"补发2月",'8月奖金发放记录'!$A$2:$A$171,A309)</f>
        <v>0</v>
      </c>
      <c r="Q309" s="3">
        <f>SUMIFS('8月奖金发放记录'!$J$2:$J$171,'8月奖金发放记录'!$B$2:$B$171,B309,'8月奖金发放记录'!$E$2:$E$171,"补发3月",'8月奖金发放记录'!$A$2:$A$171,A309)</f>
        <v>0</v>
      </c>
      <c r="R309" s="3">
        <f>SUMIFS('8月奖金发放记录'!$J$2:$J$171,'8月奖金发放记录'!$B$2:$B$171,B309,'8月奖金发放记录'!$E$2:$E$171,"补发4月",'8月奖金发放记录'!$A$2:$A$171,A309)</f>
        <v>0</v>
      </c>
      <c r="S309" s="3">
        <f>SUMIFS('8月奖金发放记录'!$J$2:$J$171,'8月奖金发放记录'!$B$2:$B$171,B309,'8月奖金发放记录'!$E$2:$E$171,"补发5月",'8月奖金发放记录'!$A$2:$A$171,A309)</f>
        <v>0</v>
      </c>
      <c r="T309" s="3">
        <f>SUMIFS('8月奖金发放记录'!$J$2:$J$171,'8月奖金发放记录'!$B$2:$B$171,B309,'8月奖金发放记录'!$E$2:$E$171,"补发6月",'8月奖金发放记录'!$A$2:$A$171,A309)</f>
        <v>0</v>
      </c>
      <c r="U309" s="3">
        <f>SUMIFS('8月奖金发放记录'!$J$2:$J$171,'8月奖金发放记录'!$B$2:$B$171,B309,'8月奖金发放记录'!$E$2:$E$171,"补发7月",'8月奖金发放记录'!$A$2:$A$171,A309)</f>
        <v>0</v>
      </c>
      <c r="V309" s="3">
        <f>SUMIFS('8月奖金发放记录'!$J$2:$J$171,'8月奖金发放记录'!$B$2:$B$171,B309,'8月奖金发放记录'!$E$2:$E$171,"当月",'8月奖金发放记录'!$A$2:$A$171,A309)</f>
        <v>0</v>
      </c>
      <c r="W309" s="3">
        <f>SUMIFS('8月奖金发放记录'!$J$2:$J$171,'8月奖金发放记录'!$B$2:$B$171,B309,'8月奖金发放记录'!$E$2:$E$171,"累计补发8月",'8月奖金发放记录'!$A$2:$A$171,A309)</f>
        <v>0</v>
      </c>
      <c r="X309" s="3">
        <f t="shared" si="4"/>
        <v>0</v>
      </c>
      <c r="Y309" s="2" t="s">
        <v>59</v>
      </c>
    </row>
    <row r="310" ht="19" customHeight="1" spans="1:25">
      <c r="A310" s="2" t="s">
        <v>591</v>
      </c>
      <c r="B310" s="2" t="s">
        <v>564</v>
      </c>
      <c r="C310" s="2" t="s">
        <v>120</v>
      </c>
      <c r="D310" s="2">
        <v>1</v>
      </c>
      <c r="E310" s="2">
        <v>31</v>
      </c>
      <c r="F310" s="3">
        <v>3000</v>
      </c>
      <c r="G310" s="3">
        <v>199</v>
      </c>
      <c r="H310" s="2" t="s">
        <v>59</v>
      </c>
      <c r="I310" s="3">
        <v>0</v>
      </c>
      <c r="J310" s="3">
        <v>3000</v>
      </c>
      <c r="K310" s="3">
        <v>199</v>
      </c>
      <c r="L310" s="2" t="s">
        <v>24</v>
      </c>
      <c r="M310" s="2">
        <v>0</v>
      </c>
      <c r="N310" s="3">
        <f>SUMIFS('8月奖金发放记录'!$J$2:$J$171,'8月奖金发放记录'!$B$2:$B$171,B310,'8月奖金发放记录'!$E$2:$E$171,"结转",'8月奖金发放记录'!$A$2:$A$171,A310)</f>
        <v>0</v>
      </c>
      <c r="O310" s="3">
        <f>SUMIFS('8月奖金发放记录'!$J$2:$J$171,'8月奖金发放记录'!$B$2:$B$171,B310,'8月奖金发放记录'!$E$2:$E$171,"补发1月",'8月奖金发放记录'!$A$2:$A$171,A310)</f>
        <v>0</v>
      </c>
      <c r="P310" s="3">
        <f>SUMIFS('8月奖金发放记录'!$J$2:$J$171,'8月奖金发放记录'!$B$2:$B$171,B310,'8月奖金发放记录'!$E$2:$E$171,"补发2月",'8月奖金发放记录'!$A$2:$A$171,A310)</f>
        <v>0</v>
      </c>
      <c r="Q310" s="3">
        <f>SUMIFS('8月奖金发放记录'!$J$2:$J$171,'8月奖金发放记录'!$B$2:$B$171,B310,'8月奖金发放记录'!$E$2:$E$171,"补发3月",'8月奖金发放记录'!$A$2:$A$171,A310)</f>
        <v>0</v>
      </c>
      <c r="R310" s="3">
        <f>SUMIFS('8月奖金发放记录'!$J$2:$J$171,'8月奖金发放记录'!$B$2:$B$171,B310,'8月奖金发放记录'!$E$2:$E$171,"补发4月",'8月奖金发放记录'!$A$2:$A$171,A310)</f>
        <v>0</v>
      </c>
      <c r="S310" s="3">
        <f>SUMIFS('8月奖金发放记录'!$J$2:$J$171,'8月奖金发放记录'!$B$2:$B$171,B310,'8月奖金发放记录'!$E$2:$E$171,"补发5月",'8月奖金发放记录'!$A$2:$A$171,A310)</f>
        <v>0</v>
      </c>
      <c r="T310" s="3">
        <f>SUMIFS('8月奖金发放记录'!$J$2:$J$171,'8月奖金发放记录'!$B$2:$B$171,B310,'8月奖金发放记录'!$E$2:$E$171,"补发6月",'8月奖金发放记录'!$A$2:$A$171,A310)</f>
        <v>0</v>
      </c>
      <c r="U310" s="3">
        <f>SUMIFS('8月奖金发放记录'!$J$2:$J$171,'8月奖金发放记录'!$B$2:$B$171,B310,'8月奖金发放记录'!$E$2:$E$171,"补发7月",'8月奖金发放记录'!$A$2:$A$171,A310)</f>
        <v>0</v>
      </c>
      <c r="V310" s="3">
        <f>SUMIFS('8月奖金发放记录'!$J$2:$J$171,'8月奖金发放记录'!$B$2:$B$171,B310,'8月奖金发放记录'!$E$2:$E$171,"当月",'8月奖金发放记录'!$A$2:$A$171,A310)</f>
        <v>0</v>
      </c>
      <c r="W310" s="3">
        <f>SUMIFS('8月奖金发放记录'!$J$2:$J$171,'8月奖金发放记录'!$B$2:$B$171,B310,'8月奖金发放记录'!$E$2:$E$171,"累计补发8月",'8月奖金发放记录'!$A$2:$A$171,A310)</f>
        <v>0</v>
      </c>
      <c r="X310" s="3">
        <f t="shared" si="4"/>
        <v>0</v>
      </c>
      <c r="Y310" s="2" t="s">
        <v>59</v>
      </c>
    </row>
    <row r="311" ht="19" customHeight="1" spans="1:25">
      <c r="A311" s="2" t="s">
        <v>593</v>
      </c>
      <c r="B311" s="2" t="s">
        <v>564</v>
      </c>
      <c r="C311" s="2" t="s">
        <v>120</v>
      </c>
      <c r="D311" s="2">
        <v>1</v>
      </c>
      <c r="E311" s="2">
        <v>31</v>
      </c>
      <c r="F311" s="3">
        <v>3000</v>
      </c>
      <c r="G311" s="3">
        <v>1952.1</v>
      </c>
      <c r="H311" s="2" t="s">
        <v>59</v>
      </c>
      <c r="I311" s="3">
        <v>0</v>
      </c>
      <c r="J311" s="3">
        <v>3000</v>
      </c>
      <c r="K311" s="3">
        <v>1952.1</v>
      </c>
      <c r="L311" s="2" t="s">
        <v>24</v>
      </c>
      <c r="M311" s="2">
        <v>0</v>
      </c>
      <c r="N311" s="3">
        <f>SUMIFS('8月奖金发放记录'!$J$2:$J$171,'8月奖金发放记录'!$B$2:$B$171,B311,'8月奖金发放记录'!$E$2:$E$171,"结转",'8月奖金发放记录'!$A$2:$A$171,A311)</f>
        <v>0</v>
      </c>
      <c r="O311" s="3">
        <f>SUMIFS('8月奖金发放记录'!$J$2:$J$171,'8月奖金发放记录'!$B$2:$B$171,B311,'8月奖金发放记录'!$E$2:$E$171,"补发1月",'8月奖金发放记录'!$A$2:$A$171,A311)</f>
        <v>0</v>
      </c>
      <c r="P311" s="3">
        <f>SUMIFS('8月奖金发放记录'!$J$2:$J$171,'8月奖金发放记录'!$B$2:$B$171,B311,'8月奖金发放记录'!$E$2:$E$171,"补发2月",'8月奖金发放记录'!$A$2:$A$171,A311)</f>
        <v>0</v>
      </c>
      <c r="Q311" s="3">
        <f>SUMIFS('8月奖金发放记录'!$J$2:$J$171,'8月奖金发放记录'!$B$2:$B$171,B311,'8月奖金发放记录'!$E$2:$E$171,"补发3月",'8月奖金发放记录'!$A$2:$A$171,A311)</f>
        <v>0</v>
      </c>
      <c r="R311" s="3">
        <f>SUMIFS('8月奖金发放记录'!$J$2:$J$171,'8月奖金发放记录'!$B$2:$B$171,B311,'8月奖金发放记录'!$E$2:$E$171,"补发4月",'8月奖金发放记录'!$A$2:$A$171,A311)</f>
        <v>0</v>
      </c>
      <c r="S311" s="3">
        <f>SUMIFS('8月奖金发放记录'!$J$2:$J$171,'8月奖金发放记录'!$B$2:$B$171,B311,'8月奖金发放记录'!$E$2:$E$171,"补发5月",'8月奖金发放记录'!$A$2:$A$171,A311)</f>
        <v>0</v>
      </c>
      <c r="T311" s="3">
        <f>SUMIFS('8月奖金发放记录'!$J$2:$J$171,'8月奖金发放记录'!$B$2:$B$171,B311,'8月奖金发放记录'!$E$2:$E$171,"补发6月",'8月奖金发放记录'!$A$2:$A$171,A311)</f>
        <v>0</v>
      </c>
      <c r="U311" s="3">
        <f>SUMIFS('8月奖金发放记录'!$J$2:$J$171,'8月奖金发放记录'!$B$2:$B$171,B311,'8月奖金发放记录'!$E$2:$E$171,"补发7月",'8月奖金发放记录'!$A$2:$A$171,A311)</f>
        <v>0</v>
      </c>
      <c r="V311" s="3">
        <f>SUMIFS('8月奖金发放记录'!$J$2:$J$171,'8月奖金发放记录'!$B$2:$B$171,B311,'8月奖金发放记录'!$E$2:$E$171,"当月",'8月奖金发放记录'!$A$2:$A$171,A311)</f>
        <v>0</v>
      </c>
      <c r="W311" s="3">
        <f>SUMIFS('8月奖金发放记录'!$J$2:$J$171,'8月奖金发放记录'!$B$2:$B$171,B311,'8月奖金发放记录'!$E$2:$E$171,"累计补发8月",'8月奖金发放记录'!$A$2:$A$171,A311)</f>
        <v>0</v>
      </c>
      <c r="X311" s="3">
        <f t="shared" si="4"/>
        <v>0</v>
      </c>
      <c r="Y311" s="2" t="s">
        <v>59</v>
      </c>
    </row>
    <row r="312" ht="19" customHeight="1" spans="1:25">
      <c r="A312" s="2" t="s">
        <v>594</v>
      </c>
      <c r="B312" s="2" t="s">
        <v>564</v>
      </c>
      <c r="C312" s="2" t="s">
        <v>53</v>
      </c>
      <c r="D312" s="2">
        <v>1</v>
      </c>
      <c r="E312" s="2">
        <v>31</v>
      </c>
      <c r="F312" s="3">
        <v>3000</v>
      </c>
      <c r="G312" s="3">
        <v>4271.5</v>
      </c>
      <c r="H312" s="2" t="s">
        <v>113</v>
      </c>
      <c r="I312" s="3">
        <v>150</v>
      </c>
      <c r="J312" s="3">
        <v>15848.39</v>
      </c>
      <c r="K312" s="3">
        <v>20581.9</v>
      </c>
      <c r="L312" s="2" t="s">
        <v>69</v>
      </c>
      <c r="M312" s="2">
        <v>0</v>
      </c>
      <c r="N312" s="3">
        <f>SUMIFS('8月奖金发放记录'!$J$2:$J$171,'8月奖金发放记录'!$B$2:$B$171,B312,'8月奖金发放记录'!$E$2:$E$171,"结转",'8月奖金发放记录'!$A$2:$A$171,A312)</f>
        <v>0</v>
      </c>
      <c r="O312" s="3">
        <f>SUMIFS('8月奖金发放记录'!$J$2:$J$171,'8月奖金发放记录'!$B$2:$B$171,B312,'8月奖金发放记录'!$E$2:$E$171,"补发1月",'8月奖金发放记录'!$A$2:$A$171,A312)</f>
        <v>0</v>
      </c>
      <c r="P312" s="3">
        <f>SUMIFS('8月奖金发放记录'!$J$2:$J$171,'8月奖金发放记录'!$B$2:$B$171,B312,'8月奖金发放记录'!$E$2:$E$171,"补发2月",'8月奖金发放记录'!$A$2:$A$171,A312)</f>
        <v>0</v>
      </c>
      <c r="Q312" s="3">
        <f>SUMIFS('8月奖金发放记录'!$J$2:$J$171,'8月奖金发放记录'!$B$2:$B$171,B312,'8月奖金发放记录'!$E$2:$E$171,"补发3月",'8月奖金发放记录'!$A$2:$A$171,A312)</f>
        <v>0</v>
      </c>
      <c r="R312" s="3">
        <f>SUMIFS('8月奖金发放记录'!$J$2:$J$171,'8月奖金发放记录'!$B$2:$B$171,B312,'8月奖金发放记录'!$E$2:$E$171,"补发4月",'8月奖金发放记录'!$A$2:$A$171,A312)</f>
        <v>0</v>
      </c>
      <c r="S312" s="3">
        <f>SUMIFS('8月奖金发放记录'!$J$2:$J$171,'8月奖金发放记录'!$B$2:$B$171,B312,'8月奖金发放记录'!$E$2:$E$171,"补发5月",'8月奖金发放记录'!$A$2:$A$171,A312)</f>
        <v>0</v>
      </c>
      <c r="T312" s="3">
        <f>SUMIFS('8月奖金发放记录'!$J$2:$J$171,'8月奖金发放记录'!$B$2:$B$171,B312,'8月奖金发放记录'!$E$2:$E$171,"补发6月",'8月奖金发放记录'!$A$2:$A$171,A312)</f>
        <v>0</v>
      </c>
      <c r="U312" s="3">
        <f>SUMIFS('8月奖金发放记录'!$J$2:$J$171,'8月奖金发放记录'!$B$2:$B$171,B312,'8月奖金发放记录'!$E$2:$E$171,"补发7月",'8月奖金发放记录'!$A$2:$A$171,A312)</f>
        <v>0</v>
      </c>
      <c r="V312" s="3">
        <f>SUMIFS('8月奖金发放记录'!$J$2:$J$171,'8月奖金发放记录'!$B$2:$B$171,B312,'8月奖金发放记录'!$E$2:$E$171,"当月",'8月奖金发放记录'!$A$2:$A$171,A312)</f>
        <v>150</v>
      </c>
      <c r="W312" s="3">
        <f>SUMIFS('8月奖金发放记录'!$J$2:$J$171,'8月奖金发放记录'!$B$2:$B$171,B312,'8月奖金发放记录'!$E$2:$E$171,"累计补发8月",'8月奖金发放记录'!$A$2:$A$171,A312)</f>
        <v>0</v>
      </c>
      <c r="X312" s="3">
        <f t="shared" si="4"/>
        <v>150</v>
      </c>
      <c r="Y312" s="2" t="s">
        <v>59</v>
      </c>
    </row>
    <row r="313" ht="19" customHeight="1" spans="1:25">
      <c r="A313" s="2" t="s">
        <v>597</v>
      </c>
      <c r="B313" s="2" t="s">
        <v>564</v>
      </c>
      <c r="C313" s="2" t="s">
        <v>120</v>
      </c>
      <c r="D313" s="2">
        <v>1</v>
      </c>
      <c r="E313" s="2">
        <v>31</v>
      </c>
      <c r="F313" s="3">
        <v>3000</v>
      </c>
      <c r="G313" s="3">
        <v>1051.8</v>
      </c>
      <c r="H313" s="2" t="s">
        <v>59</v>
      </c>
      <c r="I313" s="3">
        <v>0</v>
      </c>
      <c r="J313" s="3">
        <v>3000</v>
      </c>
      <c r="K313" s="3">
        <v>1051.8</v>
      </c>
      <c r="L313" s="2" t="s">
        <v>24</v>
      </c>
      <c r="M313" s="2">
        <v>0</v>
      </c>
      <c r="N313" s="3">
        <f>SUMIFS('8月奖金发放记录'!$J$2:$J$171,'8月奖金发放记录'!$B$2:$B$171,B313,'8月奖金发放记录'!$E$2:$E$171,"结转",'8月奖金发放记录'!$A$2:$A$171,A313)</f>
        <v>0</v>
      </c>
      <c r="O313" s="3">
        <f>SUMIFS('8月奖金发放记录'!$J$2:$J$171,'8月奖金发放记录'!$B$2:$B$171,B313,'8月奖金发放记录'!$E$2:$E$171,"补发1月",'8月奖金发放记录'!$A$2:$A$171,A313)</f>
        <v>0</v>
      </c>
      <c r="P313" s="3">
        <f>SUMIFS('8月奖金发放记录'!$J$2:$J$171,'8月奖金发放记录'!$B$2:$B$171,B313,'8月奖金发放记录'!$E$2:$E$171,"补发2月",'8月奖金发放记录'!$A$2:$A$171,A313)</f>
        <v>0</v>
      </c>
      <c r="Q313" s="3">
        <f>SUMIFS('8月奖金发放记录'!$J$2:$J$171,'8月奖金发放记录'!$B$2:$B$171,B313,'8月奖金发放记录'!$E$2:$E$171,"补发3月",'8月奖金发放记录'!$A$2:$A$171,A313)</f>
        <v>0</v>
      </c>
      <c r="R313" s="3">
        <f>SUMIFS('8月奖金发放记录'!$J$2:$J$171,'8月奖金发放记录'!$B$2:$B$171,B313,'8月奖金发放记录'!$E$2:$E$171,"补发4月",'8月奖金发放记录'!$A$2:$A$171,A313)</f>
        <v>0</v>
      </c>
      <c r="S313" s="3">
        <f>SUMIFS('8月奖金发放记录'!$J$2:$J$171,'8月奖金发放记录'!$B$2:$B$171,B313,'8月奖金发放记录'!$E$2:$E$171,"补发5月",'8月奖金发放记录'!$A$2:$A$171,A313)</f>
        <v>0</v>
      </c>
      <c r="T313" s="3">
        <f>SUMIFS('8月奖金发放记录'!$J$2:$J$171,'8月奖金发放记录'!$B$2:$B$171,B313,'8月奖金发放记录'!$E$2:$E$171,"补发6月",'8月奖金发放记录'!$A$2:$A$171,A313)</f>
        <v>0</v>
      </c>
      <c r="U313" s="3">
        <f>SUMIFS('8月奖金发放记录'!$J$2:$J$171,'8月奖金发放记录'!$B$2:$B$171,B313,'8月奖金发放记录'!$E$2:$E$171,"补发7月",'8月奖金发放记录'!$A$2:$A$171,A313)</f>
        <v>0</v>
      </c>
      <c r="V313" s="3">
        <f>SUMIFS('8月奖金发放记录'!$J$2:$J$171,'8月奖金发放记录'!$B$2:$B$171,B313,'8月奖金发放记录'!$E$2:$E$171,"当月",'8月奖金发放记录'!$A$2:$A$171,A313)</f>
        <v>0</v>
      </c>
      <c r="W313" s="3">
        <f>SUMIFS('8月奖金发放记录'!$J$2:$J$171,'8月奖金发放记录'!$B$2:$B$171,B313,'8月奖金发放记录'!$E$2:$E$171,"累计补发8月",'8月奖金发放记录'!$A$2:$A$171,A313)</f>
        <v>0</v>
      </c>
      <c r="X313" s="3">
        <f t="shared" si="4"/>
        <v>0</v>
      </c>
      <c r="Y313" s="2" t="s">
        <v>59</v>
      </c>
    </row>
    <row r="314" ht="19" customHeight="1" spans="1:25">
      <c r="A314" s="2" t="s">
        <v>600</v>
      </c>
      <c r="B314" s="2" t="s">
        <v>564</v>
      </c>
      <c r="C314" s="2" t="s">
        <v>120</v>
      </c>
      <c r="D314" s="2">
        <v>1</v>
      </c>
      <c r="E314" s="2">
        <v>31</v>
      </c>
      <c r="F314" s="3">
        <v>3000</v>
      </c>
      <c r="G314" s="3">
        <v>1403</v>
      </c>
      <c r="H314" s="2" t="s">
        <v>59</v>
      </c>
      <c r="I314" s="3">
        <v>0</v>
      </c>
      <c r="J314" s="3">
        <v>3000</v>
      </c>
      <c r="K314" s="3">
        <v>1403</v>
      </c>
      <c r="L314" s="2" t="s">
        <v>24</v>
      </c>
      <c r="M314" s="2">
        <v>0</v>
      </c>
      <c r="N314" s="3">
        <f>SUMIFS('8月奖金发放记录'!$J$2:$J$171,'8月奖金发放记录'!$B$2:$B$171,B314,'8月奖金发放记录'!$E$2:$E$171,"结转",'8月奖金发放记录'!$A$2:$A$171,A314)</f>
        <v>0</v>
      </c>
      <c r="O314" s="3">
        <f>SUMIFS('8月奖金发放记录'!$J$2:$J$171,'8月奖金发放记录'!$B$2:$B$171,B314,'8月奖金发放记录'!$E$2:$E$171,"补发1月",'8月奖金发放记录'!$A$2:$A$171,A314)</f>
        <v>0</v>
      </c>
      <c r="P314" s="3">
        <f>SUMIFS('8月奖金发放记录'!$J$2:$J$171,'8月奖金发放记录'!$B$2:$B$171,B314,'8月奖金发放记录'!$E$2:$E$171,"补发2月",'8月奖金发放记录'!$A$2:$A$171,A314)</f>
        <v>0</v>
      </c>
      <c r="Q314" s="3">
        <f>SUMIFS('8月奖金发放记录'!$J$2:$J$171,'8月奖金发放记录'!$B$2:$B$171,B314,'8月奖金发放记录'!$E$2:$E$171,"补发3月",'8月奖金发放记录'!$A$2:$A$171,A314)</f>
        <v>0</v>
      </c>
      <c r="R314" s="3">
        <f>SUMIFS('8月奖金发放记录'!$J$2:$J$171,'8月奖金发放记录'!$B$2:$B$171,B314,'8月奖金发放记录'!$E$2:$E$171,"补发4月",'8月奖金发放记录'!$A$2:$A$171,A314)</f>
        <v>0</v>
      </c>
      <c r="S314" s="3">
        <f>SUMIFS('8月奖金发放记录'!$J$2:$J$171,'8月奖金发放记录'!$B$2:$B$171,B314,'8月奖金发放记录'!$E$2:$E$171,"补发5月",'8月奖金发放记录'!$A$2:$A$171,A314)</f>
        <v>0</v>
      </c>
      <c r="T314" s="3">
        <f>SUMIFS('8月奖金发放记录'!$J$2:$J$171,'8月奖金发放记录'!$B$2:$B$171,B314,'8月奖金发放记录'!$E$2:$E$171,"补发6月",'8月奖金发放记录'!$A$2:$A$171,A314)</f>
        <v>0</v>
      </c>
      <c r="U314" s="3">
        <f>SUMIFS('8月奖金发放记录'!$J$2:$J$171,'8月奖金发放记录'!$B$2:$B$171,B314,'8月奖金发放记录'!$E$2:$E$171,"补发7月",'8月奖金发放记录'!$A$2:$A$171,A314)</f>
        <v>0</v>
      </c>
      <c r="V314" s="3">
        <f>SUMIFS('8月奖金发放记录'!$J$2:$J$171,'8月奖金发放记录'!$B$2:$B$171,B314,'8月奖金发放记录'!$E$2:$E$171,"当月",'8月奖金发放记录'!$A$2:$A$171,A314)</f>
        <v>0</v>
      </c>
      <c r="W314" s="3">
        <f>SUMIFS('8月奖金发放记录'!$J$2:$J$171,'8月奖金发放记录'!$B$2:$B$171,B314,'8月奖金发放记录'!$E$2:$E$171,"累计补发8月",'8月奖金发放记录'!$A$2:$A$171,A314)</f>
        <v>0</v>
      </c>
      <c r="X314" s="3">
        <f t="shared" si="4"/>
        <v>0</v>
      </c>
      <c r="Y314" s="2" t="s">
        <v>59</v>
      </c>
    </row>
    <row r="315" ht="19" customHeight="1" spans="1:25">
      <c r="A315" s="2" t="s">
        <v>601</v>
      </c>
      <c r="B315" s="2" t="s">
        <v>564</v>
      </c>
      <c r="C315" s="2" t="s">
        <v>120</v>
      </c>
      <c r="D315" s="2">
        <v>1</v>
      </c>
      <c r="E315" s="2">
        <v>31</v>
      </c>
      <c r="F315" s="3">
        <v>3000</v>
      </c>
      <c r="G315" s="3">
        <v>160.6</v>
      </c>
      <c r="H315" s="2" t="s">
        <v>59</v>
      </c>
      <c r="I315" s="3">
        <v>0</v>
      </c>
      <c r="J315" s="3">
        <v>3000</v>
      </c>
      <c r="K315" s="3">
        <v>160.6</v>
      </c>
      <c r="L315" s="2" t="s">
        <v>24</v>
      </c>
      <c r="M315" s="2">
        <v>0</v>
      </c>
      <c r="N315" s="3">
        <f>SUMIFS('8月奖金发放记录'!$J$2:$J$171,'8月奖金发放记录'!$B$2:$B$171,B315,'8月奖金发放记录'!$E$2:$E$171,"结转",'8月奖金发放记录'!$A$2:$A$171,A315)</f>
        <v>0</v>
      </c>
      <c r="O315" s="3">
        <f>SUMIFS('8月奖金发放记录'!$J$2:$J$171,'8月奖金发放记录'!$B$2:$B$171,B315,'8月奖金发放记录'!$E$2:$E$171,"补发1月",'8月奖金发放记录'!$A$2:$A$171,A315)</f>
        <v>0</v>
      </c>
      <c r="P315" s="3">
        <f>SUMIFS('8月奖金发放记录'!$J$2:$J$171,'8月奖金发放记录'!$B$2:$B$171,B315,'8月奖金发放记录'!$E$2:$E$171,"补发2月",'8月奖金发放记录'!$A$2:$A$171,A315)</f>
        <v>0</v>
      </c>
      <c r="Q315" s="3">
        <f>SUMIFS('8月奖金发放记录'!$J$2:$J$171,'8月奖金发放记录'!$B$2:$B$171,B315,'8月奖金发放记录'!$E$2:$E$171,"补发3月",'8月奖金发放记录'!$A$2:$A$171,A315)</f>
        <v>0</v>
      </c>
      <c r="R315" s="3">
        <f>SUMIFS('8月奖金发放记录'!$J$2:$J$171,'8月奖金发放记录'!$B$2:$B$171,B315,'8月奖金发放记录'!$E$2:$E$171,"补发4月",'8月奖金发放记录'!$A$2:$A$171,A315)</f>
        <v>0</v>
      </c>
      <c r="S315" s="3">
        <f>SUMIFS('8月奖金发放记录'!$J$2:$J$171,'8月奖金发放记录'!$B$2:$B$171,B315,'8月奖金发放记录'!$E$2:$E$171,"补发5月",'8月奖金发放记录'!$A$2:$A$171,A315)</f>
        <v>0</v>
      </c>
      <c r="T315" s="3">
        <f>SUMIFS('8月奖金发放记录'!$J$2:$J$171,'8月奖金发放记录'!$B$2:$B$171,B315,'8月奖金发放记录'!$E$2:$E$171,"补发6月",'8月奖金发放记录'!$A$2:$A$171,A315)</f>
        <v>0</v>
      </c>
      <c r="U315" s="3">
        <f>SUMIFS('8月奖金发放记录'!$J$2:$J$171,'8月奖金发放记录'!$B$2:$B$171,B315,'8月奖金发放记录'!$E$2:$E$171,"补发7月",'8月奖金发放记录'!$A$2:$A$171,A315)</f>
        <v>0</v>
      </c>
      <c r="V315" s="3">
        <f>SUMIFS('8月奖金发放记录'!$J$2:$J$171,'8月奖金发放记录'!$B$2:$B$171,B315,'8月奖金发放记录'!$E$2:$E$171,"当月",'8月奖金发放记录'!$A$2:$A$171,A315)</f>
        <v>0</v>
      </c>
      <c r="W315" s="3">
        <f>SUMIFS('8月奖金发放记录'!$J$2:$J$171,'8月奖金发放记录'!$B$2:$B$171,B315,'8月奖金发放记录'!$E$2:$E$171,"累计补发8月",'8月奖金发放记录'!$A$2:$A$171,A315)</f>
        <v>0</v>
      </c>
      <c r="X315" s="3">
        <f t="shared" si="4"/>
        <v>0</v>
      </c>
      <c r="Y315" s="2" t="s">
        <v>59</v>
      </c>
    </row>
    <row r="316" ht="19" customHeight="1" spans="1:25">
      <c r="A316" s="2" t="s">
        <v>603</v>
      </c>
      <c r="B316" s="2" t="s">
        <v>564</v>
      </c>
      <c r="C316" s="2" t="s">
        <v>120</v>
      </c>
      <c r="D316" s="2">
        <v>1</v>
      </c>
      <c r="E316" s="2">
        <v>31</v>
      </c>
      <c r="F316" s="3">
        <v>3000</v>
      </c>
      <c r="G316" s="3">
        <v>3000</v>
      </c>
      <c r="H316" s="2" t="s">
        <v>113</v>
      </c>
      <c r="I316" s="3">
        <v>150</v>
      </c>
      <c r="J316" s="3">
        <v>3000</v>
      </c>
      <c r="K316" s="3">
        <v>3000</v>
      </c>
      <c r="L316" s="2" t="s">
        <v>69</v>
      </c>
      <c r="M316" s="2">
        <v>0</v>
      </c>
      <c r="N316" s="3">
        <f>SUMIFS('8月奖金发放记录'!$J$2:$J$171,'8月奖金发放记录'!$B$2:$B$171,B316,'8月奖金发放记录'!$E$2:$E$171,"结转",'8月奖金发放记录'!$A$2:$A$171,A316)</f>
        <v>0</v>
      </c>
      <c r="O316" s="3">
        <f>SUMIFS('8月奖金发放记录'!$J$2:$J$171,'8月奖金发放记录'!$B$2:$B$171,B316,'8月奖金发放记录'!$E$2:$E$171,"补发1月",'8月奖金发放记录'!$A$2:$A$171,A316)</f>
        <v>0</v>
      </c>
      <c r="P316" s="3">
        <f>SUMIFS('8月奖金发放记录'!$J$2:$J$171,'8月奖金发放记录'!$B$2:$B$171,B316,'8月奖金发放记录'!$E$2:$E$171,"补发2月",'8月奖金发放记录'!$A$2:$A$171,A316)</f>
        <v>0</v>
      </c>
      <c r="Q316" s="3">
        <f>SUMIFS('8月奖金发放记录'!$J$2:$J$171,'8月奖金发放记录'!$B$2:$B$171,B316,'8月奖金发放记录'!$E$2:$E$171,"补发3月",'8月奖金发放记录'!$A$2:$A$171,A316)</f>
        <v>0</v>
      </c>
      <c r="R316" s="3">
        <f>SUMIFS('8月奖金发放记录'!$J$2:$J$171,'8月奖金发放记录'!$B$2:$B$171,B316,'8月奖金发放记录'!$E$2:$E$171,"补发4月",'8月奖金发放记录'!$A$2:$A$171,A316)</f>
        <v>0</v>
      </c>
      <c r="S316" s="3">
        <f>SUMIFS('8月奖金发放记录'!$J$2:$J$171,'8月奖金发放记录'!$B$2:$B$171,B316,'8月奖金发放记录'!$E$2:$E$171,"补发5月",'8月奖金发放记录'!$A$2:$A$171,A316)</f>
        <v>0</v>
      </c>
      <c r="T316" s="3">
        <f>SUMIFS('8月奖金发放记录'!$J$2:$J$171,'8月奖金发放记录'!$B$2:$B$171,B316,'8月奖金发放记录'!$E$2:$E$171,"补发6月",'8月奖金发放记录'!$A$2:$A$171,A316)</f>
        <v>0</v>
      </c>
      <c r="U316" s="3">
        <f>SUMIFS('8月奖金发放记录'!$J$2:$J$171,'8月奖金发放记录'!$B$2:$B$171,B316,'8月奖金发放记录'!$E$2:$E$171,"补发7月",'8月奖金发放记录'!$A$2:$A$171,A316)</f>
        <v>0</v>
      </c>
      <c r="V316" s="3">
        <f>SUMIFS('8月奖金发放记录'!$J$2:$J$171,'8月奖金发放记录'!$B$2:$B$171,B316,'8月奖金发放记录'!$E$2:$E$171,"当月",'8月奖金发放记录'!$A$2:$A$171,A316)</f>
        <v>150</v>
      </c>
      <c r="W316" s="3">
        <f>SUMIFS('8月奖金发放记录'!$J$2:$J$171,'8月奖金发放记录'!$B$2:$B$171,B316,'8月奖金发放记录'!$E$2:$E$171,"累计补发8月",'8月奖金发放记录'!$A$2:$A$171,A316)</f>
        <v>0</v>
      </c>
      <c r="X316" s="3">
        <f t="shared" si="4"/>
        <v>150</v>
      </c>
      <c r="Y316" s="2" t="s">
        <v>59</v>
      </c>
    </row>
    <row r="317" ht="19" customHeight="1" spans="1:25">
      <c r="A317" s="2" t="s">
        <v>604</v>
      </c>
      <c r="B317" s="2" t="s">
        <v>564</v>
      </c>
      <c r="C317" s="2" t="s">
        <v>53</v>
      </c>
      <c r="D317" s="2">
        <v>1</v>
      </c>
      <c r="E317" s="2">
        <v>31</v>
      </c>
      <c r="F317" s="3">
        <v>3000</v>
      </c>
      <c r="G317" s="3">
        <v>1329.2</v>
      </c>
      <c r="H317" s="2" t="s">
        <v>59</v>
      </c>
      <c r="I317" s="3">
        <v>0</v>
      </c>
      <c r="J317" s="3">
        <v>24000</v>
      </c>
      <c r="K317" s="3">
        <v>16278.8</v>
      </c>
      <c r="L317" s="2" t="s">
        <v>24</v>
      </c>
      <c r="M317" s="2">
        <v>0</v>
      </c>
      <c r="N317" s="3">
        <f>SUMIFS('8月奖金发放记录'!$J$2:$J$171,'8月奖金发放记录'!$B$2:$B$171,B317,'8月奖金发放记录'!$E$2:$E$171,"结转",'8月奖金发放记录'!$A$2:$A$171,A317)</f>
        <v>0</v>
      </c>
      <c r="O317" s="3">
        <f>SUMIFS('8月奖金发放记录'!$J$2:$J$171,'8月奖金发放记录'!$B$2:$B$171,B317,'8月奖金发放记录'!$E$2:$E$171,"补发1月",'8月奖金发放记录'!$A$2:$A$171,A317)</f>
        <v>0</v>
      </c>
      <c r="P317" s="3">
        <f>SUMIFS('8月奖金发放记录'!$J$2:$J$171,'8月奖金发放记录'!$B$2:$B$171,B317,'8月奖金发放记录'!$E$2:$E$171,"补发2月",'8月奖金发放记录'!$A$2:$A$171,A317)</f>
        <v>0</v>
      </c>
      <c r="Q317" s="3">
        <f>SUMIFS('8月奖金发放记录'!$J$2:$J$171,'8月奖金发放记录'!$B$2:$B$171,B317,'8月奖金发放记录'!$E$2:$E$171,"补发3月",'8月奖金发放记录'!$A$2:$A$171,A317)</f>
        <v>0</v>
      </c>
      <c r="R317" s="3">
        <f>SUMIFS('8月奖金发放记录'!$J$2:$J$171,'8月奖金发放记录'!$B$2:$B$171,B317,'8月奖金发放记录'!$E$2:$E$171,"补发4月",'8月奖金发放记录'!$A$2:$A$171,A317)</f>
        <v>0</v>
      </c>
      <c r="S317" s="3">
        <f>SUMIFS('8月奖金发放记录'!$J$2:$J$171,'8月奖金发放记录'!$B$2:$B$171,B317,'8月奖金发放记录'!$E$2:$E$171,"补发5月",'8月奖金发放记录'!$A$2:$A$171,A317)</f>
        <v>0</v>
      </c>
      <c r="T317" s="3">
        <f>SUMIFS('8月奖金发放记录'!$J$2:$J$171,'8月奖金发放记录'!$B$2:$B$171,B317,'8月奖金发放记录'!$E$2:$E$171,"补发6月",'8月奖金发放记录'!$A$2:$A$171,A317)</f>
        <v>0</v>
      </c>
      <c r="U317" s="3">
        <f>SUMIFS('8月奖金发放记录'!$J$2:$J$171,'8月奖金发放记录'!$B$2:$B$171,B317,'8月奖金发放记录'!$E$2:$E$171,"补发7月",'8月奖金发放记录'!$A$2:$A$171,A317)</f>
        <v>0</v>
      </c>
      <c r="V317" s="3">
        <f>SUMIFS('8月奖金发放记录'!$J$2:$J$171,'8月奖金发放记录'!$B$2:$B$171,B317,'8月奖金发放记录'!$E$2:$E$171,"当月",'8月奖金发放记录'!$A$2:$A$171,A317)</f>
        <v>0</v>
      </c>
      <c r="W317" s="3">
        <f>SUMIFS('8月奖金发放记录'!$J$2:$J$171,'8月奖金发放记录'!$B$2:$B$171,B317,'8月奖金发放记录'!$E$2:$E$171,"累计补发8月",'8月奖金发放记录'!$A$2:$A$171,A317)</f>
        <v>0</v>
      </c>
      <c r="X317" s="3">
        <f t="shared" si="4"/>
        <v>0</v>
      </c>
      <c r="Y317" s="2" t="s">
        <v>59</v>
      </c>
    </row>
    <row r="318" ht="19" customHeight="1" spans="1:25">
      <c r="A318" s="2" t="s">
        <v>607</v>
      </c>
      <c r="B318" s="2" t="s">
        <v>564</v>
      </c>
      <c r="C318" s="2" t="s">
        <v>120</v>
      </c>
      <c r="D318" s="2">
        <v>1</v>
      </c>
      <c r="E318" s="2">
        <v>31</v>
      </c>
      <c r="F318" s="3">
        <v>3000</v>
      </c>
      <c r="G318" s="3">
        <v>1010.3</v>
      </c>
      <c r="H318" s="2" t="s">
        <v>59</v>
      </c>
      <c r="I318" s="3">
        <v>0</v>
      </c>
      <c r="J318" s="3">
        <v>3000</v>
      </c>
      <c r="K318" s="3">
        <v>1010.3</v>
      </c>
      <c r="L318" s="2" t="s">
        <v>24</v>
      </c>
      <c r="M318" s="2">
        <v>0</v>
      </c>
      <c r="N318" s="3">
        <f>SUMIFS('8月奖金发放记录'!$J$2:$J$171,'8月奖金发放记录'!$B$2:$B$171,B318,'8月奖金发放记录'!$E$2:$E$171,"结转",'8月奖金发放记录'!$A$2:$A$171,A318)</f>
        <v>0</v>
      </c>
      <c r="O318" s="3">
        <f>SUMIFS('8月奖金发放记录'!$J$2:$J$171,'8月奖金发放记录'!$B$2:$B$171,B318,'8月奖金发放记录'!$E$2:$E$171,"补发1月",'8月奖金发放记录'!$A$2:$A$171,A318)</f>
        <v>0</v>
      </c>
      <c r="P318" s="3">
        <f>SUMIFS('8月奖金发放记录'!$J$2:$J$171,'8月奖金发放记录'!$B$2:$B$171,B318,'8月奖金发放记录'!$E$2:$E$171,"补发2月",'8月奖金发放记录'!$A$2:$A$171,A318)</f>
        <v>0</v>
      </c>
      <c r="Q318" s="3">
        <f>SUMIFS('8月奖金发放记录'!$J$2:$J$171,'8月奖金发放记录'!$B$2:$B$171,B318,'8月奖金发放记录'!$E$2:$E$171,"补发3月",'8月奖金发放记录'!$A$2:$A$171,A318)</f>
        <v>0</v>
      </c>
      <c r="R318" s="3">
        <f>SUMIFS('8月奖金发放记录'!$J$2:$J$171,'8月奖金发放记录'!$B$2:$B$171,B318,'8月奖金发放记录'!$E$2:$E$171,"补发4月",'8月奖金发放记录'!$A$2:$A$171,A318)</f>
        <v>0</v>
      </c>
      <c r="S318" s="3">
        <f>SUMIFS('8月奖金发放记录'!$J$2:$J$171,'8月奖金发放记录'!$B$2:$B$171,B318,'8月奖金发放记录'!$E$2:$E$171,"补发5月",'8月奖金发放记录'!$A$2:$A$171,A318)</f>
        <v>0</v>
      </c>
      <c r="T318" s="3">
        <f>SUMIFS('8月奖金发放记录'!$J$2:$J$171,'8月奖金发放记录'!$B$2:$B$171,B318,'8月奖金发放记录'!$E$2:$E$171,"补发6月",'8月奖金发放记录'!$A$2:$A$171,A318)</f>
        <v>0</v>
      </c>
      <c r="U318" s="3">
        <f>SUMIFS('8月奖金发放记录'!$J$2:$J$171,'8月奖金发放记录'!$B$2:$B$171,B318,'8月奖金发放记录'!$E$2:$E$171,"补发7月",'8月奖金发放记录'!$A$2:$A$171,A318)</f>
        <v>0</v>
      </c>
      <c r="V318" s="3">
        <f>SUMIFS('8月奖金发放记录'!$J$2:$J$171,'8月奖金发放记录'!$B$2:$B$171,B318,'8月奖金发放记录'!$E$2:$E$171,"当月",'8月奖金发放记录'!$A$2:$A$171,A318)</f>
        <v>0</v>
      </c>
      <c r="W318" s="3">
        <f>SUMIFS('8月奖金发放记录'!$J$2:$J$171,'8月奖金发放记录'!$B$2:$B$171,B318,'8月奖金发放记录'!$E$2:$E$171,"累计补发8月",'8月奖金发放记录'!$A$2:$A$171,A318)</f>
        <v>0</v>
      </c>
      <c r="X318" s="3">
        <f t="shared" si="4"/>
        <v>0</v>
      </c>
      <c r="Y318" s="2" t="s">
        <v>59</v>
      </c>
    </row>
    <row r="319" ht="19" customHeight="1" spans="1:25">
      <c r="A319" s="2" t="s">
        <v>608</v>
      </c>
      <c r="B319" s="2" t="s">
        <v>564</v>
      </c>
      <c r="C319" s="2" t="s">
        <v>53</v>
      </c>
      <c r="D319" s="2">
        <v>1</v>
      </c>
      <c r="E319" s="2">
        <v>31</v>
      </c>
      <c r="F319" s="3">
        <v>3000</v>
      </c>
      <c r="G319" s="3">
        <v>1431.2</v>
      </c>
      <c r="H319" s="2" t="s">
        <v>59</v>
      </c>
      <c r="I319" s="3">
        <v>0</v>
      </c>
      <c r="J319" s="3">
        <v>6000</v>
      </c>
      <c r="K319" s="3">
        <v>2998.3</v>
      </c>
      <c r="L319" s="2" t="s">
        <v>24</v>
      </c>
      <c r="M319" s="2">
        <v>0</v>
      </c>
      <c r="N319" s="3">
        <f>SUMIFS('8月奖金发放记录'!$J$2:$J$171,'8月奖金发放记录'!$B$2:$B$171,B319,'8月奖金发放记录'!$E$2:$E$171,"结转",'8月奖金发放记录'!$A$2:$A$171,A319)</f>
        <v>0</v>
      </c>
      <c r="O319" s="3">
        <f>SUMIFS('8月奖金发放记录'!$J$2:$J$171,'8月奖金发放记录'!$B$2:$B$171,B319,'8月奖金发放记录'!$E$2:$E$171,"补发1月",'8月奖金发放记录'!$A$2:$A$171,A319)</f>
        <v>0</v>
      </c>
      <c r="P319" s="3">
        <f>SUMIFS('8月奖金发放记录'!$J$2:$J$171,'8月奖金发放记录'!$B$2:$B$171,B319,'8月奖金发放记录'!$E$2:$E$171,"补发2月",'8月奖金发放记录'!$A$2:$A$171,A319)</f>
        <v>0</v>
      </c>
      <c r="Q319" s="3">
        <f>SUMIFS('8月奖金发放记录'!$J$2:$J$171,'8月奖金发放记录'!$B$2:$B$171,B319,'8月奖金发放记录'!$E$2:$E$171,"补发3月",'8月奖金发放记录'!$A$2:$A$171,A319)</f>
        <v>0</v>
      </c>
      <c r="R319" s="3">
        <f>SUMIFS('8月奖金发放记录'!$J$2:$J$171,'8月奖金发放记录'!$B$2:$B$171,B319,'8月奖金发放记录'!$E$2:$E$171,"补发4月",'8月奖金发放记录'!$A$2:$A$171,A319)</f>
        <v>0</v>
      </c>
      <c r="S319" s="3">
        <f>SUMIFS('8月奖金发放记录'!$J$2:$J$171,'8月奖金发放记录'!$B$2:$B$171,B319,'8月奖金发放记录'!$E$2:$E$171,"补发5月",'8月奖金发放记录'!$A$2:$A$171,A319)</f>
        <v>0</v>
      </c>
      <c r="T319" s="3">
        <f>SUMIFS('8月奖金发放记录'!$J$2:$J$171,'8月奖金发放记录'!$B$2:$B$171,B319,'8月奖金发放记录'!$E$2:$E$171,"补发6月",'8月奖金发放记录'!$A$2:$A$171,A319)</f>
        <v>0</v>
      </c>
      <c r="U319" s="3">
        <f>SUMIFS('8月奖金发放记录'!$J$2:$J$171,'8月奖金发放记录'!$B$2:$B$171,B319,'8月奖金发放记录'!$E$2:$E$171,"补发7月",'8月奖金发放记录'!$A$2:$A$171,A319)</f>
        <v>0</v>
      </c>
      <c r="V319" s="3">
        <f>SUMIFS('8月奖金发放记录'!$J$2:$J$171,'8月奖金发放记录'!$B$2:$B$171,B319,'8月奖金发放记录'!$E$2:$E$171,"当月",'8月奖金发放记录'!$A$2:$A$171,A319)</f>
        <v>0</v>
      </c>
      <c r="W319" s="3">
        <f>SUMIFS('8月奖金发放记录'!$J$2:$J$171,'8月奖金发放记录'!$B$2:$B$171,B319,'8月奖金发放记录'!$E$2:$E$171,"累计补发8月",'8月奖金发放记录'!$A$2:$A$171,A319)</f>
        <v>0</v>
      </c>
      <c r="X319" s="3">
        <f t="shared" si="4"/>
        <v>0</v>
      </c>
      <c r="Y319" s="2" t="s">
        <v>59</v>
      </c>
    </row>
    <row r="320" ht="19" customHeight="1" spans="1:25">
      <c r="A320" s="2" t="s">
        <v>609</v>
      </c>
      <c r="B320" s="2" t="s">
        <v>564</v>
      </c>
      <c r="C320" s="2" t="s">
        <v>53</v>
      </c>
      <c r="D320" s="2">
        <v>1</v>
      </c>
      <c r="E320" s="2">
        <v>5</v>
      </c>
      <c r="F320" s="3">
        <v>806.45</v>
      </c>
      <c r="G320" s="3">
        <v>194.1</v>
      </c>
      <c r="H320" s="2" t="s">
        <v>59</v>
      </c>
      <c r="I320" s="3">
        <v>0</v>
      </c>
      <c r="J320" s="3">
        <v>806.45</v>
      </c>
      <c r="K320" s="3">
        <v>194.1</v>
      </c>
      <c r="L320" s="2" t="s">
        <v>24</v>
      </c>
      <c r="M320" s="2">
        <v>0</v>
      </c>
      <c r="N320" s="3">
        <f>SUMIFS('8月奖金发放记录'!$J$2:$J$171,'8月奖金发放记录'!$B$2:$B$171,B320,'8月奖金发放记录'!$E$2:$E$171,"结转",'8月奖金发放记录'!$A$2:$A$171,A320)</f>
        <v>0</v>
      </c>
      <c r="O320" s="3">
        <f>SUMIFS('8月奖金发放记录'!$J$2:$J$171,'8月奖金发放记录'!$B$2:$B$171,B320,'8月奖金发放记录'!$E$2:$E$171,"补发1月",'8月奖金发放记录'!$A$2:$A$171,A320)</f>
        <v>0</v>
      </c>
      <c r="P320" s="3">
        <f>SUMIFS('8月奖金发放记录'!$J$2:$J$171,'8月奖金发放记录'!$B$2:$B$171,B320,'8月奖金发放记录'!$E$2:$E$171,"补发2月",'8月奖金发放记录'!$A$2:$A$171,A320)</f>
        <v>0</v>
      </c>
      <c r="Q320" s="3">
        <f>SUMIFS('8月奖金发放记录'!$J$2:$J$171,'8月奖金发放记录'!$B$2:$B$171,B320,'8月奖金发放记录'!$E$2:$E$171,"补发3月",'8月奖金发放记录'!$A$2:$A$171,A320)</f>
        <v>0</v>
      </c>
      <c r="R320" s="3">
        <f>SUMIFS('8月奖金发放记录'!$J$2:$J$171,'8月奖金发放记录'!$B$2:$B$171,B320,'8月奖金发放记录'!$E$2:$E$171,"补发4月",'8月奖金发放记录'!$A$2:$A$171,A320)</f>
        <v>0</v>
      </c>
      <c r="S320" s="3">
        <f>SUMIFS('8月奖金发放记录'!$J$2:$J$171,'8月奖金发放记录'!$B$2:$B$171,B320,'8月奖金发放记录'!$E$2:$E$171,"补发5月",'8月奖金发放记录'!$A$2:$A$171,A320)</f>
        <v>0</v>
      </c>
      <c r="T320" s="3">
        <f>SUMIFS('8月奖金发放记录'!$J$2:$J$171,'8月奖金发放记录'!$B$2:$B$171,B320,'8月奖金发放记录'!$E$2:$E$171,"补发6月",'8月奖金发放记录'!$A$2:$A$171,A320)</f>
        <v>0</v>
      </c>
      <c r="U320" s="3">
        <f>SUMIFS('8月奖金发放记录'!$J$2:$J$171,'8月奖金发放记录'!$B$2:$B$171,B320,'8月奖金发放记录'!$E$2:$E$171,"补发7月",'8月奖金发放记录'!$A$2:$A$171,A320)</f>
        <v>0</v>
      </c>
      <c r="V320" s="3">
        <f>SUMIFS('8月奖金发放记录'!$J$2:$J$171,'8月奖金发放记录'!$B$2:$B$171,B320,'8月奖金发放记录'!$E$2:$E$171,"当月",'8月奖金发放记录'!$A$2:$A$171,A320)</f>
        <v>0</v>
      </c>
      <c r="W320" s="3">
        <f>SUMIFS('8月奖金发放记录'!$J$2:$J$171,'8月奖金发放记录'!$B$2:$B$171,B320,'8月奖金发放记录'!$E$2:$E$171,"累计补发8月",'8月奖金发放记录'!$A$2:$A$171,A320)</f>
        <v>0</v>
      </c>
      <c r="X320" s="3">
        <f t="shared" si="4"/>
        <v>0</v>
      </c>
      <c r="Y320" s="2" t="s">
        <v>59</v>
      </c>
    </row>
    <row r="321" ht="19" customHeight="1" spans="1:25">
      <c r="A321" s="2" t="s">
        <v>612</v>
      </c>
      <c r="B321" s="2" t="s">
        <v>564</v>
      </c>
      <c r="C321" s="2" t="s">
        <v>53</v>
      </c>
      <c r="D321" s="2">
        <v>1</v>
      </c>
      <c r="E321" s="2">
        <v>31</v>
      </c>
      <c r="F321" s="3">
        <v>5000</v>
      </c>
      <c r="G321" s="3">
        <v>99.6</v>
      </c>
      <c r="H321" s="2" t="s">
        <v>59</v>
      </c>
      <c r="I321" s="3">
        <v>0</v>
      </c>
      <c r="J321" s="3">
        <v>33358.29</v>
      </c>
      <c r="K321" s="3">
        <v>50917.8</v>
      </c>
      <c r="L321" s="2" t="s">
        <v>69</v>
      </c>
      <c r="M321" s="2">
        <v>0</v>
      </c>
      <c r="N321" s="3">
        <f>SUMIFS('8月奖金发放记录'!$J$2:$J$171,'8月奖金发放记录'!$B$2:$B$171,B321,'8月奖金发放记录'!$E$2:$E$171,"结转",'8月奖金发放记录'!$A$2:$A$171,A321)</f>
        <v>0</v>
      </c>
      <c r="O321" s="3">
        <f>SUMIFS('8月奖金发放记录'!$J$2:$J$171,'8月奖金发放记录'!$B$2:$B$171,B321,'8月奖金发放记录'!$E$2:$E$171,"补发1月",'8月奖金发放记录'!$A$2:$A$171,A321)</f>
        <v>0</v>
      </c>
      <c r="P321" s="3">
        <f>SUMIFS('8月奖金发放记录'!$J$2:$J$171,'8月奖金发放记录'!$B$2:$B$171,B321,'8月奖金发放记录'!$E$2:$E$171,"补发2月",'8月奖金发放记录'!$A$2:$A$171,A321)</f>
        <v>0</v>
      </c>
      <c r="Q321" s="3">
        <f>SUMIFS('8月奖金发放记录'!$J$2:$J$171,'8月奖金发放记录'!$B$2:$B$171,B321,'8月奖金发放记录'!$E$2:$E$171,"补发3月",'8月奖金发放记录'!$A$2:$A$171,A321)</f>
        <v>0</v>
      </c>
      <c r="R321" s="3">
        <f>SUMIFS('8月奖金发放记录'!$J$2:$J$171,'8月奖金发放记录'!$B$2:$B$171,B321,'8月奖金发放记录'!$E$2:$E$171,"补发4月",'8月奖金发放记录'!$A$2:$A$171,A321)</f>
        <v>0</v>
      </c>
      <c r="S321" s="3">
        <f>SUMIFS('8月奖金发放记录'!$J$2:$J$171,'8月奖金发放记录'!$B$2:$B$171,B321,'8月奖金发放记录'!$E$2:$E$171,"补发5月",'8月奖金发放记录'!$A$2:$A$171,A321)</f>
        <v>0</v>
      </c>
      <c r="T321" s="3">
        <f>SUMIFS('8月奖金发放记录'!$J$2:$J$171,'8月奖金发放记录'!$B$2:$B$171,B321,'8月奖金发放记录'!$E$2:$E$171,"补发6月",'8月奖金发放记录'!$A$2:$A$171,A321)</f>
        <v>0</v>
      </c>
      <c r="U321" s="3">
        <f>SUMIFS('8月奖金发放记录'!$J$2:$J$171,'8月奖金发放记录'!$B$2:$B$171,B321,'8月奖金发放记录'!$E$2:$E$171,"补发7月",'8月奖金发放记录'!$A$2:$A$171,A321)</f>
        <v>0</v>
      </c>
      <c r="V321" s="3">
        <f>SUMIFS('8月奖金发放记录'!$J$2:$J$171,'8月奖金发放记录'!$B$2:$B$171,B321,'8月奖金发放记录'!$E$2:$E$171,"当月",'8月奖金发放记录'!$A$2:$A$171,A321)</f>
        <v>0</v>
      </c>
      <c r="W321" s="3">
        <f>SUMIFS('8月奖金发放记录'!$J$2:$J$171,'8月奖金发放记录'!$B$2:$B$171,B321,'8月奖金发放记录'!$E$2:$E$171,"累计补发8月",'8月奖金发放记录'!$A$2:$A$171,A321)</f>
        <v>260</v>
      </c>
      <c r="X321" s="3">
        <f t="shared" si="4"/>
        <v>260</v>
      </c>
      <c r="Y321" s="2" t="s">
        <v>59</v>
      </c>
    </row>
    <row r="322" ht="19" customHeight="1" spans="1:25">
      <c r="A322" s="2" t="s">
        <v>615</v>
      </c>
      <c r="B322" s="2" t="s">
        <v>564</v>
      </c>
      <c r="C322" s="2" t="s">
        <v>53</v>
      </c>
      <c r="D322" s="2">
        <v>1</v>
      </c>
      <c r="E322" s="2">
        <v>31</v>
      </c>
      <c r="F322" s="3">
        <v>5000</v>
      </c>
      <c r="G322" s="3">
        <v>5555.9</v>
      </c>
      <c r="H322" s="2" t="s">
        <v>113</v>
      </c>
      <c r="I322" s="3">
        <v>260</v>
      </c>
      <c r="J322" s="3">
        <v>28650.92</v>
      </c>
      <c r="K322" s="3">
        <v>18039.9</v>
      </c>
      <c r="L322" s="2" t="s">
        <v>24</v>
      </c>
      <c r="M322" s="2">
        <v>0</v>
      </c>
      <c r="N322" s="3">
        <f>SUMIFS('8月奖金发放记录'!$J$2:$J$171,'8月奖金发放记录'!$B$2:$B$171,B322,'8月奖金发放记录'!$E$2:$E$171,"结转",'8月奖金发放记录'!$A$2:$A$171,A322)</f>
        <v>0</v>
      </c>
      <c r="O322" s="3">
        <f>SUMIFS('8月奖金发放记录'!$J$2:$J$171,'8月奖金发放记录'!$B$2:$B$171,B322,'8月奖金发放记录'!$E$2:$E$171,"补发1月",'8月奖金发放记录'!$A$2:$A$171,A322)</f>
        <v>0</v>
      </c>
      <c r="P322" s="3">
        <f>SUMIFS('8月奖金发放记录'!$J$2:$J$171,'8月奖金发放记录'!$B$2:$B$171,B322,'8月奖金发放记录'!$E$2:$E$171,"补发2月",'8月奖金发放记录'!$A$2:$A$171,A322)</f>
        <v>0</v>
      </c>
      <c r="Q322" s="3">
        <f>SUMIFS('8月奖金发放记录'!$J$2:$J$171,'8月奖金发放记录'!$B$2:$B$171,B322,'8月奖金发放记录'!$E$2:$E$171,"补发3月",'8月奖金发放记录'!$A$2:$A$171,A322)</f>
        <v>0</v>
      </c>
      <c r="R322" s="3">
        <f>SUMIFS('8月奖金发放记录'!$J$2:$J$171,'8月奖金发放记录'!$B$2:$B$171,B322,'8月奖金发放记录'!$E$2:$E$171,"补发4月",'8月奖金发放记录'!$A$2:$A$171,A322)</f>
        <v>0</v>
      </c>
      <c r="S322" s="3">
        <f>SUMIFS('8月奖金发放记录'!$J$2:$J$171,'8月奖金发放记录'!$B$2:$B$171,B322,'8月奖金发放记录'!$E$2:$E$171,"补发5月",'8月奖金发放记录'!$A$2:$A$171,A322)</f>
        <v>0</v>
      </c>
      <c r="T322" s="3">
        <f>SUMIFS('8月奖金发放记录'!$J$2:$J$171,'8月奖金发放记录'!$B$2:$B$171,B322,'8月奖金发放记录'!$E$2:$E$171,"补发6月",'8月奖金发放记录'!$A$2:$A$171,A322)</f>
        <v>0</v>
      </c>
      <c r="U322" s="3">
        <f>SUMIFS('8月奖金发放记录'!$J$2:$J$171,'8月奖金发放记录'!$B$2:$B$171,B322,'8月奖金发放记录'!$E$2:$E$171,"补发7月",'8月奖金发放记录'!$A$2:$A$171,A322)</f>
        <v>0</v>
      </c>
      <c r="V322" s="3">
        <f>SUMIFS('8月奖金发放记录'!$J$2:$J$171,'8月奖金发放记录'!$B$2:$B$171,B322,'8月奖金发放记录'!$E$2:$E$171,"当月",'8月奖金发放记录'!$A$2:$A$171,A322)</f>
        <v>260</v>
      </c>
      <c r="W322" s="3">
        <f>SUMIFS('8月奖金发放记录'!$J$2:$J$171,'8月奖金发放记录'!$B$2:$B$171,B322,'8月奖金发放记录'!$E$2:$E$171,"累计补发8月",'8月奖金发放记录'!$A$2:$A$171,A322)</f>
        <v>0</v>
      </c>
      <c r="X322" s="3">
        <f t="shared" ref="X322:X361" si="5">SUM(N322:W322)</f>
        <v>260</v>
      </c>
      <c r="Y322" s="2" t="s">
        <v>59</v>
      </c>
    </row>
    <row r="323" ht="19" customHeight="1" spans="1:25">
      <c r="A323" s="2" t="s">
        <v>618</v>
      </c>
      <c r="B323" s="2" t="s">
        <v>564</v>
      </c>
      <c r="C323" s="2" t="s">
        <v>53</v>
      </c>
      <c r="D323" s="2">
        <v>1</v>
      </c>
      <c r="E323" s="2">
        <v>31</v>
      </c>
      <c r="F323" s="3">
        <v>3000</v>
      </c>
      <c r="G323" s="3">
        <v>2029.6</v>
      </c>
      <c r="H323" s="2" t="s">
        <v>59</v>
      </c>
      <c r="I323" s="3">
        <v>0</v>
      </c>
      <c r="J323" s="3">
        <v>9000</v>
      </c>
      <c r="K323" s="3">
        <v>5522.3</v>
      </c>
      <c r="L323" s="2" t="s">
        <v>24</v>
      </c>
      <c r="M323" s="2">
        <v>0</v>
      </c>
      <c r="N323" s="3">
        <f>SUMIFS('8月奖金发放记录'!$J$2:$J$171,'8月奖金发放记录'!$B$2:$B$171,B323,'8月奖金发放记录'!$E$2:$E$171,"结转",'8月奖金发放记录'!$A$2:$A$171,A323)</f>
        <v>0</v>
      </c>
      <c r="O323" s="3">
        <f>SUMIFS('8月奖金发放记录'!$J$2:$J$171,'8月奖金发放记录'!$B$2:$B$171,B323,'8月奖金发放记录'!$E$2:$E$171,"补发1月",'8月奖金发放记录'!$A$2:$A$171,A323)</f>
        <v>0</v>
      </c>
      <c r="P323" s="3">
        <f>SUMIFS('8月奖金发放记录'!$J$2:$J$171,'8月奖金发放记录'!$B$2:$B$171,B323,'8月奖金发放记录'!$E$2:$E$171,"补发2月",'8月奖金发放记录'!$A$2:$A$171,A323)</f>
        <v>0</v>
      </c>
      <c r="Q323" s="3">
        <f>SUMIFS('8月奖金发放记录'!$J$2:$J$171,'8月奖金发放记录'!$B$2:$B$171,B323,'8月奖金发放记录'!$E$2:$E$171,"补发3月",'8月奖金发放记录'!$A$2:$A$171,A323)</f>
        <v>0</v>
      </c>
      <c r="R323" s="3">
        <f>SUMIFS('8月奖金发放记录'!$J$2:$J$171,'8月奖金发放记录'!$B$2:$B$171,B323,'8月奖金发放记录'!$E$2:$E$171,"补发4月",'8月奖金发放记录'!$A$2:$A$171,A323)</f>
        <v>0</v>
      </c>
      <c r="S323" s="3">
        <f>SUMIFS('8月奖金发放记录'!$J$2:$J$171,'8月奖金发放记录'!$B$2:$B$171,B323,'8月奖金发放记录'!$E$2:$E$171,"补发5月",'8月奖金发放记录'!$A$2:$A$171,A323)</f>
        <v>0</v>
      </c>
      <c r="T323" s="3">
        <f>SUMIFS('8月奖金发放记录'!$J$2:$J$171,'8月奖金发放记录'!$B$2:$B$171,B323,'8月奖金发放记录'!$E$2:$E$171,"补发6月",'8月奖金发放记录'!$A$2:$A$171,A323)</f>
        <v>0</v>
      </c>
      <c r="U323" s="3">
        <f>SUMIFS('8月奖金发放记录'!$J$2:$J$171,'8月奖金发放记录'!$B$2:$B$171,B323,'8月奖金发放记录'!$E$2:$E$171,"补发7月",'8月奖金发放记录'!$A$2:$A$171,A323)</f>
        <v>0</v>
      </c>
      <c r="V323" s="3">
        <f>SUMIFS('8月奖金发放记录'!$J$2:$J$171,'8月奖金发放记录'!$B$2:$B$171,B323,'8月奖金发放记录'!$E$2:$E$171,"当月",'8月奖金发放记录'!$A$2:$A$171,A323)</f>
        <v>0</v>
      </c>
      <c r="W323" s="3">
        <f>SUMIFS('8月奖金发放记录'!$J$2:$J$171,'8月奖金发放记录'!$B$2:$B$171,B323,'8月奖金发放记录'!$E$2:$E$171,"累计补发8月",'8月奖金发放记录'!$A$2:$A$171,A323)</f>
        <v>0</v>
      </c>
      <c r="X323" s="3">
        <f t="shared" si="5"/>
        <v>0</v>
      </c>
      <c r="Y323" s="2" t="s">
        <v>59</v>
      </c>
    </row>
    <row r="324" ht="19" customHeight="1" spans="1:25">
      <c r="A324" s="2" t="s">
        <v>621</v>
      </c>
      <c r="B324" s="2" t="s">
        <v>564</v>
      </c>
      <c r="C324" s="2" t="s">
        <v>53</v>
      </c>
      <c r="D324" s="2">
        <v>1</v>
      </c>
      <c r="E324" s="2">
        <v>31</v>
      </c>
      <c r="F324" s="3">
        <v>5000</v>
      </c>
      <c r="G324" s="3">
        <v>3450.4</v>
      </c>
      <c r="H324" s="2" t="s">
        <v>59</v>
      </c>
      <c r="I324" s="3">
        <v>0</v>
      </c>
      <c r="J324" s="3">
        <v>13500</v>
      </c>
      <c r="K324" s="3">
        <v>8346.1</v>
      </c>
      <c r="L324" s="2" t="s">
        <v>24</v>
      </c>
      <c r="M324" s="2">
        <v>0</v>
      </c>
      <c r="N324" s="3">
        <f>SUMIFS('8月奖金发放记录'!$J$2:$J$171,'8月奖金发放记录'!$B$2:$B$171,B324,'8月奖金发放记录'!$E$2:$E$171,"结转",'8月奖金发放记录'!$A$2:$A$171,A324)</f>
        <v>0</v>
      </c>
      <c r="O324" s="3">
        <f>SUMIFS('8月奖金发放记录'!$J$2:$J$171,'8月奖金发放记录'!$B$2:$B$171,B324,'8月奖金发放记录'!$E$2:$E$171,"补发1月",'8月奖金发放记录'!$A$2:$A$171,A324)</f>
        <v>0</v>
      </c>
      <c r="P324" s="3">
        <f>SUMIFS('8月奖金发放记录'!$J$2:$J$171,'8月奖金发放记录'!$B$2:$B$171,B324,'8月奖金发放记录'!$E$2:$E$171,"补发2月",'8月奖金发放记录'!$A$2:$A$171,A324)</f>
        <v>0</v>
      </c>
      <c r="Q324" s="3">
        <f>SUMIFS('8月奖金发放记录'!$J$2:$J$171,'8月奖金发放记录'!$B$2:$B$171,B324,'8月奖金发放记录'!$E$2:$E$171,"补发3月",'8月奖金发放记录'!$A$2:$A$171,A324)</f>
        <v>0</v>
      </c>
      <c r="R324" s="3">
        <f>SUMIFS('8月奖金发放记录'!$J$2:$J$171,'8月奖金发放记录'!$B$2:$B$171,B324,'8月奖金发放记录'!$E$2:$E$171,"补发4月",'8月奖金发放记录'!$A$2:$A$171,A324)</f>
        <v>0</v>
      </c>
      <c r="S324" s="3">
        <f>SUMIFS('8月奖金发放记录'!$J$2:$J$171,'8月奖金发放记录'!$B$2:$B$171,B324,'8月奖金发放记录'!$E$2:$E$171,"补发5月",'8月奖金发放记录'!$A$2:$A$171,A324)</f>
        <v>0</v>
      </c>
      <c r="T324" s="3">
        <f>SUMIFS('8月奖金发放记录'!$J$2:$J$171,'8月奖金发放记录'!$B$2:$B$171,B324,'8月奖金发放记录'!$E$2:$E$171,"补发6月",'8月奖金发放记录'!$A$2:$A$171,A324)</f>
        <v>0</v>
      </c>
      <c r="U324" s="3">
        <f>SUMIFS('8月奖金发放记录'!$J$2:$J$171,'8月奖金发放记录'!$B$2:$B$171,B324,'8月奖金发放记录'!$E$2:$E$171,"补发7月",'8月奖金发放记录'!$A$2:$A$171,A324)</f>
        <v>0</v>
      </c>
      <c r="V324" s="3">
        <f>SUMIFS('8月奖金发放记录'!$J$2:$J$171,'8月奖金发放记录'!$B$2:$B$171,B324,'8月奖金发放记录'!$E$2:$E$171,"当月",'8月奖金发放记录'!$A$2:$A$171,A324)</f>
        <v>0</v>
      </c>
      <c r="W324" s="3">
        <f>SUMIFS('8月奖金发放记录'!$J$2:$J$171,'8月奖金发放记录'!$B$2:$B$171,B324,'8月奖金发放记录'!$E$2:$E$171,"累计补发8月",'8月奖金发放记录'!$A$2:$A$171,A324)</f>
        <v>0</v>
      </c>
      <c r="X324" s="3">
        <f t="shared" si="5"/>
        <v>0</v>
      </c>
      <c r="Y324" s="2" t="s">
        <v>59</v>
      </c>
    </row>
    <row r="325" ht="19" customHeight="1" spans="1:25">
      <c r="A325" s="2" t="s">
        <v>624</v>
      </c>
      <c r="B325" s="2" t="s">
        <v>564</v>
      </c>
      <c r="C325" s="2" t="s">
        <v>53</v>
      </c>
      <c r="D325" s="2">
        <v>1</v>
      </c>
      <c r="E325" s="2">
        <v>7</v>
      </c>
      <c r="F325" s="3">
        <v>677.42</v>
      </c>
      <c r="G325" s="3">
        <v>57.9</v>
      </c>
      <c r="H325" s="2" t="s">
        <v>59</v>
      </c>
      <c r="I325" s="3">
        <v>0</v>
      </c>
      <c r="J325" s="3">
        <v>677.42</v>
      </c>
      <c r="K325" s="3">
        <v>57.9</v>
      </c>
      <c r="L325" s="2" t="s">
        <v>24</v>
      </c>
      <c r="M325" s="2">
        <v>0</v>
      </c>
      <c r="N325" s="3">
        <f>SUMIFS('8月奖金发放记录'!$J$2:$J$171,'8月奖金发放记录'!$B$2:$B$171,B325,'8月奖金发放记录'!$E$2:$E$171,"结转",'8月奖金发放记录'!$A$2:$A$171,A325)</f>
        <v>0</v>
      </c>
      <c r="O325" s="3">
        <f>SUMIFS('8月奖金发放记录'!$J$2:$J$171,'8月奖金发放记录'!$B$2:$B$171,B325,'8月奖金发放记录'!$E$2:$E$171,"补发1月",'8月奖金发放记录'!$A$2:$A$171,A325)</f>
        <v>0</v>
      </c>
      <c r="P325" s="3">
        <f>SUMIFS('8月奖金发放记录'!$J$2:$J$171,'8月奖金发放记录'!$B$2:$B$171,B325,'8月奖金发放记录'!$E$2:$E$171,"补发2月",'8月奖金发放记录'!$A$2:$A$171,A325)</f>
        <v>0</v>
      </c>
      <c r="Q325" s="3">
        <f>SUMIFS('8月奖金发放记录'!$J$2:$J$171,'8月奖金发放记录'!$B$2:$B$171,B325,'8月奖金发放记录'!$E$2:$E$171,"补发3月",'8月奖金发放记录'!$A$2:$A$171,A325)</f>
        <v>0</v>
      </c>
      <c r="R325" s="3">
        <f>SUMIFS('8月奖金发放记录'!$J$2:$J$171,'8月奖金发放记录'!$B$2:$B$171,B325,'8月奖金发放记录'!$E$2:$E$171,"补发4月",'8月奖金发放记录'!$A$2:$A$171,A325)</f>
        <v>0</v>
      </c>
      <c r="S325" s="3">
        <f>SUMIFS('8月奖金发放记录'!$J$2:$J$171,'8月奖金发放记录'!$B$2:$B$171,B325,'8月奖金发放记录'!$E$2:$E$171,"补发5月",'8月奖金发放记录'!$A$2:$A$171,A325)</f>
        <v>0</v>
      </c>
      <c r="T325" s="3">
        <f>SUMIFS('8月奖金发放记录'!$J$2:$J$171,'8月奖金发放记录'!$B$2:$B$171,B325,'8月奖金发放记录'!$E$2:$E$171,"补发6月",'8月奖金发放记录'!$A$2:$A$171,A325)</f>
        <v>0</v>
      </c>
      <c r="U325" s="3">
        <f>SUMIFS('8月奖金发放记录'!$J$2:$J$171,'8月奖金发放记录'!$B$2:$B$171,B325,'8月奖金发放记录'!$E$2:$E$171,"补发7月",'8月奖金发放记录'!$A$2:$A$171,A325)</f>
        <v>0</v>
      </c>
      <c r="V325" s="3">
        <f>SUMIFS('8月奖金发放记录'!$J$2:$J$171,'8月奖金发放记录'!$B$2:$B$171,B325,'8月奖金发放记录'!$E$2:$E$171,"当月",'8月奖金发放记录'!$A$2:$A$171,A325)</f>
        <v>0</v>
      </c>
      <c r="W325" s="3">
        <f>SUMIFS('8月奖金发放记录'!$J$2:$J$171,'8月奖金发放记录'!$B$2:$B$171,B325,'8月奖金发放记录'!$E$2:$E$171,"累计补发8月",'8月奖金发放记录'!$A$2:$A$171,A325)</f>
        <v>0</v>
      </c>
      <c r="X325" s="3">
        <f t="shared" si="5"/>
        <v>0</v>
      </c>
      <c r="Y325" s="2" t="s">
        <v>59</v>
      </c>
    </row>
    <row r="326" ht="19" customHeight="1" spans="1:25">
      <c r="A326" s="2" t="s">
        <v>627</v>
      </c>
      <c r="B326" s="2" t="s">
        <v>564</v>
      </c>
      <c r="C326" s="2" t="s">
        <v>53</v>
      </c>
      <c r="D326" s="2">
        <v>1</v>
      </c>
      <c r="E326" s="2">
        <v>31</v>
      </c>
      <c r="F326" s="3">
        <v>5000</v>
      </c>
      <c r="G326" s="3">
        <v>3924.1</v>
      </c>
      <c r="H326" s="2" t="s">
        <v>59</v>
      </c>
      <c r="I326" s="3">
        <v>0</v>
      </c>
      <c r="J326" s="3">
        <v>24005.38</v>
      </c>
      <c r="K326" s="3">
        <v>20603.19</v>
      </c>
      <c r="L326" s="2" t="s">
        <v>24</v>
      </c>
      <c r="M326" s="2">
        <v>0</v>
      </c>
      <c r="N326" s="3">
        <f>SUMIFS('8月奖金发放记录'!$J$2:$J$171,'8月奖金发放记录'!$B$2:$B$171,B326,'8月奖金发放记录'!$E$2:$E$171,"结转",'8月奖金发放记录'!$A$2:$A$171,A326)</f>
        <v>0</v>
      </c>
      <c r="O326" s="3">
        <f>SUMIFS('8月奖金发放记录'!$J$2:$J$171,'8月奖金发放记录'!$B$2:$B$171,B326,'8月奖金发放记录'!$E$2:$E$171,"补发1月",'8月奖金发放记录'!$A$2:$A$171,A326)</f>
        <v>0</v>
      </c>
      <c r="P326" s="3">
        <f>SUMIFS('8月奖金发放记录'!$J$2:$J$171,'8月奖金发放记录'!$B$2:$B$171,B326,'8月奖金发放记录'!$E$2:$E$171,"补发2月",'8月奖金发放记录'!$A$2:$A$171,A326)</f>
        <v>0</v>
      </c>
      <c r="Q326" s="3">
        <f>SUMIFS('8月奖金发放记录'!$J$2:$J$171,'8月奖金发放记录'!$B$2:$B$171,B326,'8月奖金发放记录'!$E$2:$E$171,"补发3月",'8月奖金发放记录'!$A$2:$A$171,A326)</f>
        <v>0</v>
      </c>
      <c r="R326" s="3">
        <f>SUMIFS('8月奖金发放记录'!$J$2:$J$171,'8月奖金发放记录'!$B$2:$B$171,B326,'8月奖金发放记录'!$E$2:$E$171,"补发4月",'8月奖金发放记录'!$A$2:$A$171,A326)</f>
        <v>0</v>
      </c>
      <c r="S326" s="3">
        <f>SUMIFS('8月奖金发放记录'!$J$2:$J$171,'8月奖金发放记录'!$B$2:$B$171,B326,'8月奖金发放记录'!$E$2:$E$171,"补发5月",'8月奖金发放记录'!$A$2:$A$171,A326)</f>
        <v>0</v>
      </c>
      <c r="T326" s="3">
        <f>SUMIFS('8月奖金发放记录'!$J$2:$J$171,'8月奖金发放记录'!$B$2:$B$171,B326,'8月奖金发放记录'!$E$2:$E$171,"补发6月",'8月奖金发放记录'!$A$2:$A$171,A326)</f>
        <v>0</v>
      </c>
      <c r="U326" s="3">
        <f>SUMIFS('8月奖金发放记录'!$J$2:$J$171,'8月奖金发放记录'!$B$2:$B$171,B326,'8月奖金发放记录'!$E$2:$E$171,"补发7月",'8月奖金发放记录'!$A$2:$A$171,A326)</f>
        <v>0</v>
      </c>
      <c r="V326" s="3">
        <f>SUMIFS('8月奖金发放记录'!$J$2:$J$171,'8月奖金发放记录'!$B$2:$B$171,B326,'8月奖金发放记录'!$E$2:$E$171,"当月",'8月奖金发放记录'!$A$2:$A$171,A326)</f>
        <v>0</v>
      </c>
      <c r="W326" s="3">
        <f>SUMIFS('8月奖金发放记录'!$J$2:$J$171,'8月奖金发放记录'!$B$2:$B$171,B326,'8月奖金发放记录'!$E$2:$E$171,"累计补发8月",'8月奖金发放记录'!$A$2:$A$171,A326)</f>
        <v>0</v>
      </c>
      <c r="X326" s="3">
        <f t="shared" si="5"/>
        <v>0</v>
      </c>
      <c r="Y326" s="2" t="s">
        <v>59</v>
      </c>
    </row>
    <row r="327" ht="19" customHeight="1" spans="1:25">
      <c r="A327" s="2" t="s">
        <v>628</v>
      </c>
      <c r="B327" s="2" t="s">
        <v>564</v>
      </c>
      <c r="C327" s="2" t="s">
        <v>53</v>
      </c>
      <c r="D327" s="2">
        <v>1</v>
      </c>
      <c r="E327" s="2">
        <v>5</v>
      </c>
      <c r="F327" s="3">
        <v>806.45</v>
      </c>
      <c r="G327" s="3">
        <v>123.7</v>
      </c>
      <c r="H327" s="2" t="s">
        <v>59</v>
      </c>
      <c r="I327" s="3">
        <v>0</v>
      </c>
      <c r="J327" s="3">
        <v>806.45</v>
      </c>
      <c r="K327" s="3">
        <v>123.7</v>
      </c>
      <c r="L327" s="2" t="s">
        <v>24</v>
      </c>
      <c r="M327" s="2">
        <v>0</v>
      </c>
      <c r="N327" s="3">
        <f>SUMIFS('8月奖金发放记录'!$J$2:$J$171,'8月奖金发放记录'!$B$2:$B$171,B327,'8月奖金发放记录'!$E$2:$E$171,"结转",'8月奖金发放记录'!$A$2:$A$171,A327)</f>
        <v>0</v>
      </c>
      <c r="O327" s="3">
        <f>SUMIFS('8月奖金发放记录'!$J$2:$J$171,'8月奖金发放记录'!$B$2:$B$171,B327,'8月奖金发放记录'!$E$2:$E$171,"补发1月",'8月奖金发放记录'!$A$2:$A$171,A327)</f>
        <v>0</v>
      </c>
      <c r="P327" s="3">
        <f>SUMIFS('8月奖金发放记录'!$J$2:$J$171,'8月奖金发放记录'!$B$2:$B$171,B327,'8月奖金发放记录'!$E$2:$E$171,"补发2月",'8月奖金发放记录'!$A$2:$A$171,A327)</f>
        <v>0</v>
      </c>
      <c r="Q327" s="3">
        <f>SUMIFS('8月奖金发放记录'!$J$2:$J$171,'8月奖金发放记录'!$B$2:$B$171,B327,'8月奖金发放记录'!$E$2:$E$171,"补发3月",'8月奖金发放记录'!$A$2:$A$171,A327)</f>
        <v>0</v>
      </c>
      <c r="R327" s="3">
        <f>SUMIFS('8月奖金发放记录'!$J$2:$J$171,'8月奖金发放记录'!$B$2:$B$171,B327,'8月奖金发放记录'!$E$2:$E$171,"补发4月",'8月奖金发放记录'!$A$2:$A$171,A327)</f>
        <v>0</v>
      </c>
      <c r="S327" s="3">
        <f>SUMIFS('8月奖金发放记录'!$J$2:$J$171,'8月奖金发放记录'!$B$2:$B$171,B327,'8月奖金发放记录'!$E$2:$E$171,"补发5月",'8月奖金发放记录'!$A$2:$A$171,A327)</f>
        <v>0</v>
      </c>
      <c r="T327" s="3">
        <f>SUMIFS('8月奖金发放记录'!$J$2:$J$171,'8月奖金发放记录'!$B$2:$B$171,B327,'8月奖金发放记录'!$E$2:$E$171,"补发6月",'8月奖金发放记录'!$A$2:$A$171,A327)</f>
        <v>0</v>
      </c>
      <c r="U327" s="3">
        <f>SUMIFS('8月奖金发放记录'!$J$2:$J$171,'8月奖金发放记录'!$B$2:$B$171,B327,'8月奖金发放记录'!$E$2:$E$171,"补发7月",'8月奖金发放记录'!$A$2:$A$171,A327)</f>
        <v>0</v>
      </c>
      <c r="V327" s="3">
        <f>SUMIFS('8月奖金发放记录'!$J$2:$J$171,'8月奖金发放记录'!$B$2:$B$171,B327,'8月奖金发放记录'!$E$2:$E$171,"当月",'8月奖金发放记录'!$A$2:$A$171,A327)</f>
        <v>0</v>
      </c>
      <c r="W327" s="3">
        <f>SUMIFS('8月奖金发放记录'!$J$2:$J$171,'8月奖金发放记录'!$B$2:$B$171,B327,'8月奖金发放记录'!$E$2:$E$171,"累计补发8月",'8月奖金发放记录'!$A$2:$A$171,A327)</f>
        <v>0</v>
      </c>
      <c r="X327" s="3">
        <f t="shared" si="5"/>
        <v>0</v>
      </c>
      <c r="Y327" s="2" t="s">
        <v>59</v>
      </c>
    </row>
    <row r="328" ht="19" customHeight="1" spans="1:25">
      <c r="A328" s="2" t="s">
        <v>629</v>
      </c>
      <c r="B328" s="2" t="s">
        <v>564</v>
      </c>
      <c r="C328" s="2" t="s">
        <v>53</v>
      </c>
      <c r="D328" s="2">
        <v>1</v>
      </c>
      <c r="E328" s="2">
        <v>31</v>
      </c>
      <c r="F328" s="3">
        <v>5000</v>
      </c>
      <c r="G328" s="3">
        <v>2168.2</v>
      </c>
      <c r="H328" s="2" t="s">
        <v>59</v>
      </c>
      <c r="I328" s="3">
        <v>0</v>
      </c>
      <c r="J328" s="3">
        <v>35112.9</v>
      </c>
      <c r="K328" s="3">
        <v>10208.7</v>
      </c>
      <c r="L328" s="2" t="s">
        <v>24</v>
      </c>
      <c r="M328" s="2">
        <v>0</v>
      </c>
      <c r="N328" s="3">
        <f>SUMIFS('8月奖金发放记录'!$J$2:$J$171,'8月奖金发放记录'!$B$2:$B$171,B328,'8月奖金发放记录'!$E$2:$E$171,"结转",'8月奖金发放记录'!$A$2:$A$171,A328)</f>
        <v>0</v>
      </c>
      <c r="O328" s="3">
        <f>SUMIFS('8月奖金发放记录'!$J$2:$J$171,'8月奖金发放记录'!$B$2:$B$171,B328,'8月奖金发放记录'!$E$2:$E$171,"补发1月",'8月奖金发放记录'!$A$2:$A$171,A328)</f>
        <v>0</v>
      </c>
      <c r="P328" s="3">
        <f>SUMIFS('8月奖金发放记录'!$J$2:$J$171,'8月奖金发放记录'!$B$2:$B$171,B328,'8月奖金发放记录'!$E$2:$E$171,"补发2月",'8月奖金发放记录'!$A$2:$A$171,A328)</f>
        <v>0</v>
      </c>
      <c r="Q328" s="3">
        <f>SUMIFS('8月奖金发放记录'!$J$2:$J$171,'8月奖金发放记录'!$B$2:$B$171,B328,'8月奖金发放记录'!$E$2:$E$171,"补发3月",'8月奖金发放记录'!$A$2:$A$171,A328)</f>
        <v>0</v>
      </c>
      <c r="R328" s="3">
        <f>SUMIFS('8月奖金发放记录'!$J$2:$J$171,'8月奖金发放记录'!$B$2:$B$171,B328,'8月奖金发放记录'!$E$2:$E$171,"补发4月",'8月奖金发放记录'!$A$2:$A$171,A328)</f>
        <v>0</v>
      </c>
      <c r="S328" s="3">
        <f>SUMIFS('8月奖金发放记录'!$J$2:$J$171,'8月奖金发放记录'!$B$2:$B$171,B328,'8月奖金发放记录'!$E$2:$E$171,"补发5月",'8月奖金发放记录'!$A$2:$A$171,A328)</f>
        <v>0</v>
      </c>
      <c r="T328" s="3">
        <f>SUMIFS('8月奖金发放记录'!$J$2:$J$171,'8月奖金发放记录'!$B$2:$B$171,B328,'8月奖金发放记录'!$E$2:$E$171,"补发6月",'8月奖金发放记录'!$A$2:$A$171,A328)</f>
        <v>0</v>
      </c>
      <c r="U328" s="3">
        <f>SUMIFS('8月奖金发放记录'!$J$2:$J$171,'8月奖金发放记录'!$B$2:$B$171,B328,'8月奖金发放记录'!$E$2:$E$171,"补发7月",'8月奖金发放记录'!$A$2:$A$171,A328)</f>
        <v>0</v>
      </c>
      <c r="V328" s="3">
        <f>SUMIFS('8月奖金发放记录'!$J$2:$J$171,'8月奖金发放记录'!$B$2:$B$171,B328,'8月奖金发放记录'!$E$2:$E$171,"当月",'8月奖金发放记录'!$A$2:$A$171,A328)</f>
        <v>0</v>
      </c>
      <c r="W328" s="3">
        <f>SUMIFS('8月奖金发放记录'!$J$2:$J$171,'8月奖金发放记录'!$B$2:$B$171,B328,'8月奖金发放记录'!$E$2:$E$171,"累计补发8月",'8月奖金发放记录'!$A$2:$A$171,A328)</f>
        <v>0</v>
      </c>
      <c r="X328" s="3">
        <f t="shared" si="5"/>
        <v>0</v>
      </c>
      <c r="Y328" s="2" t="s">
        <v>59</v>
      </c>
    </row>
    <row r="329" ht="19" customHeight="1" spans="1:25">
      <c r="A329" s="2" t="s">
        <v>630</v>
      </c>
      <c r="B329" s="2" t="s">
        <v>564</v>
      </c>
      <c r="C329" s="2" t="s">
        <v>53</v>
      </c>
      <c r="D329" s="2">
        <v>1</v>
      </c>
      <c r="E329" s="2">
        <v>15</v>
      </c>
      <c r="F329" s="3">
        <v>1451.61</v>
      </c>
      <c r="G329" s="3">
        <v>718.5</v>
      </c>
      <c r="H329" s="2" t="s">
        <v>59</v>
      </c>
      <c r="I329" s="3">
        <v>0</v>
      </c>
      <c r="J329" s="3">
        <v>1451.61</v>
      </c>
      <c r="K329" s="3">
        <v>718.5</v>
      </c>
      <c r="L329" s="2" t="s">
        <v>24</v>
      </c>
      <c r="M329" s="2">
        <v>0</v>
      </c>
      <c r="N329" s="3">
        <f>SUMIFS('8月奖金发放记录'!$J$2:$J$171,'8月奖金发放记录'!$B$2:$B$171,B329,'8月奖金发放记录'!$E$2:$E$171,"结转",'8月奖金发放记录'!$A$2:$A$171,A329)</f>
        <v>0</v>
      </c>
      <c r="O329" s="3">
        <f>SUMIFS('8月奖金发放记录'!$J$2:$J$171,'8月奖金发放记录'!$B$2:$B$171,B329,'8月奖金发放记录'!$E$2:$E$171,"补发1月",'8月奖金发放记录'!$A$2:$A$171,A329)</f>
        <v>0</v>
      </c>
      <c r="P329" s="3">
        <f>SUMIFS('8月奖金发放记录'!$J$2:$J$171,'8月奖金发放记录'!$B$2:$B$171,B329,'8月奖金发放记录'!$E$2:$E$171,"补发2月",'8月奖金发放记录'!$A$2:$A$171,A329)</f>
        <v>0</v>
      </c>
      <c r="Q329" s="3">
        <f>SUMIFS('8月奖金发放记录'!$J$2:$J$171,'8月奖金发放记录'!$B$2:$B$171,B329,'8月奖金发放记录'!$E$2:$E$171,"补发3月",'8月奖金发放记录'!$A$2:$A$171,A329)</f>
        <v>0</v>
      </c>
      <c r="R329" s="3">
        <f>SUMIFS('8月奖金发放记录'!$J$2:$J$171,'8月奖金发放记录'!$B$2:$B$171,B329,'8月奖金发放记录'!$E$2:$E$171,"补发4月",'8月奖金发放记录'!$A$2:$A$171,A329)</f>
        <v>0</v>
      </c>
      <c r="S329" s="3">
        <f>SUMIFS('8月奖金发放记录'!$J$2:$J$171,'8月奖金发放记录'!$B$2:$B$171,B329,'8月奖金发放记录'!$E$2:$E$171,"补发5月",'8月奖金发放记录'!$A$2:$A$171,A329)</f>
        <v>0</v>
      </c>
      <c r="T329" s="3">
        <f>SUMIFS('8月奖金发放记录'!$J$2:$J$171,'8月奖金发放记录'!$B$2:$B$171,B329,'8月奖金发放记录'!$E$2:$E$171,"补发6月",'8月奖金发放记录'!$A$2:$A$171,A329)</f>
        <v>0</v>
      </c>
      <c r="U329" s="3">
        <f>SUMIFS('8月奖金发放记录'!$J$2:$J$171,'8月奖金发放记录'!$B$2:$B$171,B329,'8月奖金发放记录'!$E$2:$E$171,"补发7月",'8月奖金发放记录'!$A$2:$A$171,A329)</f>
        <v>0</v>
      </c>
      <c r="V329" s="3">
        <f>SUMIFS('8月奖金发放记录'!$J$2:$J$171,'8月奖金发放记录'!$B$2:$B$171,B329,'8月奖金发放记录'!$E$2:$E$171,"当月",'8月奖金发放记录'!$A$2:$A$171,A329)</f>
        <v>0</v>
      </c>
      <c r="W329" s="3">
        <f>SUMIFS('8月奖金发放记录'!$J$2:$J$171,'8月奖金发放记录'!$B$2:$B$171,B329,'8月奖金发放记录'!$E$2:$E$171,"累计补发8月",'8月奖金发放记录'!$A$2:$A$171,A329)</f>
        <v>0</v>
      </c>
      <c r="X329" s="3">
        <f t="shared" si="5"/>
        <v>0</v>
      </c>
      <c r="Y329" s="2" t="s">
        <v>59</v>
      </c>
    </row>
    <row r="330" ht="19" customHeight="1" spans="1:25">
      <c r="A330" s="2" t="s">
        <v>633</v>
      </c>
      <c r="B330" s="2" t="s">
        <v>564</v>
      </c>
      <c r="C330" s="2" t="s">
        <v>53</v>
      </c>
      <c r="D330" s="2">
        <v>1</v>
      </c>
      <c r="E330" s="2">
        <v>31</v>
      </c>
      <c r="F330" s="3">
        <v>3000</v>
      </c>
      <c r="G330" s="3">
        <v>1615.3</v>
      </c>
      <c r="H330" s="2" t="s">
        <v>59</v>
      </c>
      <c r="I330" s="3">
        <v>0</v>
      </c>
      <c r="J330" s="3">
        <v>20035.71</v>
      </c>
      <c r="K330" s="3">
        <v>21132.7</v>
      </c>
      <c r="L330" s="2" t="s">
        <v>69</v>
      </c>
      <c r="M330" s="2">
        <v>0</v>
      </c>
      <c r="N330" s="3">
        <f>SUMIFS('8月奖金发放记录'!$J$2:$J$171,'8月奖金发放记录'!$B$2:$B$171,B330,'8月奖金发放记录'!$E$2:$E$171,"结转",'8月奖金发放记录'!$A$2:$A$171,A330)</f>
        <v>0</v>
      </c>
      <c r="O330" s="3">
        <f>SUMIFS('8月奖金发放记录'!$J$2:$J$171,'8月奖金发放记录'!$B$2:$B$171,B330,'8月奖金发放记录'!$E$2:$E$171,"补发1月",'8月奖金发放记录'!$A$2:$A$171,A330)</f>
        <v>0</v>
      </c>
      <c r="P330" s="3">
        <f>SUMIFS('8月奖金发放记录'!$J$2:$J$171,'8月奖金发放记录'!$B$2:$B$171,B330,'8月奖金发放记录'!$E$2:$E$171,"补发2月",'8月奖金发放记录'!$A$2:$A$171,A330)</f>
        <v>0</v>
      </c>
      <c r="Q330" s="3">
        <f>SUMIFS('8月奖金发放记录'!$J$2:$J$171,'8月奖金发放记录'!$B$2:$B$171,B330,'8月奖金发放记录'!$E$2:$E$171,"补发3月",'8月奖金发放记录'!$A$2:$A$171,A330)</f>
        <v>0</v>
      </c>
      <c r="R330" s="3">
        <f>SUMIFS('8月奖金发放记录'!$J$2:$J$171,'8月奖金发放记录'!$B$2:$B$171,B330,'8月奖金发放记录'!$E$2:$E$171,"补发4月",'8月奖金发放记录'!$A$2:$A$171,A330)</f>
        <v>0</v>
      </c>
      <c r="S330" s="3">
        <f>SUMIFS('8月奖金发放记录'!$J$2:$J$171,'8月奖金发放记录'!$B$2:$B$171,B330,'8月奖金发放记录'!$E$2:$E$171,"补发5月",'8月奖金发放记录'!$A$2:$A$171,A330)</f>
        <v>0</v>
      </c>
      <c r="T330" s="3">
        <f>SUMIFS('8月奖金发放记录'!$J$2:$J$171,'8月奖金发放记录'!$B$2:$B$171,B330,'8月奖金发放记录'!$E$2:$E$171,"补发6月",'8月奖金发放记录'!$A$2:$A$171,A330)</f>
        <v>0</v>
      </c>
      <c r="U330" s="3">
        <f>SUMIFS('8月奖金发放记录'!$J$2:$J$171,'8月奖金发放记录'!$B$2:$B$171,B330,'8月奖金发放记录'!$E$2:$E$171,"补发7月",'8月奖金发放记录'!$A$2:$A$171,A330)</f>
        <v>0</v>
      </c>
      <c r="V330" s="3">
        <f>SUMIFS('8月奖金发放记录'!$J$2:$J$171,'8月奖金发放记录'!$B$2:$B$171,B330,'8月奖金发放记录'!$E$2:$E$171,"当月",'8月奖金发放记录'!$A$2:$A$171,A330)</f>
        <v>0</v>
      </c>
      <c r="W330" s="3">
        <f>SUMIFS('8月奖金发放记录'!$J$2:$J$171,'8月奖金发放记录'!$B$2:$B$171,B330,'8月奖金发放记录'!$E$2:$E$171,"累计补发8月",'8月奖金发放记录'!$A$2:$A$171,A330)</f>
        <v>150</v>
      </c>
      <c r="X330" s="3">
        <f t="shared" si="5"/>
        <v>150</v>
      </c>
      <c r="Y330" s="2" t="s">
        <v>59</v>
      </c>
    </row>
    <row r="331" ht="19" customHeight="1" spans="1:25">
      <c r="A331" s="2" t="s">
        <v>636</v>
      </c>
      <c r="B331" s="2" t="s">
        <v>564</v>
      </c>
      <c r="C331" s="2" t="s">
        <v>53</v>
      </c>
      <c r="D331" s="2">
        <v>1</v>
      </c>
      <c r="E331" s="2">
        <v>31</v>
      </c>
      <c r="F331" s="3">
        <v>5000</v>
      </c>
      <c r="G331" s="3">
        <v>2606.6</v>
      </c>
      <c r="H331" s="2" t="s">
        <v>59</v>
      </c>
      <c r="I331" s="3">
        <v>0</v>
      </c>
      <c r="J331" s="3">
        <v>5000</v>
      </c>
      <c r="K331" s="3">
        <v>2606.6</v>
      </c>
      <c r="L331" s="2" t="s">
        <v>24</v>
      </c>
      <c r="M331" s="2">
        <v>0</v>
      </c>
      <c r="N331" s="3">
        <f>SUMIFS('8月奖金发放记录'!$J$2:$J$171,'8月奖金发放记录'!$B$2:$B$171,B331,'8月奖金发放记录'!$E$2:$E$171,"结转",'8月奖金发放记录'!$A$2:$A$171,A331)</f>
        <v>0</v>
      </c>
      <c r="O331" s="3">
        <f>SUMIFS('8月奖金发放记录'!$J$2:$J$171,'8月奖金发放记录'!$B$2:$B$171,B331,'8月奖金发放记录'!$E$2:$E$171,"补发1月",'8月奖金发放记录'!$A$2:$A$171,A331)</f>
        <v>0</v>
      </c>
      <c r="P331" s="3">
        <f>SUMIFS('8月奖金发放记录'!$J$2:$J$171,'8月奖金发放记录'!$B$2:$B$171,B331,'8月奖金发放记录'!$E$2:$E$171,"补发2月",'8月奖金发放记录'!$A$2:$A$171,A331)</f>
        <v>0</v>
      </c>
      <c r="Q331" s="3">
        <f>SUMIFS('8月奖金发放记录'!$J$2:$J$171,'8月奖金发放记录'!$B$2:$B$171,B331,'8月奖金发放记录'!$E$2:$E$171,"补发3月",'8月奖金发放记录'!$A$2:$A$171,A331)</f>
        <v>0</v>
      </c>
      <c r="R331" s="3">
        <f>SUMIFS('8月奖金发放记录'!$J$2:$J$171,'8月奖金发放记录'!$B$2:$B$171,B331,'8月奖金发放记录'!$E$2:$E$171,"补发4月",'8月奖金发放记录'!$A$2:$A$171,A331)</f>
        <v>0</v>
      </c>
      <c r="S331" s="3">
        <f>SUMIFS('8月奖金发放记录'!$J$2:$J$171,'8月奖金发放记录'!$B$2:$B$171,B331,'8月奖金发放记录'!$E$2:$E$171,"补发5月",'8月奖金发放记录'!$A$2:$A$171,A331)</f>
        <v>0</v>
      </c>
      <c r="T331" s="3">
        <f>SUMIFS('8月奖金发放记录'!$J$2:$J$171,'8月奖金发放记录'!$B$2:$B$171,B331,'8月奖金发放记录'!$E$2:$E$171,"补发6月",'8月奖金发放记录'!$A$2:$A$171,A331)</f>
        <v>0</v>
      </c>
      <c r="U331" s="3">
        <f>SUMIFS('8月奖金发放记录'!$J$2:$J$171,'8月奖金发放记录'!$B$2:$B$171,B331,'8月奖金发放记录'!$E$2:$E$171,"补发7月",'8月奖金发放记录'!$A$2:$A$171,A331)</f>
        <v>0</v>
      </c>
      <c r="V331" s="3">
        <f>SUMIFS('8月奖金发放记录'!$J$2:$J$171,'8月奖金发放记录'!$B$2:$B$171,B331,'8月奖金发放记录'!$E$2:$E$171,"当月",'8月奖金发放记录'!$A$2:$A$171,A331)</f>
        <v>0</v>
      </c>
      <c r="W331" s="3">
        <f>SUMIFS('8月奖金发放记录'!$J$2:$J$171,'8月奖金发放记录'!$B$2:$B$171,B331,'8月奖金发放记录'!$E$2:$E$171,"累计补发8月",'8月奖金发放记录'!$A$2:$A$171,A331)</f>
        <v>0</v>
      </c>
      <c r="X331" s="3">
        <f t="shared" si="5"/>
        <v>0</v>
      </c>
      <c r="Y331" s="2" t="s">
        <v>59</v>
      </c>
    </row>
    <row r="332" ht="19" customHeight="1" spans="1:25">
      <c r="A332" s="2" t="s">
        <v>637</v>
      </c>
      <c r="B332" s="2" t="s">
        <v>564</v>
      </c>
      <c r="C332" s="2" t="s">
        <v>53</v>
      </c>
      <c r="D332" s="2">
        <v>1</v>
      </c>
      <c r="E332" s="2">
        <v>7</v>
      </c>
      <c r="F332" s="3">
        <v>677.42</v>
      </c>
      <c r="G332" s="3">
        <v>138.3</v>
      </c>
      <c r="H332" s="2" t="s">
        <v>59</v>
      </c>
      <c r="I332" s="3">
        <v>0</v>
      </c>
      <c r="J332" s="3">
        <v>19645.16</v>
      </c>
      <c r="K332" s="3">
        <v>20059.9</v>
      </c>
      <c r="L332" s="2" t="s">
        <v>69</v>
      </c>
      <c r="M332" s="2">
        <v>0</v>
      </c>
      <c r="N332" s="3">
        <f>SUMIFS('8月奖金发放记录'!$J$2:$J$171,'8月奖金发放记录'!$B$2:$B$171,B332,'8月奖金发放记录'!$E$2:$E$171,"结转",'8月奖金发放记录'!$A$2:$A$171,A332)</f>
        <v>0</v>
      </c>
      <c r="O332" s="3">
        <f>SUMIFS('8月奖金发放记录'!$J$2:$J$171,'8月奖金发放记录'!$B$2:$B$171,B332,'8月奖金发放记录'!$E$2:$E$171,"补发1月",'8月奖金发放记录'!$A$2:$A$171,A332)</f>
        <v>0</v>
      </c>
      <c r="P332" s="3">
        <f>SUMIFS('8月奖金发放记录'!$J$2:$J$171,'8月奖金发放记录'!$B$2:$B$171,B332,'8月奖金发放记录'!$E$2:$E$171,"补发2月",'8月奖金发放记录'!$A$2:$A$171,A332)</f>
        <v>0</v>
      </c>
      <c r="Q332" s="3">
        <f>SUMIFS('8月奖金发放记录'!$J$2:$J$171,'8月奖金发放记录'!$B$2:$B$171,B332,'8月奖金发放记录'!$E$2:$E$171,"补发3月",'8月奖金发放记录'!$A$2:$A$171,A332)</f>
        <v>0</v>
      </c>
      <c r="R332" s="3">
        <f>SUMIFS('8月奖金发放记录'!$J$2:$J$171,'8月奖金发放记录'!$B$2:$B$171,B332,'8月奖金发放记录'!$E$2:$E$171,"补发4月",'8月奖金发放记录'!$A$2:$A$171,A332)</f>
        <v>0</v>
      </c>
      <c r="S332" s="3">
        <f>SUMIFS('8月奖金发放记录'!$J$2:$J$171,'8月奖金发放记录'!$B$2:$B$171,B332,'8月奖金发放记录'!$E$2:$E$171,"补发5月",'8月奖金发放记录'!$A$2:$A$171,A332)</f>
        <v>0</v>
      </c>
      <c r="T332" s="3">
        <f>SUMIFS('8月奖金发放记录'!$J$2:$J$171,'8月奖金发放记录'!$B$2:$B$171,B332,'8月奖金发放记录'!$E$2:$E$171,"补发6月",'8月奖金发放记录'!$A$2:$A$171,A332)</f>
        <v>0</v>
      </c>
      <c r="U332" s="3">
        <f>SUMIFS('8月奖金发放记录'!$J$2:$J$171,'8月奖金发放记录'!$B$2:$B$171,B332,'8月奖金发放记录'!$E$2:$E$171,"补发7月",'8月奖金发放记录'!$A$2:$A$171,A332)</f>
        <v>0</v>
      </c>
      <c r="V332" s="3">
        <f>SUMIFS('8月奖金发放记录'!$J$2:$J$171,'8月奖金发放记录'!$B$2:$B$171,B332,'8月奖金发放记录'!$E$2:$E$171,"当月",'8月奖金发放记录'!$A$2:$A$171,A332)</f>
        <v>0</v>
      </c>
      <c r="W332" s="3">
        <f>SUMIFS('8月奖金发放记录'!$J$2:$J$171,'8月奖金发放记录'!$B$2:$B$171,B332,'8月奖金发放记录'!$E$2:$E$171,"累计补发8月",'8月奖金发放记录'!$A$2:$A$171,A332)</f>
        <v>33.87</v>
      </c>
      <c r="X332" s="3">
        <f t="shared" si="5"/>
        <v>33.87</v>
      </c>
      <c r="Y332" s="2" t="s">
        <v>59</v>
      </c>
    </row>
    <row r="333" ht="19" customHeight="1" spans="1:25">
      <c r="A333" s="2" t="s">
        <v>638</v>
      </c>
      <c r="B333" s="2" t="s">
        <v>564</v>
      </c>
      <c r="C333" s="2" t="s">
        <v>53</v>
      </c>
      <c r="D333" s="2">
        <v>1</v>
      </c>
      <c r="E333" s="2">
        <v>4</v>
      </c>
      <c r="F333" s="3">
        <v>387.1</v>
      </c>
      <c r="G333" s="3">
        <v>83.2</v>
      </c>
      <c r="H333" s="2" t="s">
        <v>59</v>
      </c>
      <c r="I333" s="3">
        <v>0</v>
      </c>
      <c r="J333" s="3">
        <v>387.1</v>
      </c>
      <c r="K333" s="3">
        <v>83.2</v>
      </c>
      <c r="L333" s="2" t="s">
        <v>24</v>
      </c>
      <c r="M333" s="2">
        <v>0</v>
      </c>
      <c r="N333" s="3">
        <f>SUMIFS('8月奖金发放记录'!$J$2:$J$171,'8月奖金发放记录'!$B$2:$B$171,B333,'8月奖金发放记录'!$E$2:$E$171,"结转",'8月奖金发放记录'!$A$2:$A$171,A333)</f>
        <v>0</v>
      </c>
      <c r="O333" s="3">
        <f>SUMIFS('8月奖金发放记录'!$J$2:$J$171,'8月奖金发放记录'!$B$2:$B$171,B333,'8月奖金发放记录'!$E$2:$E$171,"补发1月",'8月奖金发放记录'!$A$2:$A$171,A333)</f>
        <v>0</v>
      </c>
      <c r="P333" s="3">
        <f>SUMIFS('8月奖金发放记录'!$J$2:$J$171,'8月奖金发放记录'!$B$2:$B$171,B333,'8月奖金发放记录'!$E$2:$E$171,"补发2月",'8月奖金发放记录'!$A$2:$A$171,A333)</f>
        <v>0</v>
      </c>
      <c r="Q333" s="3">
        <f>SUMIFS('8月奖金发放记录'!$J$2:$J$171,'8月奖金发放记录'!$B$2:$B$171,B333,'8月奖金发放记录'!$E$2:$E$171,"补发3月",'8月奖金发放记录'!$A$2:$A$171,A333)</f>
        <v>0</v>
      </c>
      <c r="R333" s="3">
        <f>SUMIFS('8月奖金发放记录'!$J$2:$J$171,'8月奖金发放记录'!$B$2:$B$171,B333,'8月奖金发放记录'!$E$2:$E$171,"补发4月",'8月奖金发放记录'!$A$2:$A$171,A333)</f>
        <v>0</v>
      </c>
      <c r="S333" s="3">
        <f>SUMIFS('8月奖金发放记录'!$J$2:$J$171,'8月奖金发放记录'!$B$2:$B$171,B333,'8月奖金发放记录'!$E$2:$E$171,"补发5月",'8月奖金发放记录'!$A$2:$A$171,A333)</f>
        <v>0</v>
      </c>
      <c r="T333" s="3">
        <f>SUMIFS('8月奖金发放记录'!$J$2:$J$171,'8月奖金发放记录'!$B$2:$B$171,B333,'8月奖金发放记录'!$E$2:$E$171,"补发6月",'8月奖金发放记录'!$A$2:$A$171,A333)</f>
        <v>0</v>
      </c>
      <c r="U333" s="3">
        <f>SUMIFS('8月奖金发放记录'!$J$2:$J$171,'8月奖金发放记录'!$B$2:$B$171,B333,'8月奖金发放记录'!$E$2:$E$171,"补发7月",'8月奖金发放记录'!$A$2:$A$171,A333)</f>
        <v>0</v>
      </c>
      <c r="V333" s="3">
        <f>SUMIFS('8月奖金发放记录'!$J$2:$J$171,'8月奖金发放记录'!$B$2:$B$171,B333,'8月奖金发放记录'!$E$2:$E$171,"当月",'8月奖金发放记录'!$A$2:$A$171,A333)</f>
        <v>0</v>
      </c>
      <c r="W333" s="3">
        <f>SUMIFS('8月奖金发放记录'!$J$2:$J$171,'8月奖金发放记录'!$B$2:$B$171,B333,'8月奖金发放记录'!$E$2:$E$171,"累计补发8月",'8月奖金发放记录'!$A$2:$A$171,A333)</f>
        <v>0</v>
      </c>
      <c r="X333" s="3">
        <f t="shared" si="5"/>
        <v>0</v>
      </c>
      <c r="Y333" s="2" t="s">
        <v>59</v>
      </c>
    </row>
    <row r="334" ht="19" customHeight="1" spans="1:25">
      <c r="A334" s="2" t="s">
        <v>641</v>
      </c>
      <c r="B334" s="2" t="s">
        <v>564</v>
      </c>
      <c r="C334" s="2" t="s">
        <v>53</v>
      </c>
      <c r="D334" s="2">
        <v>1</v>
      </c>
      <c r="E334" s="2">
        <v>31</v>
      </c>
      <c r="F334" s="3">
        <v>3000</v>
      </c>
      <c r="G334" s="3">
        <v>4914.3</v>
      </c>
      <c r="H334" s="2" t="s">
        <v>113</v>
      </c>
      <c r="I334" s="3">
        <v>150</v>
      </c>
      <c r="J334" s="3">
        <v>24000</v>
      </c>
      <c r="K334" s="3">
        <v>33815.4</v>
      </c>
      <c r="L334" s="2" t="s">
        <v>69</v>
      </c>
      <c r="M334" s="2">
        <v>1</v>
      </c>
      <c r="N334" s="3">
        <f>SUMIFS('8月奖金发放记录'!$J$2:$J$171,'8月奖金发放记录'!$B$2:$B$171,B334,'8月奖金发放记录'!$E$2:$E$171,"结转",'8月奖金发放记录'!$A$2:$A$171,A334)</f>
        <v>0</v>
      </c>
      <c r="O334" s="3">
        <f>SUMIFS('8月奖金发放记录'!$J$2:$J$171,'8月奖金发放记录'!$B$2:$B$171,B334,'8月奖金发放记录'!$E$2:$E$171,"补发1月",'8月奖金发放记录'!$A$2:$A$171,A334)</f>
        <v>0</v>
      </c>
      <c r="P334" s="3">
        <f>SUMIFS('8月奖金发放记录'!$J$2:$J$171,'8月奖金发放记录'!$B$2:$B$171,B334,'8月奖金发放记录'!$E$2:$E$171,"补发2月",'8月奖金发放记录'!$A$2:$A$171,A334)</f>
        <v>0</v>
      </c>
      <c r="Q334" s="3">
        <f>SUMIFS('8月奖金发放记录'!$J$2:$J$171,'8月奖金发放记录'!$B$2:$B$171,B334,'8月奖金发放记录'!$E$2:$E$171,"补发3月",'8月奖金发放记录'!$A$2:$A$171,A334)</f>
        <v>0</v>
      </c>
      <c r="R334" s="3">
        <f>SUMIFS('8月奖金发放记录'!$J$2:$J$171,'8月奖金发放记录'!$B$2:$B$171,B334,'8月奖金发放记录'!$E$2:$E$171,"补发4月",'8月奖金发放记录'!$A$2:$A$171,A334)</f>
        <v>0</v>
      </c>
      <c r="S334" s="3">
        <f>SUMIFS('8月奖金发放记录'!$J$2:$J$171,'8月奖金发放记录'!$B$2:$B$171,B334,'8月奖金发放记录'!$E$2:$E$171,"补发5月",'8月奖金发放记录'!$A$2:$A$171,A334)</f>
        <v>0</v>
      </c>
      <c r="T334" s="3">
        <f>SUMIFS('8月奖金发放记录'!$J$2:$J$171,'8月奖金发放记录'!$B$2:$B$171,B334,'8月奖金发放记录'!$E$2:$E$171,"补发6月",'8月奖金发放记录'!$A$2:$A$171,A334)</f>
        <v>0</v>
      </c>
      <c r="U334" s="3">
        <f>SUMIFS('8月奖金发放记录'!$J$2:$J$171,'8月奖金发放记录'!$B$2:$B$171,B334,'8月奖金发放记录'!$E$2:$E$171,"补发7月",'8月奖金发放记录'!$A$2:$A$171,A334)</f>
        <v>0</v>
      </c>
      <c r="V334" s="3">
        <f>SUMIFS('8月奖金发放记录'!$J$2:$J$171,'8月奖金发放记录'!$B$2:$B$171,B334,'8月奖金发放记录'!$E$2:$E$171,"当月",'8月奖金发放记录'!$A$2:$A$171,A334)</f>
        <v>150</v>
      </c>
      <c r="W334" s="3">
        <f>SUMIFS('8月奖金发放记录'!$J$2:$J$171,'8月奖金发放记录'!$B$2:$B$171,B334,'8月奖金发放记录'!$E$2:$E$171,"累计补发8月",'8月奖金发放记录'!$A$2:$A$171,A334)</f>
        <v>0</v>
      </c>
      <c r="X334" s="3">
        <f t="shared" si="5"/>
        <v>150</v>
      </c>
      <c r="Y334" s="2" t="s">
        <v>59</v>
      </c>
    </row>
    <row r="335" ht="19" customHeight="1" spans="1:25">
      <c r="A335" s="2" t="s">
        <v>642</v>
      </c>
      <c r="B335" s="2" t="s">
        <v>564</v>
      </c>
      <c r="C335" s="2" t="s">
        <v>53</v>
      </c>
      <c r="D335" s="2">
        <v>1</v>
      </c>
      <c r="E335" s="2">
        <v>7</v>
      </c>
      <c r="F335" s="3">
        <v>677.42</v>
      </c>
      <c r="G335" s="3">
        <v>345.5</v>
      </c>
      <c r="H335" s="2" t="s">
        <v>59</v>
      </c>
      <c r="I335" s="3">
        <v>0</v>
      </c>
      <c r="J335" s="3">
        <v>19645.16</v>
      </c>
      <c r="K335" s="3">
        <v>12457.2</v>
      </c>
      <c r="L335" s="2" t="s">
        <v>24</v>
      </c>
      <c r="M335" s="2">
        <v>0</v>
      </c>
      <c r="N335" s="3">
        <f>SUMIFS('8月奖金发放记录'!$J$2:$J$171,'8月奖金发放记录'!$B$2:$B$171,B335,'8月奖金发放记录'!$E$2:$E$171,"结转",'8月奖金发放记录'!$A$2:$A$171,A335)</f>
        <v>0</v>
      </c>
      <c r="O335" s="3">
        <f>SUMIFS('8月奖金发放记录'!$J$2:$J$171,'8月奖金发放记录'!$B$2:$B$171,B335,'8月奖金发放记录'!$E$2:$E$171,"补发1月",'8月奖金发放记录'!$A$2:$A$171,A335)</f>
        <v>0</v>
      </c>
      <c r="P335" s="3">
        <f>SUMIFS('8月奖金发放记录'!$J$2:$J$171,'8月奖金发放记录'!$B$2:$B$171,B335,'8月奖金发放记录'!$E$2:$E$171,"补发2月",'8月奖金发放记录'!$A$2:$A$171,A335)</f>
        <v>0</v>
      </c>
      <c r="Q335" s="3">
        <f>SUMIFS('8月奖金发放记录'!$J$2:$J$171,'8月奖金发放记录'!$B$2:$B$171,B335,'8月奖金发放记录'!$E$2:$E$171,"补发3月",'8月奖金发放记录'!$A$2:$A$171,A335)</f>
        <v>0</v>
      </c>
      <c r="R335" s="3">
        <f>SUMIFS('8月奖金发放记录'!$J$2:$J$171,'8月奖金发放记录'!$B$2:$B$171,B335,'8月奖金发放记录'!$E$2:$E$171,"补发4月",'8月奖金发放记录'!$A$2:$A$171,A335)</f>
        <v>0</v>
      </c>
      <c r="S335" s="3">
        <f>SUMIFS('8月奖金发放记录'!$J$2:$J$171,'8月奖金发放记录'!$B$2:$B$171,B335,'8月奖金发放记录'!$E$2:$E$171,"补发5月",'8月奖金发放记录'!$A$2:$A$171,A335)</f>
        <v>0</v>
      </c>
      <c r="T335" s="3">
        <f>SUMIFS('8月奖金发放记录'!$J$2:$J$171,'8月奖金发放记录'!$B$2:$B$171,B335,'8月奖金发放记录'!$E$2:$E$171,"补发6月",'8月奖金发放记录'!$A$2:$A$171,A335)</f>
        <v>0</v>
      </c>
      <c r="U335" s="3">
        <f>SUMIFS('8月奖金发放记录'!$J$2:$J$171,'8月奖金发放记录'!$B$2:$B$171,B335,'8月奖金发放记录'!$E$2:$E$171,"补发7月",'8月奖金发放记录'!$A$2:$A$171,A335)</f>
        <v>0</v>
      </c>
      <c r="V335" s="3">
        <f>SUMIFS('8月奖金发放记录'!$J$2:$J$171,'8月奖金发放记录'!$B$2:$B$171,B335,'8月奖金发放记录'!$E$2:$E$171,"当月",'8月奖金发放记录'!$A$2:$A$171,A335)</f>
        <v>0</v>
      </c>
      <c r="W335" s="3">
        <f>SUMIFS('8月奖金发放记录'!$J$2:$J$171,'8月奖金发放记录'!$B$2:$B$171,B335,'8月奖金发放记录'!$E$2:$E$171,"累计补发8月",'8月奖金发放记录'!$A$2:$A$171,A335)</f>
        <v>0</v>
      </c>
      <c r="X335" s="3">
        <f t="shared" si="5"/>
        <v>0</v>
      </c>
      <c r="Y335" s="2" t="s">
        <v>59</v>
      </c>
    </row>
    <row r="336" ht="19" customHeight="1" spans="1:25">
      <c r="A336" s="2" t="s">
        <v>643</v>
      </c>
      <c r="B336" s="2" t="s">
        <v>564</v>
      </c>
      <c r="C336" s="2" t="s">
        <v>53</v>
      </c>
      <c r="D336" s="2">
        <v>1</v>
      </c>
      <c r="E336" s="2">
        <v>31</v>
      </c>
      <c r="F336" s="3">
        <v>3000</v>
      </c>
      <c r="G336" s="3">
        <v>684</v>
      </c>
      <c r="H336" s="2" t="s">
        <v>59</v>
      </c>
      <c r="I336" s="3">
        <v>0</v>
      </c>
      <c r="J336" s="3">
        <v>3193.55</v>
      </c>
      <c r="K336" s="3">
        <v>711</v>
      </c>
      <c r="L336" s="2" t="s">
        <v>24</v>
      </c>
      <c r="M336" s="2">
        <v>0</v>
      </c>
      <c r="N336" s="3">
        <f>SUMIFS('8月奖金发放记录'!$J$2:$J$171,'8月奖金发放记录'!$B$2:$B$171,B336,'8月奖金发放记录'!$E$2:$E$171,"结转",'8月奖金发放记录'!$A$2:$A$171,A336)</f>
        <v>0</v>
      </c>
      <c r="O336" s="3">
        <f>SUMIFS('8月奖金发放记录'!$J$2:$J$171,'8月奖金发放记录'!$B$2:$B$171,B336,'8月奖金发放记录'!$E$2:$E$171,"补发1月",'8月奖金发放记录'!$A$2:$A$171,A336)</f>
        <v>0</v>
      </c>
      <c r="P336" s="3">
        <f>SUMIFS('8月奖金发放记录'!$J$2:$J$171,'8月奖金发放记录'!$B$2:$B$171,B336,'8月奖金发放记录'!$E$2:$E$171,"补发2月",'8月奖金发放记录'!$A$2:$A$171,A336)</f>
        <v>0</v>
      </c>
      <c r="Q336" s="3">
        <f>SUMIFS('8月奖金发放记录'!$J$2:$J$171,'8月奖金发放记录'!$B$2:$B$171,B336,'8月奖金发放记录'!$E$2:$E$171,"补发3月",'8月奖金发放记录'!$A$2:$A$171,A336)</f>
        <v>0</v>
      </c>
      <c r="R336" s="3">
        <f>SUMIFS('8月奖金发放记录'!$J$2:$J$171,'8月奖金发放记录'!$B$2:$B$171,B336,'8月奖金发放记录'!$E$2:$E$171,"补发4月",'8月奖金发放记录'!$A$2:$A$171,A336)</f>
        <v>0</v>
      </c>
      <c r="S336" s="3">
        <f>SUMIFS('8月奖金发放记录'!$J$2:$J$171,'8月奖金发放记录'!$B$2:$B$171,B336,'8月奖金发放记录'!$E$2:$E$171,"补发5月",'8月奖金发放记录'!$A$2:$A$171,A336)</f>
        <v>0</v>
      </c>
      <c r="T336" s="3">
        <f>SUMIFS('8月奖金发放记录'!$J$2:$J$171,'8月奖金发放记录'!$B$2:$B$171,B336,'8月奖金发放记录'!$E$2:$E$171,"补发6月",'8月奖金发放记录'!$A$2:$A$171,A336)</f>
        <v>0</v>
      </c>
      <c r="U336" s="3">
        <f>SUMIFS('8月奖金发放记录'!$J$2:$J$171,'8月奖金发放记录'!$B$2:$B$171,B336,'8月奖金发放记录'!$E$2:$E$171,"补发7月",'8月奖金发放记录'!$A$2:$A$171,A336)</f>
        <v>0</v>
      </c>
      <c r="V336" s="3">
        <f>SUMIFS('8月奖金发放记录'!$J$2:$J$171,'8月奖金发放记录'!$B$2:$B$171,B336,'8月奖金发放记录'!$E$2:$E$171,"当月",'8月奖金发放记录'!$A$2:$A$171,A336)</f>
        <v>0</v>
      </c>
      <c r="W336" s="3">
        <f>SUMIFS('8月奖金发放记录'!$J$2:$J$171,'8月奖金发放记录'!$B$2:$B$171,B336,'8月奖金发放记录'!$E$2:$E$171,"累计补发8月",'8月奖金发放记录'!$A$2:$A$171,A336)</f>
        <v>0</v>
      </c>
      <c r="X336" s="3">
        <f t="shared" si="5"/>
        <v>0</v>
      </c>
      <c r="Y336" s="2" t="s">
        <v>59</v>
      </c>
    </row>
    <row r="337" ht="19" customHeight="1" spans="1:25">
      <c r="A337" s="2" t="s">
        <v>646</v>
      </c>
      <c r="B337" s="2" t="s">
        <v>564</v>
      </c>
      <c r="C337" s="2" t="s">
        <v>53</v>
      </c>
      <c r="D337" s="2">
        <v>1</v>
      </c>
      <c r="E337" s="2">
        <v>31</v>
      </c>
      <c r="F337" s="3">
        <v>5000</v>
      </c>
      <c r="G337" s="3">
        <v>1925.04</v>
      </c>
      <c r="H337" s="2" t="s">
        <v>59</v>
      </c>
      <c r="I337" s="3">
        <v>0</v>
      </c>
      <c r="J337" s="3">
        <v>17419.35</v>
      </c>
      <c r="K337" s="3">
        <v>7736.64</v>
      </c>
      <c r="L337" s="2" t="s">
        <v>24</v>
      </c>
      <c r="M337" s="2">
        <v>0</v>
      </c>
      <c r="N337" s="3">
        <f>SUMIFS('8月奖金发放记录'!$J$2:$J$171,'8月奖金发放记录'!$B$2:$B$171,B337,'8月奖金发放记录'!$E$2:$E$171,"结转",'8月奖金发放记录'!$A$2:$A$171,A337)</f>
        <v>0</v>
      </c>
      <c r="O337" s="3">
        <f>SUMIFS('8月奖金发放记录'!$J$2:$J$171,'8月奖金发放记录'!$B$2:$B$171,B337,'8月奖金发放记录'!$E$2:$E$171,"补发1月",'8月奖金发放记录'!$A$2:$A$171,A337)</f>
        <v>0</v>
      </c>
      <c r="P337" s="3">
        <f>SUMIFS('8月奖金发放记录'!$J$2:$J$171,'8月奖金发放记录'!$B$2:$B$171,B337,'8月奖金发放记录'!$E$2:$E$171,"补发2月",'8月奖金发放记录'!$A$2:$A$171,A337)</f>
        <v>0</v>
      </c>
      <c r="Q337" s="3">
        <f>SUMIFS('8月奖金发放记录'!$J$2:$J$171,'8月奖金发放记录'!$B$2:$B$171,B337,'8月奖金发放记录'!$E$2:$E$171,"补发3月",'8月奖金发放记录'!$A$2:$A$171,A337)</f>
        <v>0</v>
      </c>
      <c r="R337" s="3">
        <f>SUMIFS('8月奖金发放记录'!$J$2:$J$171,'8月奖金发放记录'!$B$2:$B$171,B337,'8月奖金发放记录'!$E$2:$E$171,"补发4月",'8月奖金发放记录'!$A$2:$A$171,A337)</f>
        <v>0</v>
      </c>
      <c r="S337" s="3">
        <f>SUMIFS('8月奖金发放记录'!$J$2:$J$171,'8月奖金发放记录'!$B$2:$B$171,B337,'8月奖金发放记录'!$E$2:$E$171,"补发5月",'8月奖金发放记录'!$A$2:$A$171,A337)</f>
        <v>0</v>
      </c>
      <c r="T337" s="3">
        <f>SUMIFS('8月奖金发放记录'!$J$2:$J$171,'8月奖金发放记录'!$B$2:$B$171,B337,'8月奖金发放记录'!$E$2:$E$171,"补发6月",'8月奖金发放记录'!$A$2:$A$171,A337)</f>
        <v>0</v>
      </c>
      <c r="U337" s="3">
        <f>SUMIFS('8月奖金发放记录'!$J$2:$J$171,'8月奖金发放记录'!$B$2:$B$171,B337,'8月奖金发放记录'!$E$2:$E$171,"补发7月",'8月奖金发放记录'!$A$2:$A$171,A337)</f>
        <v>0</v>
      </c>
      <c r="V337" s="3">
        <f>SUMIFS('8月奖金发放记录'!$J$2:$J$171,'8月奖金发放记录'!$B$2:$B$171,B337,'8月奖金发放记录'!$E$2:$E$171,"当月",'8月奖金发放记录'!$A$2:$A$171,A337)</f>
        <v>0</v>
      </c>
      <c r="W337" s="3">
        <f>SUMIFS('8月奖金发放记录'!$J$2:$J$171,'8月奖金发放记录'!$B$2:$B$171,B337,'8月奖金发放记录'!$E$2:$E$171,"累计补发8月",'8月奖金发放记录'!$A$2:$A$171,A337)</f>
        <v>0</v>
      </c>
      <c r="X337" s="3">
        <f t="shared" si="5"/>
        <v>0</v>
      </c>
      <c r="Y337" s="2" t="s">
        <v>59</v>
      </c>
    </row>
    <row r="338" ht="19" customHeight="1" spans="1:25">
      <c r="A338" s="2" t="s">
        <v>648</v>
      </c>
      <c r="B338" s="2" t="s">
        <v>564</v>
      </c>
      <c r="C338" s="2" t="s">
        <v>53</v>
      </c>
      <c r="D338" s="2">
        <v>1</v>
      </c>
      <c r="E338" s="2">
        <v>31</v>
      </c>
      <c r="F338" s="3">
        <v>5000</v>
      </c>
      <c r="G338" s="3">
        <v>1454.3</v>
      </c>
      <c r="H338" s="2" t="s">
        <v>59</v>
      </c>
      <c r="I338" s="3">
        <v>0</v>
      </c>
      <c r="J338" s="3">
        <v>35112.9</v>
      </c>
      <c r="K338" s="3">
        <v>12025.6</v>
      </c>
      <c r="L338" s="2" t="s">
        <v>24</v>
      </c>
      <c r="M338" s="2">
        <v>0</v>
      </c>
      <c r="N338" s="3">
        <f>SUMIFS('8月奖金发放记录'!$J$2:$J$171,'8月奖金发放记录'!$B$2:$B$171,B338,'8月奖金发放记录'!$E$2:$E$171,"结转",'8月奖金发放记录'!$A$2:$A$171,A338)</f>
        <v>0</v>
      </c>
      <c r="O338" s="3">
        <f>SUMIFS('8月奖金发放记录'!$J$2:$J$171,'8月奖金发放记录'!$B$2:$B$171,B338,'8月奖金发放记录'!$E$2:$E$171,"补发1月",'8月奖金发放记录'!$A$2:$A$171,A338)</f>
        <v>0</v>
      </c>
      <c r="P338" s="3">
        <f>SUMIFS('8月奖金发放记录'!$J$2:$J$171,'8月奖金发放记录'!$B$2:$B$171,B338,'8月奖金发放记录'!$E$2:$E$171,"补发2月",'8月奖金发放记录'!$A$2:$A$171,A338)</f>
        <v>0</v>
      </c>
      <c r="Q338" s="3">
        <f>SUMIFS('8月奖金发放记录'!$J$2:$J$171,'8月奖金发放记录'!$B$2:$B$171,B338,'8月奖金发放记录'!$E$2:$E$171,"补发3月",'8月奖金发放记录'!$A$2:$A$171,A338)</f>
        <v>0</v>
      </c>
      <c r="R338" s="3">
        <f>SUMIFS('8月奖金发放记录'!$J$2:$J$171,'8月奖金发放记录'!$B$2:$B$171,B338,'8月奖金发放记录'!$E$2:$E$171,"补发4月",'8月奖金发放记录'!$A$2:$A$171,A338)</f>
        <v>0</v>
      </c>
      <c r="S338" s="3">
        <f>SUMIFS('8月奖金发放记录'!$J$2:$J$171,'8月奖金发放记录'!$B$2:$B$171,B338,'8月奖金发放记录'!$E$2:$E$171,"补发5月",'8月奖金发放记录'!$A$2:$A$171,A338)</f>
        <v>0</v>
      </c>
      <c r="T338" s="3">
        <f>SUMIFS('8月奖金发放记录'!$J$2:$J$171,'8月奖金发放记录'!$B$2:$B$171,B338,'8月奖金发放记录'!$E$2:$E$171,"补发6月",'8月奖金发放记录'!$A$2:$A$171,A338)</f>
        <v>0</v>
      </c>
      <c r="U338" s="3">
        <f>SUMIFS('8月奖金发放记录'!$J$2:$J$171,'8月奖金发放记录'!$B$2:$B$171,B338,'8月奖金发放记录'!$E$2:$E$171,"补发7月",'8月奖金发放记录'!$A$2:$A$171,A338)</f>
        <v>0</v>
      </c>
      <c r="V338" s="3">
        <f>SUMIFS('8月奖金发放记录'!$J$2:$J$171,'8月奖金发放记录'!$B$2:$B$171,B338,'8月奖金发放记录'!$E$2:$E$171,"当月",'8月奖金发放记录'!$A$2:$A$171,A338)</f>
        <v>0</v>
      </c>
      <c r="W338" s="3">
        <f>SUMIFS('8月奖金发放记录'!$J$2:$J$171,'8月奖金发放记录'!$B$2:$B$171,B338,'8月奖金发放记录'!$E$2:$E$171,"累计补发8月",'8月奖金发放记录'!$A$2:$A$171,A338)</f>
        <v>0</v>
      </c>
      <c r="X338" s="3">
        <f t="shared" si="5"/>
        <v>0</v>
      </c>
      <c r="Y338" s="2" t="s">
        <v>59</v>
      </c>
    </row>
    <row r="339" ht="19" customHeight="1" spans="1:25">
      <c r="A339" s="2" t="s">
        <v>651</v>
      </c>
      <c r="B339" s="2" t="s">
        <v>564</v>
      </c>
      <c r="C339" s="2" t="s">
        <v>53</v>
      </c>
      <c r="D339" s="2">
        <v>1</v>
      </c>
      <c r="E339" s="2">
        <v>31</v>
      </c>
      <c r="F339" s="3">
        <v>5000</v>
      </c>
      <c r="G339" s="3">
        <v>516.3</v>
      </c>
      <c r="H339" s="2" t="s">
        <v>59</v>
      </c>
      <c r="I339" s="3">
        <v>0</v>
      </c>
      <c r="J339" s="3">
        <v>5000</v>
      </c>
      <c r="K339" s="3">
        <v>516.3</v>
      </c>
      <c r="L339" s="2" t="s">
        <v>24</v>
      </c>
      <c r="M339" s="2">
        <v>0</v>
      </c>
      <c r="N339" s="3">
        <f>SUMIFS('8月奖金发放记录'!$J$2:$J$171,'8月奖金发放记录'!$B$2:$B$171,B339,'8月奖金发放记录'!$E$2:$E$171,"结转",'8月奖金发放记录'!$A$2:$A$171,A339)</f>
        <v>0</v>
      </c>
      <c r="O339" s="3">
        <f>SUMIFS('8月奖金发放记录'!$J$2:$J$171,'8月奖金发放记录'!$B$2:$B$171,B339,'8月奖金发放记录'!$E$2:$E$171,"补发1月",'8月奖金发放记录'!$A$2:$A$171,A339)</f>
        <v>0</v>
      </c>
      <c r="P339" s="3">
        <f>SUMIFS('8月奖金发放记录'!$J$2:$J$171,'8月奖金发放记录'!$B$2:$B$171,B339,'8月奖金发放记录'!$E$2:$E$171,"补发2月",'8月奖金发放记录'!$A$2:$A$171,A339)</f>
        <v>0</v>
      </c>
      <c r="Q339" s="3">
        <f>SUMIFS('8月奖金发放记录'!$J$2:$J$171,'8月奖金发放记录'!$B$2:$B$171,B339,'8月奖金发放记录'!$E$2:$E$171,"补发3月",'8月奖金发放记录'!$A$2:$A$171,A339)</f>
        <v>0</v>
      </c>
      <c r="R339" s="3">
        <f>SUMIFS('8月奖金发放记录'!$J$2:$J$171,'8月奖金发放记录'!$B$2:$B$171,B339,'8月奖金发放记录'!$E$2:$E$171,"补发4月",'8月奖金发放记录'!$A$2:$A$171,A339)</f>
        <v>0</v>
      </c>
      <c r="S339" s="3">
        <f>SUMIFS('8月奖金发放记录'!$J$2:$J$171,'8月奖金发放记录'!$B$2:$B$171,B339,'8月奖金发放记录'!$E$2:$E$171,"补发5月",'8月奖金发放记录'!$A$2:$A$171,A339)</f>
        <v>0</v>
      </c>
      <c r="T339" s="3">
        <f>SUMIFS('8月奖金发放记录'!$J$2:$J$171,'8月奖金发放记录'!$B$2:$B$171,B339,'8月奖金发放记录'!$E$2:$E$171,"补发6月",'8月奖金发放记录'!$A$2:$A$171,A339)</f>
        <v>0</v>
      </c>
      <c r="U339" s="3">
        <f>SUMIFS('8月奖金发放记录'!$J$2:$J$171,'8月奖金发放记录'!$B$2:$B$171,B339,'8月奖金发放记录'!$E$2:$E$171,"补发7月",'8月奖金发放记录'!$A$2:$A$171,A339)</f>
        <v>0</v>
      </c>
      <c r="V339" s="3">
        <f>SUMIFS('8月奖金发放记录'!$J$2:$J$171,'8月奖金发放记录'!$B$2:$B$171,B339,'8月奖金发放记录'!$E$2:$E$171,"当月",'8月奖金发放记录'!$A$2:$A$171,A339)</f>
        <v>0</v>
      </c>
      <c r="W339" s="3">
        <f>SUMIFS('8月奖金发放记录'!$J$2:$J$171,'8月奖金发放记录'!$B$2:$B$171,B339,'8月奖金发放记录'!$E$2:$E$171,"累计补发8月",'8月奖金发放记录'!$A$2:$A$171,A339)</f>
        <v>0</v>
      </c>
      <c r="X339" s="3">
        <f t="shared" si="5"/>
        <v>0</v>
      </c>
      <c r="Y339" s="2" t="s">
        <v>59</v>
      </c>
    </row>
    <row r="340" ht="19" customHeight="1" spans="1:25">
      <c r="A340" s="2" t="s">
        <v>653</v>
      </c>
      <c r="B340" s="2" t="s">
        <v>564</v>
      </c>
      <c r="C340" s="2" t="s">
        <v>53</v>
      </c>
      <c r="D340" s="2">
        <v>1</v>
      </c>
      <c r="E340" s="2">
        <v>4</v>
      </c>
      <c r="F340" s="3">
        <v>387.1</v>
      </c>
      <c r="G340" s="3">
        <v>234.6</v>
      </c>
      <c r="H340" s="2" t="s">
        <v>59</v>
      </c>
      <c r="I340" s="3">
        <v>0</v>
      </c>
      <c r="J340" s="3">
        <v>387.1</v>
      </c>
      <c r="K340" s="3">
        <v>234.6</v>
      </c>
      <c r="L340" s="2" t="s">
        <v>24</v>
      </c>
      <c r="M340" s="2">
        <v>0</v>
      </c>
      <c r="N340" s="3">
        <f>SUMIFS('8月奖金发放记录'!$J$2:$J$171,'8月奖金发放记录'!$B$2:$B$171,B340,'8月奖金发放记录'!$E$2:$E$171,"结转",'8月奖金发放记录'!$A$2:$A$171,A340)</f>
        <v>0</v>
      </c>
      <c r="O340" s="3">
        <f>SUMIFS('8月奖金发放记录'!$J$2:$J$171,'8月奖金发放记录'!$B$2:$B$171,B340,'8月奖金发放记录'!$E$2:$E$171,"补发1月",'8月奖金发放记录'!$A$2:$A$171,A340)</f>
        <v>0</v>
      </c>
      <c r="P340" s="3">
        <f>SUMIFS('8月奖金发放记录'!$J$2:$J$171,'8月奖金发放记录'!$B$2:$B$171,B340,'8月奖金发放记录'!$E$2:$E$171,"补发2月",'8月奖金发放记录'!$A$2:$A$171,A340)</f>
        <v>0</v>
      </c>
      <c r="Q340" s="3">
        <f>SUMIFS('8月奖金发放记录'!$J$2:$J$171,'8月奖金发放记录'!$B$2:$B$171,B340,'8月奖金发放记录'!$E$2:$E$171,"补发3月",'8月奖金发放记录'!$A$2:$A$171,A340)</f>
        <v>0</v>
      </c>
      <c r="R340" s="3">
        <f>SUMIFS('8月奖金发放记录'!$J$2:$J$171,'8月奖金发放记录'!$B$2:$B$171,B340,'8月奖金发放记录'!$E$2:$E$171,"补发4月",'8月奖金发放记录'!$A$2:$A$171,A340)</f>
        <v>0</v>
      </c>
      <c r="S340" s="3">
        <f>SUMIFS('8月奖金发放记录'!$J$2:$J$171,'8月奖金发放记录'!$B$2:$B$171,B340,'8月奖金发放记录'!$E$2:$E$171,"补发5月",'8月奖金发放记录'!$A$2:$A$171,A340)</f>
        <v>0</v>
      </c>
      <c r="T340" s="3">
        <f>SUMIFS('8月奖金发放记录'!$J$2:$J$171,'8月奖金发放记录'!$B$2:$B$171,B340,'8月奖金发放记录'!$E$2:$E$171,"补发6月",'8月奖金发放记录'!$A$2:$A$171,A340)</f>
        <v>0</v>
      </c>
      <c r="U340" s="3">
        <f>SUMIFS('8月奖金发放记录'!$J$2:$J$171,'8月奖金发放记录'!$B$2:$B$171,B340,'8月奖金发放记录'!$E$2:$E$171,"补发7月",'8月奖金发放记录'!$A$2:$A$171,A340)</f>
        <v>0</v>
      </c>
      <c r="V340" s="3">
        <f>SUMIFS('8月奖金发放记录'!$J$2:$J$171,'8月奖金发放记录'!$B$2:$B$171,B340,'8月奖金发放记录'!$E$2:$E$171,"当月",'8月奖金发放记录'!$A$2:$A$171,A340)</f>
        <v>0</v>
      </c>
      <c r="W340" s="3">
        <f>SUMIFS('8月奖金发放记录'!$J$2:$J$171,'8月奖金发放记录'!$B$2:$B$171,B340,'8月奖金发放记录'!$E$2:$E$171,"累计补发8月",'8月奖金发放记录'!$A$2:$A$171,A340)</f>
        <v>0</v>
      </c>
      <c r="X340" s="3">
        <f t="shared" si="5"/>
        <v>0</v>
      </c>
      <c r="Y340" s="2" t="s">
        <v>59</v>
      </c>
    </row>
    <row r="341" ht="19" customHeight="1" spans="1:25">
      <c r="A341" s="2" t="s">
        <v>654</v>
      </c>
      <c r="B341" s="2" t="s">
        <v>564</v>
      </c>
      <c r="C341" s="2" t="s">
        <v>53</v>
      </c>
      <c r="D341" s="2">
        <v>1</v>
      </c>
      <c r="E341" s="2">
        <v>31</v>
      </c>
      <c r="F341" s="3">
        <v>3000</v>
      </c>
      <c r="G341" s="3">
        <v>1635.8</v>
      </c>
      <c r="H341" s="2" t="s">
        <v>59</v>
      </c>
      <c r="I341" s="3">
        <v>0</v>
      </c>
      <c r="J341" s="3">
        <v>24000</v>
      </c>
      <c r="K341" s="3">
        <v>23564.6</v>
      </c>
      <c r="L341" s="2" t="s">
        <v>24</v>
      </c>
      <c r="M341" s="2">
        <v>0</v>
      </c>
      <c r="N341" s="3">
        <f>SUMIFS('8月奖金发放记录'!$J$2:$J$171,'8月奖金发放记录'!$B$2:$B$171,B341,'8月奖金发放记录'!$E$2:$E$171,"结转",'8月奖金发放记录'!$A$2:$A$171,A341)</f>
        <v>0</v>
      </c>
      <c r="O341" s="3">
        <f>SUMIFS('8月奖金发放记录'!$J$2:$J$171,'8月奖金发放记录'!$B$2:$B$171,B341,'8月奖金发放记录'!$E$2:$E$171,"补发1月",'8月奖金发放记录'!$A$2:$A$171,A341)</f>
        <v>0</v>
      </c>
      <c r="P341" s="3">
        <f>SUMIFS('8月奖金发放记录'!$J$2:$J$171,'8月奖金发放记录'!$B$2:$B$171,B341,'8月奖金发放记录'!$E$2:$E$171,"补发2月",'8月奖金发放记录'!$A$2:$A$171,A341)</f>
        <v>0</v>
      </c>
      <c r="Q341" s="3">
        <f>SUMIFS('8月奖金发放记录'!$J$2:$J$171,'8月奖金发放记录'!$B$2:$B$171,B341,'8月奖金发放记录'!$E$2:$E$171,"补发3月",'8月奖金发放记录'!$A$2:$A$171,A341)</f>
        <v>0</v>
      </c>
      <c r="R341" s="3">
        <f>SUMIFS('8月奖金发放记录'!$J$2:$J$171,'8月奖金发放记录'!$B$2:$B$171,B341,'8月奖金发放记录'!$E$2:$E$171,"补发4月",'8月奖金发放记录'!$A$2:$A$171,A341)</f>
        <v>0</v>
      </c>
      <c r="S341" s="3">
        <f>SUMIFS('8月奖金发放记录'!$J$2:$J$171,'8月奖金发放记录'!$B$2:$B$171,B341,'8月奖金发放记录'!$E$2:$E$171,"补发5月",'8月奖金发放记录'!$A$2:$A$171,A341)</f>
        <v>0</v>
      </c>
      <c r="T341" s="3">
        <f>SUMIFS('8月奖金发放记录'!$J$2:$J$171,'8月奖金发放记录'!$B$2:$B$171,B341,'8月奖金发放记录'!$E$2:$E$171,"补发6月",'8月奖金发放记录'!$A$2:$A$171,A341)</f>
        <v>0</v>
      </c>
      <c r="U341" s="3">
        <f>SUMIFS('8月奖金发放记录'!$J$2:$J$171,'8月奖金发放记录'!$B$2:$B$171,B341,'8月奖金发放记录'!$E$2:$E$171,"补发7月",'8月奖金发放记录'!$A$2:$A$171,A341)</f>
        <v>0</v>
      </c>
      <c r="V341" s="3">
        <f>SUMIFS('8月奖金发放记录'!$J$2:$J$171,'8月奖金发放记录'!$B$2:$B$171,B341,'8月奖金发放记录'!$E$2:$E$171,"当月",'8月奖金发放记录'!$A$2:$A$171,A341)</f>
        <v>0</v>
      </c>
      <c r="W341" s="3">
        <f>SUMIFS('8月奖金发放记录'!$J$2:$J$171,'8月奖金发放记录'!$B$2:$B$171,B341,'8月奖金发放记录'!$E$2:$E$171,"累计补发8月",'8月奖金发放记录'!$A$2:$A$171,A341)</f>
        <v>0</v>
      </c>
      <c r="X341" s="3">
        <f t="shared" si="5"/>
        <v>0</v>
      </c>
      <c r="Y341" s="2" t="s">
        <v>59</v>
      </c>
    </row>
    <row r="342" ht="19" customHeight="1" spans="1:25">
      <c r="A342" s="2" t="s">
        <v>655</v>
      </c>
      <c r="B342" s="2" t="s">
        <v>564</v>
      </c>
      <c r="C342" s="2" t="s">
        <v>53</v>
      </c>
      <c r="D342" s="2">
        <v>1</v>
      </c>
      <c r="E342" s="2">
        <v>31</v>
      </c>
      <c r="F342" s="3">
        <v>3000</v>
      </c>
      <c r="G342" s="3">
        <v>2317.3</v>
      </c>
      <c r="H342" s="2" t="s">
        <v>59</v>
      </c>
      <c r="I342" s="3">
        <v>0</v>
      </c>
      <c r="J342" s="3">
        <v>3193.55</v>
      </c>
      <c r="K342" s="3">
        <v>2544.1</v>
      </c>
      <c r="L342" s="2" t="s">
        <v>24</v>
      </c>
      <c r="M342" s="2">
        <v>0</v>
      </c>
      <c r="N342" s="3">
        <f>SUMIFS('8月奖金发放记录'!$J$2:$J$171,'8月奖金发放记录'!$B$2:$B$171,B342,'8月奖金发放记录'!$E$2:$E$171,"结转",'8月奖金发放记录'!$A$2:$A$171,A342)</f>
        <v>0</v>
      </c>
      <c r="O342" s="3">
        <f>SUMIFS('8月奖金发放记录'!$J$2:$J$171,'8月奖金发放记录'!$B$2:$B$171,B342,'8月奖金发放记录'!$E$2:$E$171,"补发1月",'8月奖金发放记录'!$A$2:$A$171,A342)</f>
        <v>0</v>
      </c>
      <c r="P342" s="3">
        <f>SUMIFS('8月奖金发放记录'!$J$2:$J$171,'8月奖金发放记录'!$B$2:$B$171,B342,'8月奖金发放记录'!$E$2:$E$171,"补发2月",'8月奖金发放记录'!$A$2:$A$171,A342)</f>
        <v>0</v>
      </c>
      <c r="Q342" s="3">
        <f>SUMIFS('8月奖金发放记录'!$J$2:$J$171,'8月奖金发放记录'!$B$2:$B$171,B342,'8月奖金发放记录'!$E$2:$E$171,"补发3月",'8月奖金发放记录'!$A$2:$A$171,A342)</f>
        <v>0</v>
      </c>
      <c r="R342" s="3">
        <f>SUMIFS('8月奖金发放记录'!$J$2:$J$171,'8月奖金发放记录'!$B$2:$B$171,B342,'8月奖金发放记录'!$E$2:$E$171,"补发4月",'8月奖金发放记录'!$A$2:$A$171,A342)</f>
        <v>0</v>
      </c>
      <c r="S342" s="3">
        <f>SUMIFS('8月奖金发放记录'!$J$2:$J$171,'8月奖金发放记录'!$B$2:$B$171,B342,'8月奖金发放记录'!$E$2:$E$171,"补发5月",'8月奖金发放记录'!$A$2:$A$171,A342)</f>
        <v>0</v>
      </c>
      <c r="T342" s="3">
        <f>SUMIFS('8月奖金发放记录'!$J$2:$J$171,'8月奖金发放记录'!$B$2:$B$171,B342,'8月奖金发放记录'!$E$2:$E$171,"补发6月",'8月奖金发放记录'!$A$2:$A$171,A342)</f>
        <v>0</v>
      </c>
      <c r="U342" s="3">
        <f>SUMIFS('8月奖金发放记录'!$J$2:$J$171,'8月奖金发放记录'!$B$2:$B$171,B342,'8月奖金发放记录'!$E$2:$E$171,"补发7月",'8月奖金发放记录'!$A$2:$A$171,A342)</f>
        <v>0</v>
      </c>
      <c r="V342" s="3">
        <f>SUMIFS('8月奖金发放记录'!$J$2:$J$171,'8月奖金发放记录'!$B$2:$B$171,B342,'8月奖金发放记录'!$E$2:$E$171,"当月",'8月奖金发放记录'!$A$2:$A$171,A342)</f>
        <v>0</v>
      </c>
      <c r="W342" s="3">
        <f>SUMIFS('8月奖金发放记录'!$J$2:$J$171,'8月奖金发放记录'!$B$2:$B$171,B342,'8月奖金发放记录'!$E$2:$E$171,"累计补发8月",'8月奖金发放记录'!$A$2:$A$171,A342)</f>
        <v>0</v>
      </c>
      <c r="X342" s="3">
        <f t="shared" si="5"/>
        <v>0</v>
      </c>
      <c r="Y342" s="2" t="s">
        <v>59</v>
      </c>
    </row>
    <row r="343" ht="19" customHeight="1" spans="1:25">
      <c r="A343" s="2" t="s">
        <v>656</v>
      </c>
      <c r="B343" s="2" t="s">
        <v>564</v>
      </c>
      <c r="C343" s="2" t="s">
        <v>53</v>
      </c>
      <c r="D343" s="2">
        <v>1</v>
      </c>
      <c r="E343" s="2">
        <v>31</v>
      </c>
      <c r="F343" s="3">
        <v>3000</v>
      </c>
      <c r="G343" s="3">
        <v>2235.6</v>
      </c>
      <c r="H343" s="2" t="s">
        <v>59</v>
      </c>
      <c r="I343" s="3">
        <v>0</v>
      </c>
      <c r="J343" s="3">
        <v>9000</v>
      </c>
      <c r="K343" s="3">
        <v>6940.5</v>
      </c>
      <c r="L343" s="2" t="s">
        <v>24</v>
      </c>
      <c r="M343" s="2">
        <v>0</v>
      </c>
      <c r="N343" s="3">
        <f>SUMIFS('8月奖金发放记录'!$J$2:$J$171,'8月奖金发放记录'!$B$2:$B$171,B343,'8月奖金发放记录'!$E$2:$E$171,"结转",'8月奖金发放记录'!$A$2:$A$171,A343)</f>
        <v>0</v>
      </c>
      <c r="O343" s="3">
        <f>SUMIFS('8月奖金发放记录'!$J$2:$J$171,'8月奖金发放记录'!$B$2:$B$171,B343,'8月奖金发放记录'!$E$2:$E$171,"补发1月",'8月奖金发放记录'!$A$2:$A$171,A343)</f>
        <v>0</v>
      </c>
      <c r="P343" s="3">
        <f>SUMIFS('8月奖金发放记录'!$J$2:$J$171,'8月奖金发放记录'!$B$2:$B$171,B343,'8月奖金发放记录'!$E$2:$E$171,"补发2月",'8月奖金发放记录'!$A$2:$A$171,A343)</f>
        <v>0</v>
      </c>
      <c r="Q343" s="3">
        <f>SUMIFS('8月奖金发放记录'!$J$2:$J$171,'8月奖金发放记录'!$B$2:$B$171,B343,'8月奖金发放记录'!$E$2:$E$171,"补发3月",'8月奖金发放记录'!$A$2:$A$171,A343)</f>
        <v>0</v>
      </c>
      <c r="R343" s="3">
        <f>SUMIFS('8月奖金发放记录'!$J$2:$J$171,'8月奖金发放记录'!$B$2:$B$171,B343,'8月奖金发放记录'!$E$2:$E$171,"补发4月",'8月奖金发放记录'!$A$2:$A$171,A343)</f>
        <v>0</v>
      </c>
      <c r="S343" s="3">
        <f>SUMIFS('8月奖金发放记录'!$J$2:$J$171,'8月奖金发放记录'!$B$2:$B$171,B343,'8月奖金发放记录'!$E$2:$E$171,"补发5月",'8月奖金发放记录'!$A$2:$A$171,A343)</f>
        <v>0</v>
      </c>
      <c r="T343" s="3">
        <f>SUMIFS('8月奖金发放记录'!$J$2:$J$171,'8月奖金发放记录'!$B$2:$B$171,B343,'8月奖金发放记录'!$E$2:$E$171,"补发6月",'8月奖金发放记录'!$A$2:$A$171,A343)</f>
        <v>0</v>
      </c>
      <c r="U343" s="3">
        <f>SUMIFS('8月奖金发放记录'!$J$2:$J$171,'8月奖金发放记录'!$B$2:$B$171,B343,'8月奖金发放记录'!$E$2:$E$171,"补发7月",'8月奖金发放记录'!$A$2:$A$171,A343)</f>
        <v>0</v>
      </c>
      <c r="V343" s="3">
        <f>SUMIFS('8月奖金发放记录'!$J$2:$J$171,'8月奖金发放记录'!$B$2:$B$171,B343,'8月奖金发放记录'!$E$2:$E$171,"当月",'8月奖金发放记录'!$A$2:$A$171,A343)</f>
        <v>0</v>
      </c>
      <c r="W343" s="3">
        <f>SUMIFS('8月奖金发放记录'!$J$2:$J$171,'8月奖金发放记录'!$B$2:$B$171,B343,'8月奖金发放记录'!$E$2:$E$171,"累计补发8月",'8月奖金发放记录'!$A$2:$A$171,A343)</f>
        <v>0</v>
      </c>
      <c r="X343" s="3">
        <f t="shared" si="5"/>
        <v>0</v>
      </c>
      <c r="Y343" s="2" t="s">
        <v>59</v>
      </c>
    </row>
    <row r="344" ht="19" customHeight="1" spans="1:25">
      <c r="A344" s="2" t="s">
        <v>657</v>
      </c>
      <c r="B344" s="2" t="s">
        <v>564</v>
      </c>
      <c r="C344" s="2" t="s">
        <v>53</v>
      </c>
      <c r="D344" s="2">
        <v>1</v>
      </c>
      <c r="E344" s="2">
        <v>31</v>
      </c>
      <c r="F344" s="3">
        <v>3000</v>
      </c>
      <c r="G344" s="3">
        <v>990.2</v>
      </c>
      <c r="H344" s="2" t="s">
        <v>59</v>
      </c>
      <c r="I344" s="3">
        <v>0</v>
      </c>
      <c r="J344" s="3">
        <v>24000</v>
      </c>
      <c r="K344" s="3">
        <v>13901</v>
      </c>
      <c r="L344" s="2" t="s">
        <v>24</v>
      </c>
      <c r="M344" s="2">
        <v>0</v>
      </c>
      <c r="N344" s="3">
        <f>SUMIFS('8月奖金发放记录'!$J$2:$J$171,'8月奖金发放记录'!$B$2:$B$171,B344,'8月奖金发放记录'!$E$2:$E$171,"结转",'8月奖金发放记录'!$A$2:$A$171,A344)</f>
        <v>0</v>
      </c>
      <c r="O344" s="3">
        <f>SUMIFS('8月奖金发放记录'!$J$2:$J$171,'8月奖金发放记录'!$B$2:$B$171,B344,'8月奖金发放记录'!$E$2:$E$171,"补发1月",'8月奖金发放记录'!$A$2:$A$171,A344)</f>
        <v>0</v>
      </c>
      <c r="P344" s="3">
        <f>SUMIFS('8月奖金发放记录'!$J$2:$J$171,'8月奖金发放记录'!$B$2:$B$171,B344,'8月奖金发放记录'!$E$2:$E$171,"补发2月",'8月奖金发放记录'!$A$2:$A$171,A344)</f>
        <v>0</v>
      </c>
      <c r="Q344" s="3">
        <f>SUMIFS('8月奖金发放记录'!$J$2:$J$171,'8月奖金发放记录'!$B$2:$B$171,B344,'8月奖金发放记录'!$E$2:$E$171,"补发3月",'8月奖金发放记录'!$A$2:$A$171,A344)</f>
        <v>0</v>
      </c>
      <c r="R344" s="3">
        <f>SUMIFS('8月奖金发放记录'!$J$2:$J$171,'8月奖金发放记录'!$B$2:$B$171,B344,'8月奖金发放记录'!$E$2:$E$171,"补发4月",'8月奖金发放记录'!$A$2:$A$171,A344)</f>
        <v>0</v>
      </c>
      <c r="S344" s="3">
        <f>SUMIFS('8月奖金发放记录'!$J$2:$J$171,'8月奖金发放记录'!$B$2:$B$171,B344,'8月奖金发放记录'!$E$2:$E$171,"补发5月",'8月奖金发放记录'!$A$2:$A$171,A344)</f>
        <v>0</v>
      </c>
      <c r="T344" s="3">
        <f>SUMIFS('8月奖金发放记录'!$J$2:$J$171,'8月奖金发放记录'!$B$2:$B$171,B344,'8月奖金发放记录'!$E$2:$E$171,"补发6月",'8月奖金发放记录'!$A$2:$A$171,A344)</f>
        <v>0</v>
      </c>
      <c r="U344" s="3">
        <f>SUMIFS('8月奖金发放记录'!$J$2:$J$171,'8月奖金发放记录'!$B$2:$B$171,B344,'8月奖金发放记录'!$E$2:$E$171,"补发7月",'8月奖金发放记录'!$A$2:$A$171,A344)</f>
        <v>0</v>
      </c>
      <c r="V344" s="3">
        <f>SUMIFS('8月奖金发放记录'!$J$2:$J$171,'8月奖金发放记录'!$B$2:$B$171,B344,'8月奖金发放记录'!$E$2:$E$171,"当月",'8月奖金发放记录'!$A$2:$A$171,A344)</f>
        <v>0</v>
      </c>
      <c r="W344" s="3">
        <f>SUMIFS('8月奖金发放记录'!$J$2:$J$171,'8月奖金发放记录'!$B$2:$B$171,B344,'8月奖金发放记录'!$E$2:$E$171,"累计补发8月",'8月奖金发放记录'!$A$2:$A$171,A344)</f>
        <v>0</v>
      </c>
      <c r="X344" s="3">
        <f t="shared" si="5"/>
        <v>0</v>
      </c>
      <c r="Y344" s="2" t="s">
        <v>59</v>
      </c>
    </row>
    <row r="345" ht="19" customHeight="1" spans="1:25">
      <c r="A345" s="2" t="s">
        <v>658</v>
      </c>
      <c r="B345" s="2" t="s">
        <v>564</v>
      </c>
      <c r="C345" s="2" t="s">
        <v>53</v>
      </c>
      <c r="D345" s="2">
        <v>1</v>
      </c>
      <c r="E345" s="2">
        <v>31</v>
      </c>
      <c r="F345" s="3">
        <v>3000</v>
      </c>
      <c r="G345" s="3">
        <v>4092.6</v>
      </c>
      <c r="H345" s="2" t="s">
        <v>113</v>
      </c>
      <c r="I345" s="3">
        <v>150</v>
      </c>
      <c r="J345" s="3">
        <v>24000</v>
      </c>
      <c r="K345" s="3">
        <v>32005.7</v>
      </c>
      <c r="L345" s="2" t="s">
        <v>69</v>
      </c>
      <c r="M345" s="2">
        <v>0</v>
      </c>
      <c r="N345" s="3">
        <f>SUMIFS('8月奖金发放记录'!$J$2:$J$171,'8月奖金发放记录'!$B$2:$B$171,B345,'8月奖金发放记录'!$E$2:$E$171,"结转",'8月奖金发放记录'!$A$2:$A$171,A345)</f>
        <v>0</v>
      </c>
      <c r="O345" s="3">
        <f>SUMIFS('8月奖金发放记录'!$J$2:$J$171,'8月奖金发放记录'!$B$2:$B$171,B345,'8月奖金发放记录'!$E$2:$E$171,"补发1月",'8月奖金发放记录'!$A$2:$A$171,A345)</f>
        <v>0</v>
      </c>
      <c r="P345" s="3">
        <f>SUMIFS('8月奖金发放记录'!$J$2:$J$171,'8月奖金发放记录'!$B$2:$B$171,B345,'8月奖金发放记录'!$E$2:$E$171,"补发2月",'8月奖金发放记录'!$A$2:$A$171,A345)</f>
        <v>0</v>
      </c>
      <c r="Q345" s="3">
        <f>SUMIFS('8月奖金发放记录'!$J$2:$J$171,'8月奖金发放记录'!$B$2:$B$171,B345,'8月奖金发放记录'!$E$2:$E$171,"补发3月",'8月奖金发放记录'!$A$2:$A$171,A345)</f>
        <v>0</v>
      </c>
      <c r="R345" s="3">
        <f>SUMIFS('8月奖金发放记录'!$J$2:$J$171,'8月奖金发放记录'!$B$2:$B$171,B345,'8月奖金发放记录'!$E$2:$E$171,"补发4月",'8月奖金发放记录'!$A$2:$A$171,A345)</f>
        <v>0</v>
      </c>
      <c r="S345" s="3">
        <f>SUMIFS('8月奖金发放记录'!$J$2:$J$171,'8月奖金发放记录'!$B$2:$B$171,B345,'8月奖金发放记录'!$E$2:$E$171,"补发5月",'8月奖金发放记录'!$A$2:$A$171,A345)</f>
        <v>0</v>
      </c>
      <c r="T345" s="3">
        <f>SUMIFS('8月奖金发放记录'!$J$2:$J$171,'8月奖金发放记录'!$B$2:$B$171,B345,'8月奖金发放记录'!$E$2:$E$171,"补发6月",'8月奖金发放记录'!$A$2:$A$171,A345)</f>
        <v>0</v>
      </c>
      <c r="U345" s="3">
        <f>SUMIFS('8月奖金发放记录'!$J$2:$J$171,'8月奖金发放记录'!$B$2:$B$171,B345,'8月奖金发放记录'!$E$2:$E$171,"补发7月",'8月奖金发放记录'!$A$2:$A$171,A345)</f>
        <v>0</v>
      </c>
      <c r="V345" s="3">
        <f>SUMIFS('8月奖金发放记录'!$J$2:$J$171,'8月奖金发放记录'!$B$2:$B$171,B345,'8月奖金发放记录'!$E$2:$E$171,"当月",'8月奖金发放记录'!$A$2:$A$171,A345)</f>
        <v>150</v>
      </c>
      <c r="W345" s="3">
        <f>SUMIFS('8月奖金发放记录'!$J$2:$J$171,'8月奖金发放记录'!$B$2:$B$171,B345,'8月奖金发放记录'!$E$2:$E$171,"累计补发8月",'8月奖金发放记录'!$A$2:$A$171,A345)</f>
        <v>0</v>
      </c>
      <c r="X345" s="3">
        <f t="shared" si="5"/>
        <v>150</v>
      </c>
      <c r="Y345" s="2" t="s">
        <v>59</v>
      </c>
    </row>
    <row r="346" ht="19" customHeight="1" spans="1:25">
      <c r="A346" s="2" t="s">
        <v>659</v>
      </c>
      <c r="B346" s="2" t="s">
        <v>564</v>
      </c>
      <c r="C346" s="2" t="s">
        <v>53</v>
      </c>
      <c r="D346" s="2">
        <v>1</v>
      </c>
      <c r="E346" s="2">
        <v>31</v>
      </c>
      <c r="F346" s="3">
        <v>3000</v>
      </c>
      <c r="G346" s="3">
        <v>701.18</v>
      </c>
      <c r="H346" s="2" t="s">
        <v>59</v>
      </c>
      <c r="I346" s="3">
        <v>0</v>
      </c>
      <c r="J346" s="3">
        <v>9387.1</v>
      </c>
      <c r="K346" s="3">
        <v>5383.68</v>
      </c>
      <c r="L346" s="2" t="s">
        <v>24</v>
      </c>
      <c r="M346" s="2">
        <v>0</v>
      </c>
      <c r="N346" s="3">
        <f>SUMIFS('8月奖金发放记录'!$J$2:$J$171,'8月奖金发放记录'!$B$2:$B$171,B346,'8月奖金发放记录'!$E$2:$E$171,"结转",'8月奖金发放记录'!$A$2:$A$171,A346)</f>
        <v>0</v>
      </c>
      <c r="O346" s="3">
        <f>SUMIFS('8月奖金发放记录'!$J$2:$J$171,'8月奖金发放记录'!$B$2:$B$171,B346,'8月奖金发放记录'!$E$2:$E$171,"补发1月",'8月奖金发放记录'!$A$2:$A$171,A346)</f>
        <v>0</v>
      </c>
      <c r="P346" s="3">
        <f>SUMIFS('8月奖金发放记录'!$J$2:$J$171,'8月奖金发放记录'!$B$2:$B$171,B346,'8月奖金发放记录'!$E$2:$E$171,"补发2月",'8月奖金发放记录'!$A$2:$A$171,A346)</f>
        <v>0</v>
      </c>
      <c r="Q346" s="3">
        <f>SUMIFS('8月奖金发放记录'!$J$2:$J$171,'8月奖金发放记录'!$B$2:$B$171,B346,'8月奖金发放记录'!$E$2:$E$171,"补发3月",'8月奖金发放记录'!$A$2:$A$171,A346)</f>
        <v>0</v>
      </c>
      <c r="R346" s="3">
        <f>SUMIFS('8月奖金发放记录'!$J$2:$J$171,'8月奖金发放记录'!$B$2:$B$171,B346,'8月奖金发放记录'!$E$2:$E$171,"补发4月",'8月奖金发放记录'!$A$2:$A$171,A346)</f>
        <v>0</v>
      </c>
      <c r="S346" s="3">
        <f>SUMIFS('8月奖金发放记录'!$J$2:$J$171,'8月奖金发放记录'!$B$2:$B$171,B346,'8月奖金发放记录'!$E$2:$E$171,"补发5月",'8月奖金发放记录'!$A$2:$A$171,A346)</f>
        <v>0</v>
      </c>
      <c r="T346" s="3">
        <f>SUMIFS('8月奖金发放记录'!$J$2:$J$171,'8月奖金发放记录'!$B$2:$B$171,B346,'8月奖金发放记录'!$E$2:$E$171,"补发6月",'8月奖金发放记录'!$A$2:$A$171,A346)</f>
        <v>0</v>
      </c>
      <c r="U346" s="3">
        <f>SUMIFS('8月奖金发放记录'!$J$2:$J$171,'8月奖金发放记录'!$B$2:$B$171,B346,'8月奖金发放记录'!$E$2:$E$171,"补发7月",'8月奖金发放记录'!$A$2:$A$171,A346)</f>
        <v>0</v>
      </c>
      <c r="V346" s="3">
        <f>SUMIFS('8月奖金发放记录'!$J$2:$J$171,'8月奖金发放记录'!$B$2:$B$171,B346,'8月奖金发放记录'!$E$2:$E$171,"当月",'8月奖金发放记录'!$A$2:$A$171,A346)</f>
        <v>0</v>
      </c>
      <c r="W346" s="3">
        <f>SUMIFS('8月奖金发放记录'!$J$2:$J$171,'8月奖金发放记录'!$B$2:$B$171,B346,'8月奖金发放记录'!$E$2:$E$171,"累计补发8月",'8月奖金发放记录'!$A$2:$A$171,A346)</f>
        <v>0</v>
      </c>
      <c r="X346" s="3">
        <f t="shared" si="5"/>
        <v>0</v>
      </c>
      <c r="Y346" s="2" t="s">
        <v>59</v>
      </c>
    </row>
    <row r="347" ht="19" customHeight="1" spans="1:25">
      <c r="A347" s="2" t="s">
        <v>661</v>
      </c>
      <c r="B347" s="2" t="s">
        <v>564</v>
      </c>
      <c r="C347" s="2" t="s">
        <v>53</v>
      </c>
      <c r="D347" s="2">
        <v>1</v>
      </c>
      <c r="E347" s="2">
        <v>31</v>
      </c>
      <c r="F347" s="3">
        <v>3000</v>
      </c>
      <c r="G347" s="3">
        <v>964.6</v>
      </c>
      <c r="H347" s="2" t="s">
        <v>59</v>
      </c>
      <c r="I347" s="3">
        <v>0</v>
      </c>
      <c r="J347" s="3">
        <v>10935.48</v>
      </c>
      <c r="K347" s="3">
        <v>6767</v>
      </c>
      <c r="L347" s="2" t="s">
        <v>24</v>
      </c>
      <c r="M347" s="2">
        <v>0</v>
      </c>
      <c r="N347" s="3">
        <f>SUMIFS('8月奖金发放记录'!$J$2:$J$171,'8月奖金发放记录'!$B$2:$B$171,B347,'8月奖金发放记录'!$E$2:$E$171,"结转",'8月奖金发放记录'!$A$2:$A$171,A347)</f>
        <v>0</v>
      </c>
      <c r="O347" s="3">
        <f>SUMIFS('8月奖金发放记录'!$J$2:$J$171,'8月奖金发放记录'!$B$2:$B$171,B347,'8月奖金发放记录'!$E$2:$E$171,"补发1月",'8月奖金发放记录'!$A$2:$A$171,A347)</f>
        <v>0</v>
      </c>
      <c r="P347" s="3">
        <f>SUMIFS('8月奖金发放记录'!$J$2:$J$171,'8月奖金发放记录'!$B$2:$B$171,B347,'8月奖金发放记录'!$E$2:$E$171,"补发2月",'8月奖金发放记录'!$A$2:$A$171,A347)</f>
        <v>0</v>
      </c>
      <c r="Q347" s="3">
        <f>SUMIFS('8月奖金发放记录'!$J$2:$J$171,'8月奖金发放记录'!$B$2:$B$171,B347,'8月奖金发放记录'!$E$2:$E$171,"补发3月",'8月奖金发放记录'!$A$2:$A$171,A347)</f>
        <v>0</v>
      </c>
      <c r="R347" s="3">
        <f>SUMIFS('8月奖金发放记录'!$J$2:$J$171,'8月奖金发放记录'!$B$2:$B$171,B347,'8月奖金发放记录'!$E$2:$E$171,"补发4月",'8月奖金发放记录'!$A$2:$A$171,A347)</f>
        <v>0</v>
      </c>
      <c r="S347" s="3">
        <f>SUMIFS('8月奖金发放记录'!$J$2:$J$171,'8月奖金发放记录'!$B$2:$B$171,B347,'8月奖金发放记录'!$E$2:$E$171,"补发5月",'8月奖金发放记录'!$A$2:$A$171,A347)</f>
        <v>0</v>
      </c>
      <c r="T347" s="3">
        <f>SUMIFS('8月奖金发放记录'!$J$2:$J$171,'8月奖金发放记录'!$B$2:$B$171,B347,'8月奖金发放记录'!$E$2:$E$171,"补发6月",'8月奖金发放记录'!$A$2:$A$171,A347)</f>
        <v>0</v>
      </c>
      <c r="U347" s="3">
        <f>SUMIFS('8月奖金发放记录'!$J$2:$J$171,'8月奖金发放记录'!$B$2:$B$171,B347,'8月奖金发放记录'!$E$2:$E$171,"补发7月",'8月奖金发放记录'!$A$2:$A$171,A347)</f>
        <v>0</v>
      </c>
      <c r="V347" s="3">
        <f>SUMIFS('8月奖金发放记录'!$J$2:$J$171,'8月奖金发放记录'!$B$2:$B$171,B347,'8月奖金发放记录'!$E$2:$E$171,"当月",'8月奖金发放记录'!$A$2:$A$171,A347)</f>
        <v>0</v>
      </c>
      <c r="W347" s="3">
        <f>SUMIFS('8月奖金发放记录'!$J$2:$J$171,'8月奖金发放记录'!$B$2:$B$171,B347,'8月奖金发放记录'!$E$2:$E$171,"累计补发8月",'8月奖金发放记录'!$A$2:$A$171,A347)</f>
        <v>0</v>
      </c>
      <c r="X347" s="3">
        <f t="shared" si="5"/>
        <v>0</v>
      </c>
      <c r="Y347" s="2" t="s">
        <v>59</v>
      </c>
    </row>
    <row r="348" ht="19" customHeight="1" spans="1:25">
      <c r="A348" s="2" t="s">
        <v>662</v>
      </c>
      <c r="B348" s="2" t="s">
        <v>564</v>
      </c>
      <c r="C348" s="2" t="s">
        <v>53</v>
      </c>
      <c r="D348" s="2">
        <v>1</v>
      </c>
      <c r="E348" s="2">
        <v>31</v>
      </c>
      <c r="F348" s="3">
        <v>3000</v>
      </c>
      <c r="G348" s="3">
        <v>828.17</v>
      </c>
      <c r="H348" s="2" t="s">
        <v>59</v>
      </c>
      <c r="I348" s="3">
        <v>0</v>
      </c>
      <c r="J348" s="3">
        <v>24000</v>
      </c>
      <c r="K348" s="3">
        <v>9739.07</v>
      </c>
      <c r="L348" s="2" t="s">
        <v>24</v>
      </c>
      <c r="M348" s="2">
        <v>0</v>
      </c>
      <c r="N348" s="3">
        <f>SUMIFS('8月奖金发放记录'!$J$2:$J$171,'8月奖金发放记录'!$B$2:$B$171,B348,'8月奖金发放记录'!$E$2:$E$171,"结转",'8月奖金发放记录'!$A$2:$A$171,A348)</f>
        <v>0</v>
      </c>
      <c r="O348" s="3">
        <f>SUMIFS('8月奖金发放记录'!$J$2:$J$171,'8月奖金发放记录'!$B$2:$B$171,B348,'8月奖金发放记录'!$E$2:$E$171,"补发1月",'8月奖金发放记录'!$A$2:$A$171,A348)</f>
        <v>0</v>
      </c>
      <c r="P348" s="3">
        <f>SUMIFS('8月奖金发放记录'!$J$2:$J$171,'8月奖金发放记录'!$B$2:$B$171,B348,'8月奖金发放记录'!$E$2:$E$171,"补发2月",'8月奖金发放记录'!$A$2:$A$171,A348)</f>
        <v>0</v>
      </c>
      <c r="Q348" s="3">
        <f>SUMIFS('8月奖金发放记录'!$J$2:$J$171,'8月奖金发放记录'!$B$2:$B$171,B348,'8月奖金发放记录'!$E$2:$E$171,"补发3月",'8月奖金发放记录'!$A$2:$A$171,A348)</f>
        <v>0</v>
      </c>
      <c r="R348" s="3">
        <f>SUMIFS('8月奖金发放记录'!$J$2:$J$171,'8月奖金发放记录'!$B$2:$B$171,B348,'8月奖金发放记录'!$E$2:$E$171,"补发4月",'8月奖金发放记录'!$A$2:$A$171,A348)</f>
        <v>0</v>
      </c>
      <c r="S348" s="3">
        <f>SUMIFS('8月奖金发放记录'!$J$2:$J$171,'8月奖金发放记录'!$B$2:$B$171,B348,'8月奖金发放记录'!$E$2:$E$171,"补发5月",'8月奖金发放记录'!$A$2:$A$171,A348)</f>
        <v>0</v>
      </c>
      <c r="T348" s="3">
        <f>SUMIFS('8月奖金发放记录'!$J$2:$J$171,'8月奖金发放记录'!$B$2:$B$171,B348,'8月奖金发放记录'!$E$2:$E$171,"补发6月",'8月奖金发放记录'!$A$2:$A$171,A348)</f>
        <v>0</v>
      </c>
      <c r="U348" s="3">
        <f>SUMIFS('8月奖金发放记录'!$J$2:$J$171,'8月奖金发放记录'!$B$2:$B$171,B348,'8月奖金发放记录'!$E$2:$E$171,"补发7月",'8月奖金发放记录'!$A$2:$A$171,A348)</f>
        <v>0</v>
      </c>
      <c r="V348" s="3">
        <f>SUMIFS('8月奖金发放记录'!$J$2:$J$171,'8月奖金发放记录'!$B$2:$B$171,B348,'8月奖金发放记录'!$E$2:$E$171,"当月",'8月奖金发放记录'!$A$2:$A$171,A348)</f>
        <v>0</v>
      </c>
      <c r="W348" s="3">
        <f>SUMIFS('8月奖金发放记录'!$J$2:$J$171,'8月奖金发放记录'!$B$2:$B$171,B348,'8月奖金发放记录'!$E$2:$E$171,"累计补发8月",'8月奖金发放记录'!$A$2:$A$171,A348)</f>
        <v>0</v>
      </c>
      <c r="X348" s="3">
        <f t="shared" si="5"/>
        <v>0</v>
      </c>
      <c r="Y348" s="2" t="s">
        <v>59</v>
      </c>
    </row>
    <row r="349" ht="19" customHeight="1" spans="1:25">
      <c r="A349" s="2" t="s">
        <v>663</v>
      </c>
      <c r="B349" s="2" t="s">
        <v>564</v>
      </c>
      <c r="C349" s="2" t="s">
        <v>53</v>
      </c>
      <c r="D349" s="2">
        <v>1</v>
      </c>
      <c r="E349" s="2">
        <v>1</v>
      </c>
      <c r="F349" s="3">
        <v>96.77</v>
      </c>
      <c r="G349" s="3">
        <v>92.9</v>
      </c>
      <c r="H349" s="2" t="s">
        <v>59</v>
      </c>
      <c r="I349" s="3">
        <v>0</v>
      </c>
      <c r="J349" s="3">
        <v>96.77</v>
      </c>
      <c r="K349" s="3">
        <v>92.9</v>
      </c>
      <c r="L349" s="2" t="s">
        <v>24</v>
      </c>
      <c r="M349" s="2">
        <v>0</v>
      </c>
      <c r="N349" s="3">
        <f>SUMIFS('8月奖金发放记录'!$J$2:$J$171,'8月奖金发放记录'!$B$2:$B$171,B349,'8月奖金发放记录'!$E$2:$E$171,"结转",'8月奖金发放记录'!$A$2:$A$171,A349)</f>
        <v>0</v>
      </c>
      <c r="O349" s="3">
        <f>SUMIFS('8月奖金发放记录'!$J$2:$J$171,'8月奖金发放记录'!$B$2:$B$171,B349,'8月奖金发放记录'!$E$2:$E$171,"补发1月",'8月奖金发放记录'!$A$2:$A$171,A349)</f>
        <v>0</v>
      </c>
      <c r="P349" s="3">
        <f>SUMIFS('8月奖金发放记录'!$J$2:$J$171,'8月奖金发放记录'!$B$2:$B$171,B349,'8月奖金发放记录'!$E$2:$E$171,"补发2月",'8月奖金发放记录'!$A$2:$A$171,A349)</f>
        <v>0</v>
      </c>
      <c r="Q349" s="3">
        <f>SUMIFS('8月奖金发放记录'!$J$2:$J$171,'8月奖金发放记录'!$B$2:$B$171,B349,'8月奖金发放记录'!$E$2:$E$171,"补发3月",'8月奖金发放记录'!$A$2:$A$171,A349)</f>
        <v>0</v>
      </c>
      <c r="R349" s="3">
        <f>SUMIFS('8月奖金发放记录'!$J$2:$J$171,'8月奖金发放记录'!$B$2:$B$171,B349,'8月奖金发放记录'!$E$2:$E$171,"补发4月",'8月奖金发放记录'!$A$2:$A$171,A349)</f>
        <v>0</v>
      </c>
      <c r="S349" s="3">
        <f>SUMIFS('8月奖金发放记录'!$J$2:$J$171,'8月奖金发放记录'!$B$2:$B$171,B349,'8月奖金发放记录'!$E$2:$E$171,"补发5月",'8月奖金发放记录'!$A$2:$A$171,A349)</f>
        <v>0</v>
      </c>
      <c r="T349" s="3">
        <f>SUMIFS('8月奖金发放记录'!$J$2:$J$171,'8月奖金发放记录'!$B$2:$B$171,B349,'8月奖金发放记录'!$E$2:$E$171,"补发6月",'8月奖金发放记录'!$A$2:$A$171,A349)</f>
        <v>0</v>
      </c>
      <c r="U349" s="3">
        <f>SUMIFS('8月奖金发放记录'!$J$2:$J$171,'8月奖金发放记录'!$B$2:$B$171,B349,'8月奖金发放记录'!$E$2:$E$171,"补发7月",'8月奖金发放记录'!$A$2:$A$171,A349)</f>
        <v>0</v>
      </c>
      <c r="V349" s="3">
        <f>SUMIFS('8月奖金发放记录'!$J$2:$J$171,'8月奖金发放记录'!$B$2:$B$171,B349,'8月奖金发放记录'!$E$2:$E$171,"当月",'8月奖金发放记录'!$A$2:$A$171,A349)</f>
        <v>0</v>
      </c>
      <c r="W349" s="3">
        <f>SUMIFS('8月奖金发放记录'!$J$2:$J$171,'8月奖金发放记录'!$B$2:$B$171,B349,'8月奖金发放记录'!$E$2:$E$171,"累计补发8月",'8月奖金发放记录'!$A$2:$A$171,A349)</f>
        <v>0</v>
      </c>
      <c r="X349" s="3">
        <f t="shared" si="5"/>
        <v>0</v>
      </c>
      <c r="Y349" s="2" t="s">
        <v>59</v>
      </c>
    </row>
    <row r="350" ht="19" customHeight="1" spans="1:25">
      <c r="A350" s="2" t="s">
        <v>664</v>
      </c>
      <c r="B350" s="2" t="s">
        <v>564</v>
      </c>
      <c r="C350" s="2" t="s">
        <v>53</v>
      </c>
      <c r="D350" s="2">
        <v>1</v>
      </c>
      <c r="E350" s="2">
        <v>31</v>
      </c>
      <c r="F350" s="3">
        <v>3000</v>
      </c>
      <c r="G350" s="3">
        <v>5590.3</v>
      </c>
      <c r="H350" s="2" t="s">
        <v>113</v>
      </c>
      <c r="I350" s="3">
        <v>150</v>
      </c>
      <c r="J350" s="3">
        <v>24000</v>
      </c>
      <c r="K350" s="3">
        <v>31444.1</v>
      </c>
      <c r="L350" s="2" t="s">
        <v>69</v>
      </c>
      <c r="M350" s="2">
        <v>0</v>
      </c>
      <c r="N350" s="3">
        <f>SUMIFS('8月奖金发放记录'!$J$2:$J$171,'8月奖金发放记录'!$B$2:$B$171,B350,'8月奖金发放记录'!$E$2:$E$171,"结转",'8月奖金发放记录'!$A$2:$A$171,A350)</f>
        <v>0</v>
      </c>
      <c r="O350" s="3">
        <f>SUMIFS('8月奖金发放记录'!$J$2:$J$171,'8月奖金发放记录'!$B$2:$B$171,B350,'8月奖金发放记录'!$E$2:$E$171,"补发1月",'8月奖金发放记录'!$A$2:$A$171,A350)</f>
        <v>0</v>
      </c>
      <c r="P350" s="3">
        <f>SUMIFS('8月奖金发放记录'!$J$2:$J$171,'8月奖金发放记录'!$B$2:$B$171,B350,'8月奖金发放记录'!$E$2:$E$171,"补发2月",'8月奖金发放记录'!$A$2:$A$171,A350)</f>
        <v>0</v>
      </c>
      <c r="Q350" s="3">
        <f>SUMIFS('8月奖金发放记录'!$J$2:$J$171,'8月奖金发放记录'!$B$2:$B$171,B350,'8月奖金发放记录'!$E$2:$E$171,"补发3月",'8月奖金发放记录'!$A$2:$A$171,A350)</f>
        <v>0</v>
      </c>
      <c r="R350" s="3">
        <f>SUMIFS('8月奖金发放记录'!$J$2:$J$171,'8月奖金发放记录'!$B$2:$B$171,B350,'8月奖金发放记录'!$E$2:$E$171,"补发4月",'8月奖金发放记录'!$A$2:$A$171,A350)</f>
        <v>0</v>
      </c>
      <c r="S350" s="3">
        <f>SUMIFS('8月奖金发放记录'!$J$2:$J$171,'8月奖金发放记录'!$B$2:$B$171,B350,'8月奖金发放记录'!$E$2:$E$171,"补发5月",'8月奖金发放记录'!$A$2:$A$171,A350)</f>
        <v>0</v>
      </c>
      <c r="T350" s="3">
        <f>SUMIFS('8月奖金发放记录'!$J$2:$J$171,'8月奖金发放记录'!$B$2:$B$171,B350,'8月奖金发放记录'!$E$2:$E$171,"补发6月",'8月奖金发放记录'!$A$2:$A$171,A350)</f>
        <v>0</v>
      </c>
      <c r="U350" s="3">
        <f>SUMIFS('8月奖金发放记录'!$J$2:$J$171,'8月奖金发放记录'!$B$2:$B$171,B350,'8月奖金发放记录'!$E$2:$E$171,"补发7月",'8月奖金发放记录'!$A$2:$A$171,A350)</f>
        <v>0</v>
      </c>
      <c r="V350" s="3">
        <f>SUMIFS('8月奖金发放记录'!$J$2:$J$171,'8月奖金发放记录'!$B$2:$B$171,B350,'8月奖金发放记录'!$E$2:$E$171,"当月",'8月奖金发放记录'!$A$2:$A$171,A350)</f>
        <v>150</v>
      </c>
      <c r="W350" s="3">
        <f>SUMIFS('8月奖金发放记录'!$J$2:$J$171,'8月奖金发放记录'!$B$2:$B$171,B350,'8月奖金发放记录'!$E$2:$E$171,"累计补发8月",'8月奖金发放记录'!$A$2:$A$171,A350)</f>
        <v>0</v>
      </c>
      <c r="X350" s="3">
        <f t="shared" si="5"/>
        <v>150</v>
      </c>
      <c r="Y350" s="2" t="s">
        <v>59</v>
      </c>
    </row>
    <row r="351" ht="19" customHeight="1" spans="1:25">
      <c r="A351" s="2" t="s">
        <v>667</v>
      </c>
      <c r="B351" s="2" t="s">
        <v>564</v>
      </c>
      <c r="C351" s="2" t="s">
        <v>53</v>
      </c>
      <c r="D351" s="2">
        <v>1</v>
      </c>
      <c r="E351" s="2">
        <v>31</v>
      </c>
      <c r="F351" s="3">
        <v>3000</v>
      </c>
      <c r="G351" s="3">
        <v>4947.7</v>
      </c>
      <c r="H351" s="2" t="s">
        <v>113</v>
      </c>
      <c r="I351" s="3">
        <v>150</v>
      </c>
      <c r="J351" s="3">
        <v>24000</v>
      </c>
      <c r="K351" s="3">
        <v>40047.1</v>
      </c>
      <c r="L351" s="2" t="s">
        <v>69</v>
      </c>
      <c r="M351" s="2">
        <v>1</v>
      </c>
      <c r="N351" s="3">
        <f>SUMIFS('8月奖金发放记录'!$J$2:$J$171,'8月奖金发放记录'!$B$2:$B$171,B351,'8月奖金发放记录'!$E$2:$E$171,"结转",'8月奖金发放记录'!$A$2:$A$171,A351)</f>
        <v>0</v>
      </c>
      <c r="O351" s="3">
        <f>SUMIFS('8月奖金发放记录'!$J$2:$J$171,'8月奖金发放记录'!$B$2:$B$171,B351,'8月奖金发放记录'!$E$2:$E$171,"补发1月",'8月奖金发放记录'!$A$2:$A$171,A351)</f>
        <v>0</v>
      </c>
      <c r="P351" s="3">
        <f>SUMIFS('8月奖金发放记录'!$J$2:$J$171,'8月奖金发放记录'!$B$2:$B$171,B351,'8月奖金发放记录'!$E$2:$E$171,"补发2月",'8月奖金发放记录'!$A$2:$A$171,A351)</f>
        <v>0</v>
      </c>
      <c r="Q351" s="3">
        <f>SUMIFS('8月奖金发放记录'!$J$2:$J$171,'8月奖金发放记录'!$B$2:$B$171,B351,'8月奖金发放记录'!$E$2:$E$171,"补发3月",'8月奖金发放记录'!$A$2:$A$171,A351)</f>
        <v>0</v>
      </c>
      <c r="R351" s="3">
        <f>SUMIFS('8月奖金发放记录'!$J$2:$J$171,'8月奖金发放记录'!$B$2:$B$171,B351,'8月奖金发放记录'!$E$2:$E$171,"补发4月",'8月奖金发放记录'!$A$2:$A$171,A351)</f>
        <v>0</v>
      </c>
      <c r="S351" s="3">
        <f>SUMIFS('8月奖金发放记录'!$J$2:$J$171,'8月奖金发放记录'!$B$2:$B$171,B351,'8月奖金发放记录'!$E$2:$E$171,"补发5月",'8月奖金发放记录'!$A$2:$A$171,A351)</f>
        <v>0</v>
      </c>
      <c r="T351" s="3">
        <f>SUMIFS('8月奖金发放记录'!$J$2:$J$171,'8月奖金发放记录'!$B$2:$B$171,B351,'8月奖金发放记录'!$E$2:$E$171,"补发6月",'8月奖金发放记录'!$A$2:$A$171,A351)</f>
        <v>0</v>
      </c>
      <c r="U351" s="3">
        <f>SUMIFS('8月奖金发放记录'!$J$2:$J$171,'8月奖金发放记录'!$B$2:$B$171,B351,'8月奖金发放记录'!$E$2:$E$171,"补发7月",'8月奖金发放记录'!$A$2:$A$171,A351)</f>
        <v>0</v>
      </c>
      <c r="V351" s="3">
        <f>SUMIFS('8月奖金发放记录'!$J$2:$J$171,'8月奖金发放记录'!$B$2:$B$171,B351,'8月奖金发放记录'!$E$2:$E$171,"当月",'8月奖金发放记录'!$A$2:$A$171,A351)</f>
        <v>150</v>
      </c>
      <c r="W351" s="3">
        <f>SUMIFS('8月奖金发放记录'!$J$2:$J$171,'8月奖金发放记录'!$B$2:$B$171,B351,'8月奖金发放记录'!$E$2:$E$171,"累计补发8月",'8月奖金发放记录'!$A$2:$A$171,A351)</f>
        <v>0</v>
      </c>
      <c r="X351" s="3">
        <f t="shared" si="5"/>
        <v>150</v>
      </c>
      <c r="Y351" s="2" t="s">
        <v>59</v>
      </c>
    </row>
    <row r="352" ht="19" customHeight="1" spans="1:25">
      <c r="A352" s="2" t="s">
        <v>668</v>
      </c>
      <c r="B352" s="2" t="s">
        <v>564</v>
      </c>
      <c r="C352" s="2" t="s">
        <v>53</v>
      </c>
      <c r="D352" s="2">
        <v>1</v>
      </c>
      <c r="E352" s="2">
        <v>7</v>
      </c>
      <c r="F352" s="3">
        <v>677.42</v>
      </c>
      <c r="G352" s="3">
        <v>175.6</v>
      </c>
      <c r="H352" s="2" t="s">
        <v>59</v>
      </c>
      <c r="I352" s="3">
        <v>0</v>
      </c>
      <c r="J352" s="3">
        <v>677.42</v>
      </c>
      <c r="K352" s="3">
        <v>175.6</v>
      </c>
      <c r="L352" s="2" t="s">
        <v>24</v>
      </c>
      <c r="M352" s="2">
        <v>0</v>
      </c>
      <c r="N352" s="3">
        <f>SUMIFS('8月奖金发放记录'!$J$2:$J$171,'8月奖金发放记录'!$B$2:$B$171,B352,'8月奖金发放记录'!$E$2:$E$171,"结转",'8月奖金发放记录'!$A$2:$A$171,A352)</f>
        <v>0</v>
      </c>
      <c r="O352" s="3">
        <f>SUMIFS('8月奖金发放记录'!$J$2:$J$171,'8月奖金发放记录'!$B$2:$B$171,B352,'8月奖金发放记录'!$E$2:$E$171,"补发1月",'8月奖金发放记录'!$A$2:$A$171,A352)</f>
        <v>0</v>
      </c>
      <c r="P352" s="3">
        <f>SUMIFS('8月奖金发放记录'!$J$2:$J$171,'8月奖金发放记录'!$B$2:$B$171,B352,'8月奖金发放记录'!$E$2:$E$171,"补发2月",'8月奖金发放记录'!$A$2:$A$171,A352)</f>
        <v>0</v>
      </c>
      <c r="Q352" s="3">
        <f>SUMIFS('8月奖金发放记录'!$J$2:$J$171,'8月奖金发放记录'!$B$2:$B$171,B352,'8月奖金发放记录'!$E$2:$E$171,"补发3月",'8月奖金发放记录'!$A$2:$A$171,A352)</f>
        <v>0</v>
      </c>
      <c r="R352" s="3">
        <f>SUMIFS('8月奖金发放记录'!$J$2:$J$171,'8月奖金发放记录'!$B$2:$B$171,B352,'8月奖金发放记录'!$E$2:$E$171,"补发4月",'8月奖金发放记录'!$A$2:$A$171,A352)</f>
        <v>0</v>
      </c>
      <c r="S352" s="3">
        <f>SUMIFS('8月奖金发放记录'!$J$2:$J$171,'8月奖金发放记录'!$B$2:$B$171,B352,'8月奖金发放记录'!$E$2:$E$171,"补发5月",'8月奖金发放记录'!$A$2:$A$171,A352)</f>
        <v>0</v>
      </c>
      <c r="T352" s="3">
        <f>SUMIFS('8月奖金发放记录'!$J$2:$J$171,'8月奖金发放记录'!$B$2:$B$171,B352,'8月奖金发放记录'!$E$2:$E$171,"补发6月",'8月奖金发放记录'!$A$2:$A$171,A352)</f>
        <v>0</v>
      </c>
      <c r="U352" s="3">
        <f>SUMIFS('8月奖金发放记录'!$J$2:$J$171,'8月奖金发放记录'!$B$2:$B$171,B352,'8月奖金发放记录'!$E$2:$E$171,"补发7月",'8月奖金发放记录'!$A$2:$A$171,A352)</f>
        <v>0</v>
      </c>
      <c r="V352" s="3">
        <f>SUMIFS('8月奖金发放记录'!$J$2:$J$171,'8月奖金发放记录'!$B$2:$B$171,B352,'8月奖金发放记录'!$E$2:$E$171,"当月",'8月奖金发放记录'!$A$2:$A$171,A352)</f>
        <v>0</v>
      </c>
      <c r="W352" s="3">
        <f>SUMIFS('8月奖金发放记录'!$J$2:$J$171,'8月奖金发放记录'!$B$2:$B$171,B352,'8月奖金发放记录'!$E$2:$E$171,"累计补发8月",'8月奖金发放记录'!$A$2:$A$171,A352)</f>
        <v>0</v>
      </c>
      <c r="X352" s="3">
        <f t="shared" si="5"/>
        <v>0</v>
      </c>
      <c r="Y352" s="2" t="s">
        <v>59</v>
      </c>
    </row>
    <row r="353" ht="19" customHeight="1" spans="1:25">
      <c r="A353" s="2" t="s">
        <v>669</v>
      </c>
      <c r="B353" s="2" t="s">
        <v>564</v>
      </c>
      <c r="C353" s="2" t="s">
        <v>53</v>
      </c>
      <c r="D353" s="2">
        <v>1</v>
      </c>
      <c r="E353" s="2">
        <v>14</v>
      </c>
      <c r="F353" s="3">
        <v>1354.84</v>
      </c>
      <c r="G353" s="3">
        <v>1812.4</v>
      </c>
      <c r="H353" s="2" t="s">
        <v>113</v>
      </c>
      <c r="I353" s="3">
        <v>67.741935483871</v>
      </c>
      <c r="J353" s="3">
        <v>1354.84</v>
      </c>
      <c r="K353" s="3">
        <v>1812.4</v>
      </c>
      <c r="L353" s="2" t="s">
        <v>69</v>
      </c>
      <c r="M353" s="2">
        <v>0</v>
      </c>
      <c r="N353" s="3">
        <f>SUMIFS('8月奖金发放记录'!$J$2:$J$171,'8月奖金发放记录'!$B$2:$B$171,B353,'8月奖金发放记录'!$E$2:$E$171,"结转",'8月奖金发放记录'!$A$2:$A$171,A353)</f>
        <v>0</v>
      </c>
      <c r="O353" s="3">
        <f>SUMIFS('8月奖金发放记录'!$J$2:$J$171,'8月奖金发放记录'!$B$2:$B$171,B353,'8月奖金发放记录'!$E$2:$E$171,"补发1月",'8月奖金发放记录'!$A$2:$A$171,A353)</f>
        <v>0</v>
      </c>
      <c r="P353" s="3">
        <f>SUMIFS('8月奖金发放记录'!$J$2:$J$171,'8月奖金发放记录'!$B$2:$B$171,B353,'8月奖金发放记录'!$E$2:$E$171,"补发2月",'8月奖金发放记录'!$A$2:$A$171,A353)</f>
        <v>0</v>
      </c>
      <c r="Q353" s="3">
        <f>SUMIFS('8月奖金发放记录'!$J$2:$J$171,'8月奖金发放记录'!$B$2:$B$171,B353,'8月奖金发放记录'!$E$2:$E$171,"补发3月",'8月奖金发放记录'!$A$2:$A$171,A353)</f>
        <v>0</v>
      </c>
      <c r="R353" s="3">
        <f>SUMIFS('8月奖金发放记录'!$J$2:$J$171,'8月奖金发放记录'!$B$2:$B$171,B353,'8月奖金发放记录'!$E$2:$E$171,"补发4月",'8月奖金发放记录'!$A$2:$A$171,A353)</f>
        <v>0</v>
      </c>
      <c r="S353" s="3">
        <f>SUMIFS('8月奖金发放记录'!$J$2:$J$171,'8月奖金发放记录'!$B$2:$B$171,B353,'8月奖金发放记录'!$E$2:$E$171,"补发5月",'8月奖金发放记录'!$A$2:$A$171,A353)</f>
        <v>0</v>
      </c>
      <c r="T353" s="3">
        <f>SUMIFS('8月奖金发放记录'!$J$2:$J$171,'8月奖金发放记录'!$B$2:$B$171,B353,'8月奖金发放记录'!$E$2:$E$171,"补发6月",'8月奖金发放记录'!$A$2:$A$171,A353)</f>
        <v>0</v>
      </c>
      <c r="U353" s="3">
        <f>SUMIFS('8月奖金发放记录'!$J$2:$J$171,'8月奖金发放记录'!$B$2:$B$171,B353,'8月奖金发放记录'!$E$2:$E$171,"补发7月",'8月奖金发放记录'!$A$2:$A$171,A353)</f>
        <v>0</v>
      </c>
      <c r="V353" s="3">
        <f>SUMIFS('8月奖金发放记录'!$J$2:$J$171,'8月奖金发放记录'!$B$2:$B$171,B353,'8月奖金发放记录'!$E$2:$E$171,"当月",'8月奖金发放记录'!$A$2:$A$171,A353)</f>
        <v>67.74</v>
      </c>
      <c r="W353" s="3">
        <f>SUMIFS('8月奖金发放记录'!$J$2:$J$171,'8月奖金发放记录'!$B$2:$B$171,B353,'8月奖金发放记录'!$E$2:$E$171,"累计补发8月",'8月奖金发放记录'!$A$2:$A$171,A353)</f>
        <v>0</v>
      </c>
      <c r="X353" s="3">
        <f t="shared" si="5"/>
        <v>67.74</v>
      </c>
      <c r="Y353" s="2" t="s">
        <v>59</v>
      </c>
    </row>
    <row r="354" ht="19" customHeight="1" spans="1:25">
      <c r="A354" s="2" t="s">
        <v>670</v>
      </c>
      <c r="B354" s="2" t="s">
        <v>564</v>
      </c>
      <c r="C354" s="2" t="s">
        <v>53</v>
      </c>
      <c r="D354" s="2">
        <v>1</v>
      </c>
      <c r="E354" s="2">
        <v>8</v>
      </c>
      <c r="F354" s="3">
        <v>774.19</v>
      </c>
      <c r="G354" s="3">
        <v>629.5</v>
      </c>
      <c r="H354" s="2" t="s">
        <v>59</v>
      </c>
      <c r="I354" s="3">
        <v>0</v>
      </c>
      <c r="J354" s="3">
        <v>774.19</v>
      </c>
      <c r="K354" s="3">
        <v>629.5</v>
      </c>
      <c r="L354" s="2" t="s">
        <v>24</v>
      </c>
      <c r="M354" s="2">
        <v>0</v>
      </c>
      <c r="N354" s="3">
        <f>SUMIFS('8月奖金发放记录'!$J$2:$J$171,'8月奖金发放记录'!$B$2:$B$171,B354,'8月奖金发放记录'!$E$2:$E$171,"结转",'8月奖金发放记录'!$A$2:$A$171,A354)</f>
        <v>0</v>
      </c>
      <c r="O354" s="3">
        <f>SUMIFS('8月奖金发放记录'!$J$2:$J$171,'8月奖金发放记录'!$B$2:$B$171,B354,'8月奖金发放记录'!$E$2:$E$171,"补发1月",'8月奖金发放记录'!$A$2:$A$171,A354)</f>
        <v>0</v>
      </c>
      <c r="P354" s="3">
        <f>SUMIFS('8月奖金发放记录'!$J$2:$J$171,'8月奖金发放记录'!$B$2:$B$171,B354,'8月奖金发放记录'!$E$2:$E$171,"补发2月",'8月奖金发放记录'!$A$2:$A$171,A354)</f>
        <v>0</v>
      </c>
      <c r="Q354" s="3">
        <f>SUMIFS('8月奖金发放记录'!$J$2:$J$171,'8月奖金发放记录'!$B$2:$B$171,B354,'8月奖金发放记录'!$E$2:$E$171,"补发3月",'8月奖金发放记录'!$A$2:$A$171,A354)</f>
        <v>0</v>
      </c>
      <c r="R354" s="3">
        <f>SUMIFS('8月奖金发放记录'!$J$2:$J$171,'8月奖金发放记录'!$B$2:$B$171,B354,'8月奖金发放记录'!$E$2:$E$171,"补发4月",'8月奖金发放记录'!$A$2:$A$171,A354)</f>
        <v>0</v>
      </c>
      <c r="S354" s="3">
        <f>SUMIFS('8月奖金发放记录'!$J$2:$J$171,'8月奖金发放记录'!$B$2:$B$171,B354,'8月奖金发放记录'!$E$2:$E$171,"补发5月",'8月奖金发放记录'!$A$2:$A$171,A354)</f>
        <v>0</v>
      </c>
      <c r="T354" s="3">
        <f>SUMIFS('8月奖金发放记录'!$J$2:$J$171,'8月奖金发放记录'!$B$2:$B$171,B354,'8月奖金发放记录'!$E$2:$E$171,"补发6月",'8月奖金发放记录'!$A$2:$A$171,A354)</f>
        <v>0</v>
      </c>
      <c r="U354" s="3">
        <f>SUMIFS('8月奖金发放记录'!$J$2:$J$171,'8月奖金发放记录'!$B$2:$B$171,B354,'8月奖金发放记录'!$E$2:$E$171,"补发7月",'8月奖金发放记录'!$A$2:$A$171,A354)</f>
        <v>0</v>
      </c>
      <c r="V354" s="3">
        <f>SUMIFS('8月奖金发放记录'!$J$2:$J$171,'8月奖金发放记录'!$B$2:$B$171,B354,'8月奖金发放记录'!$E$2:$E$171,"当月",'8月奖金发放记录'!$A$2:$A$171,A354)</f>
        <v>0</v>
      </c>
      <c r="W354" s="3">
        <f>SUMIFS('8月奖金发放记录'!$J$2:$J$171,'8月奖金发放记录'!$B$2:$B$171,B354,'8月奖金发放记录'!$E$2:$E$171,"累计补发8月",'8月奖金发放记录'!$A$2:$A$171,A354)</f>
        <v>0</v>
      </c>
      <c r="X354" s="3">
        <f t="shared" si="5"/>
        <v>0</v>
      </c>
      <c r="Y354" s="2" t="s">
        <v>59</v>
      </c>
    </row>
    <row r="355" ht="19" customHeight="1" spans="1:25">
      <c r="A355" s="2" t="s">
        <v>671</v>
      </c>
      <c r="B355" s="2" t="s">
        <v>564</v>
      </c>
      <c r="C355" s="2" t="s">
        <v>53</v>
      </c>
      <c r="D355" s="2">
        <v>1</v>
      </c>
      <c r="E355" s="2">
        <v>31</v>
      </c>
      <c r="F355" s="3">
        <v>3000</v>
      </c>
      <c r="G355" s="3">
        <v>701</v>
      </c>
      <c r="H355" s="2" t="s">
        <v>59</v>
      </c>
      <c r="I355" s="3">
        <v>0</v>
      </c>
      <c r="J355" s="3">
        <v>24000</v>
      </c>
      <c r="K355" s="3">
        <v>15099.2</v>
      </c>
      <c r="L355" s="2" t="s">
        <v>24</v>
      </c>
      <c r="M355" s="2">
        <v>0</v>
      </c>
      <c r="N355" s="3">
        <f>SUMIFS('8月奖金发放记录'!$J$2:$J$171,'8月奖金发放记录'!$B$2:$B$171,B355,'8月奖金发放记录'!$E$2:$E$171,"结转",'8月奖金发放记录'!$A$2:$A$171,A355)</f>
        <v>0</v>
      </c>
      <c r="O355" s="3">
        <f>SUMIFS('8月奖金发放记录'!$J$2:$J$171,'8月奖金发放记录'!$B$2:$B$171,B355,'8月奖金发放记录'!$E$2:$E$171,"补发1月",'8月奖金发放记录'!$A$2:$A$171,A355)</f>
        <v>0</v>
      </c>
      <c r="P355" s="3">
        <f>SUMIFS('8月奖金发放记录'!$J$2:$J$171,'8月奖金发放记录'!$B$2:$B$171,B355,'8月奖金发放记录'!$E$2:$E$171,"补发2月",'8月奖金发放记录'!$A$2:$A$171,A355)</f>
        <v>0</v>
      </c>
      <c r="Q355" s="3">
        <f>SUMIFS('8月奖金发放记录'!$J$2:$J$171,'8月奖金发放记录'!$B$2:$B$171,B355,'8月奖金发放记录'!$E$2:$E$171,"补发3月",'8月奖金发放记录'!$A$2:$A$171,A355)</f>
        <v>0</v>
      </c>
      <c r="R355" s="3">
        <f>SUMIFS('8月奖金发放记录'!$J$2:$J$171,'8月奖金发放记录'!$B$2:$B$171,B355,'8月奖金发放记录'!$E$2:$E$171,"补发4月",'8月奖金发放记录'!$A$2:$A$171,A355)</f>
        <v>0</v>
      </c>
      <c r="S355" s="3">
        <f>SUMIFS('8月奖金发放记录'!$J$2:$J$171,'8月奖金发放记录'!$B$2:$B$171,B355,'8月奖金发放记录'!$E$2:$E$171,"补发5月",'8月奖金发放记录'!$A$2:$A$171,A355)</f>
        <v>0</v>
      </c>
      <c r="T355" s="3">
        <f>SUMIFS('8月奖金发放记录'!$J$2:$J$171,'8月奖金发放记录'!$B$2:$B$171,B355,'8月奖金发放记录'!$E$2:$E$171,"补发6月",'8月奖金发放记录'!$A$2:$A$171,A355)</f>
        <v>0</v>
      </c>
      <c r="U355" s="3">
        <f>SUMIFS('8月奖金发放记录'!$J$2:$J$171,'8月奖金发放记录'!$B$2:$B$171,B355,'8月奖金发放记录'!$E$2:$E$171,"补发7月",'8月奖金发放记录'!$A$2:$A$171,A355)</f>
        <v>0</v>
      </c>
      <c r="V355" s="3">
        <f>SUMIFS('8月奖金发放记录'!$J$2:$J$171,'8月奖金发放记录'!$B$2:$B$171,B355,'8月奖金发放记录'!$E$2:$E$171,"当月",'8月奖金发放记录'!$A$2:$A$171,A355)</f>
        <v>0</v>
      </c>
      <c r="W355" s="3">
        <f>SUMIFS('8月奖金发放记录'!$J$2:$J$171,'8月奖金发放记录'!$B$2:$B$171,B355,'8月奖金发放记录'!$E$2:$E$171,"累计补发8月",'8月奖金发放记录'!$A$2:$A$171,A355)</f>
        <v>0</v>
      </c>
      <c r="X355" s="3">
        <f t="shared" si="5"/>
        <v>0</v>
      </c>
      <c r="Y355" s="2" t="s">
        <v>59</v>
      </c>
    </row>
    <row r="356" ht="19" customHeight="1" spans="1:25">
      <c r="A356" s="2" t="s">
        <v>672</v>
      </c>
      <c r="B356" s="2" t="s">
        <v>564</v>
      </c>
      <c r="C356" s="2" t="s">
        <v>53</v>
      </c>
      <c r="D356" s="2">
        <v>1</v>
      </c>
      <c r="E356" s="2">
        <v>5</v>
      </c>
      <c r="F356" s="3">
        <v>483.87</v>
      </c>
      <c r="G356" s="3">
        <v>807.2</v>
      </c>
      <c r="H356" s="2" t="s">
        <v>113</v>
      </c>
      <c r="I356" s="3">
        <v>24.1935483870968</v>
      </c>
      <c r="J356" s="3">
        <v>483.87</v>
      </c>
      <c r="K356" s="3">
        <v>807.2</v>
      </c>
      <c r="L356" s="2" t="s">
        <v>69</v>
      </c>
      <c r="M356" s="2">
        <v>0</v>
      </c>
      <c r="N356" s="3">
        <f>SUMIFS('8月奖金发放记录'!$J$2:$J$171,'8月奖金发放记录'!$B$2:$B$171,B356,'8月奖金发放记录'!$E$2:$E$171,"结转",'8月奖金发放记录'!$A$2:$A$171,A356)</f>
        <v>0</v>
      </c>
      <c r="O356" s="3">
        <f>SUMIFS('8月奖金发放记录'!$J$2:$J$171,'8月奖金发放记录'!$B$2:$B$171,B356,'8月奖金发放记录'!$E$2:$E$171,"补发1月",'8月奖金发放记录'!$A$2:$A$171,A356)</f>
        <v>0</v>
      </c>
      <c r="P356" s="3">
        <f>SUMIFS('8月奖金发放记录'!$J$2:$J$171,'8月奖金发放记录'!$B$2:$B$171,B356,'8月奖金发放记录'!$E$2:$E$171,"补发2月",'8月奖金发放记录'!$A$2:$A$171,A356)</f>
        <v>0</v>
      </c>
      <c r="Q356" s="3">
        <f>SUMIFS('8月奖金发放记录'!$J$2:$J$171,'8月奖金发放记录'!$B$2:$B$171,B356,'8月奖金发放记录'!$E$2:$E$171,"补发3月",'8月奖金发放记录'!$A$2:$A$171,A356)</f>
        <v>0</v>
      </c>
      <c r="R356" s="3">
        <f>SUMIFS('8月奖金发放记录'!$J$2:$J$171,'8月奖金发放记录'!$B$2:$B$171,B356,'8月奖金发放记录'!$E$2:$E$171,"补发4月",'8月奖金发放记录'!$A$2:$A$171,A356)</f>
        <v>0</v>
      </c>
      <c r="S356" s="3">
        <f>SUMIFS('8月奖金发放记录'!$J$2:$J$171,'8月奖金发放记录'!$B$2:$B$171,B356,'8月奖金发放记录'!$E$2:$E$171,"补发5月",'8月奖金发放记录'!$A$2:$A$171,A356)</f>
        <v>0</v>
      </c>
      <c r="T356" s="3">
        <f>SUMIFS('8月奖金发放记录'!$J$2:$J$171,'8月奖金发放记录'!$B$2:$B$171,B356,'8月奖金发放记录'!$E$2:$E$171,"补发6月",'8月奖金发放记录'!$A$2:$A$171,A356)</f>
        <v>0</v>
      </c>
      <c r="U356" s="3">
        <f>SUMIFS('8月奖金发放记录'!$J$2:$J$171,'8月奖金发放记录'!$B$2:$B$171,B356,'8月奖金发放记录'!$E$2:$E$171,"补发7月",'8月奖金发放记录'!$A$2:$A$171,A356)</f>
        <v>0</v>
      </c>
      <c r="V356" s="3">
        <f>SUMIFS('8月奖金发放记录'!$J$2:$J$171,'8月奖金发放记录'!$B$2:$B$171,B356,'8月奖金发放记录'!$E$2:$E$171,"当月",'8月奖金发放记录'!$A$2:$A$171,A356)</f>
        <v>24.19</v>
      </c>
      <c r="W356" s="3">
        <f>SUMIFS('8月奖金发放记录'!$J$2:$J$171,'8月奖金发放记录'!$B$2:$B$171,B356,'8月奖金发放记录'!$E$2:$E$171,"累计补发8月",'8月奖金发放记录'!$A$2:$A$171,A356)</f>
        <v>0</v>
      </c>
      <c r="X356" s="3">
        <f t="shared" si="5"/>
        <v>24.19</v>
      </c>
      <c r="Y356" s="2" t="s">
        <v>59</v>
      </c>
    </row>
    <row r="357" ht="19" customHeight="1" spans="1:25">
      <c r="A357" s="2" t="s">
        <v>675</v>
      </c>
      <c r="B357" s="2" t="s">
        <v>564</v>
      </c>
      <c r="C357" s="2" t="s">
        <v>53</v>
      </c>
      <c r="D357" s="2">
        <v>1</v>
      </c>
      <c r="E357" s="2">
        <v>31</v>
      </c>
      <c r="F357" s="3">
        <v>3000</v>
      </c>
      <c r="G357" s="3">
        <v>4644.3</v>
      </c>
      <c r="H357" s="2" t="s">
        <v>113</v>
      </c>
      <c r="I357" s="3">
        <v>150</v>
      </c>
      <c r="J357" s="3">
        <v>9000</v>
      </c>
      <c r="K357" s="3">
        <v>7354</v>
      </c>
      <c r="L357" s="2" t="s">
        <v>24</v>
      </c>
      <c r="M357" s="2">
        <v>0</v>
      </c>
      <c r="N357" s="3">
        <f>SUMIFS('8月奖金发放记录'!$J$2:$J$171,'8月奖金发放记录'!$B$2:$B$171,B357,'8月奖金发放记录'!$E$2:$E$171,"结转",'8月奖金发放记录'!$A$2:$A$171,A357)</f>
        <v>0</v>
      </c>
      <c r="O357" s="3">
        <f>SUMIFS('8月奖金发放记录'!$J$2:$J$171,'8月奖金发放记录'!$B$2:$B$171,B357,'8月奖金发放记录'!$E$2:$E$171,"补发1月",'8月奖金发放记录'!$A$2:$A$171,A357)</f>
        <v>0</v>
      </c>
      <c r="P357" s="3">
        <f>SUMIFS('8月奖金发放记录'!$J$2:$J$171,'8月奖金发放记录'!$B$2:$B$171,B357,'8月奖金发放记录'!$E$2:$E$171,"补发2月",'8月奖金发放记录'!$A$2:$A$171,A357)</f>
        <v>0</v>
      </c>
      <c r="Q357" s="3">
        <f>SUMIFS('8月奖金发放记录'!$J$2:$J$171,'8月奖金发放记录'!$B$2:$B$171,B357,'8月奖金发放记录'!$E$2:$E$171,"补发3月",'8月奖金发放记录'!$A$2:$A$171,A357)</f>
        <v>0</v>
      </c>
      <c r="R357" s="3">
        <f>SUMIFS('8月奖金发放记录'!$J$2:$J$171,'8月奖金发放记录'!$B$2:$B$171,B357,'8月奖金发放记录'!$E$2:$E$171,"补发4月",'8月奖金发放记录'!$A$2:$A$171,A357)</f>
        <v>0</v>
      </c>
      <c r="S357" s="3">
        <f>SUMIFS('8月奖金发放记录'!$J$2:$J$171,'8月奖金发放记录'!$B$2:$B$171,B357,'8月奖金发放记录'!$E$2:$E$171,"补发5月",'8月奖金发放记录'!$A$2:$A$171,A357)</f>
        <v>0</v>
      </c>
      <c r="T357" s="3">
        <f>SUMIFS('8月奖金发放记录'!$J$2:$J$171,'8月奖金发放记录'!$B$2:$B$171,B357,'8月奖金发放记录'!$E$2:$E$171,"补发6月",'8月奖金发放记录'!$A$2:$A$171,A357)</f>
        <v>0</v>
      </c>
      <c r="U357" s="3">
        <f>SUMIFS('8月奖金发放记录'!$J$2:$J$171,'8月奖金发放记录'!$B$2:$B$171,B357,'8月奖金发放记录'!$E$2:$E$171,"补发7月",'8月奖金发放记录'!$A$2:$A$171,A357)</f>
        <v>0</v>
      </c>
      <c r="V357" s="3">
        <f>SUMIFS('8月奖金发放记录'!$J$2:$J$171,'8月奖金发放记录'!$B$2:$B$171,B357,'8月奖金发放记录'!$E$2:$E$171,"当月",'8月奖金发放记录'!$A$2:$A$171,A357)</f>
        <v>150</v>
      </c>
      <c r="W357" s="3">
        <f>SUMIFS('8月奖金发放记录'!$J$2:$J$171,'8月奖金发放记录'!$B$2:$B$171,B357,'8月奖金发放记录'!$E$2:$E$171,"累计补发8月",'8月奖金发放记录'!$A$2:$A$171,A357)</f>
        <v>0</v>
      </c>
      <c r="X357" s="3">
        <f t="shared" si="5"/>
        <v>150</v>
      </c>
      <c r="Y357" s="2" t="s">
        <v>59</v>
      </c>
    </row>
    <row r="358" ht="19" customHeight="1" spans="1:25">
      <c r="A358" s="2" t="s">
        <v>676</v>
      </c>
      <c r="B358" s="2" t="s">
        <v>564</v>
      </c>
      <c r="C358" s="2" t="s">
        <v>53</v>
      </c>
      <c r="D358" s="2">
        <v>1</v>
      </c>
      <c r="E358" s="2">
        <v>31</v>
      </c>
      <c r="F358" s="3">
        <v>3000</v>
      </c>
      <c r="G358" s="3">
        <v>3262.8</v>
      </c>
      <c r="H358" s="2" t="s">
        <v>113</v>
      </c>
      <c r="I358" s="3">
        <v>150</v>
      </c>
      <c r="J358" s="3">
        <v>9000</v>
      </c>
      <c r="K358" s="3">
        <v>9099.9</v>
      </c>
      <c r="L358" s="2" t="s">
        <v>69</v>
      </c>
      <c r="M358" s="2">
        <v>0</v>
      </c>
      <c r="N358" s="3">
        <f>SUMIFS('8月奖金发放记录'!$J$2:$J$171,'8月奖金发放记录'!$B$2:$B$171,B358,'8月奖金发放记录'!$E$2:$E$171,"结转",'8月奖金发放记录'!$A$2:$A$171,A358)</f>
        <v>0</v>
      </c>
      <c r="O358" s="3">
        <f>SUMIFS('8月奖金发放记录'!$J$2:$J$171,'8月奖金发放记录'!$B$2:$B$171,B358,'8月奖金发放记录'!$E$2:$E$171,"补发1月",'8月奖金发放记录'!$A$2:$A$171,A358)</f>
        <v>0</v>
      </c>
      <c r="P358" s="3">
        <f>SUMIFS('8月奖金发放记录'!$J$2:$J$171,'8月奖金发放记录'!$B$2:$B$171,B358,'8月奖金发放记录'!$E$2:$E$171,"补发2月",'8月奖金发放记录'!$A$2:$A$171,A358)</f>
        <v>0</v>
      </c>
      <c r="Q358" s="3">
        <f>SUMIFS('8月奖金发放记录'!$J$2:$J$171,'8月奖金发放记录'!$B$2:$B$171,B358,'8月奖金发放记录'!$E$2:$E$171,"补发3月",'8月奖金发放记录'!$A$2:$A$171,A358)</f>
        <v>0</v>
      </c>
      <c r="R358" s="3">
        <f>SUMIFS('8月奖金发放记录'!$J$2:$J$171,'8月奖金发放记录'!$B$2:$B$171,B358,'8月奖金发放记录'!$E$2:$E$171,"补发4月",'8月奖金发放记录'!$A$2:$A$171,A358)</f>
        <v>0</v>
      </c>
      <c r="S358" s="3">
        <f>SUMIFS('8月奖金发放记录'!$J$2:$J$171,'8月奖金发放记录'!$B$2:$B$171,B358,'8月奖金发放记录'!$E$2:$E$171,"补发5月",'8月奖金发放记录'!$A$2:$A$171,A358)</f>
        <v>0</v>
      </c>
      <c r="T358" s="3">
        <f>SUMIFS('8月奖金发放记录'!$J$2:$J$171,'8月奖金发放记录'!$B$2:$B$171,B358,'8月奖金发放记录'!$E$2:$E$171,"补发6月",'8月奖金发放记录'!$A$2:$A$171,A358)</f>
        <v>150</v>
      </c>
      <c r="U358" s="3">
        <f>SUMIFS('8月奖金发放记录'!$J$2:$J$171,'8月奖金发放记录'!$B$2:$B$171,B358,'8月奖金发放记录'!$E$2:$E$171,"补发7月",'8月奖金发放记录'!$A$2:$A$171,A358)</f>
        <v>150</v>
      </c>
      <c r="V358" s="3">
        <f>SUMIFS('8月奖金发放记录'!$J$2:$J$171,'8月奖金发放记录'!$B$2:$B$171,B358,'8月奖金发放记录'!$E$2:$E$171,"当月",'8月奖金发放记录'!$A$2:$A$171,A358)</f>
        <v>150</v>
      </c>
      <c r="W358" s="3">
        <f>SUMIFS('8月奖金发放记录'!$J$2:$J$171,'8月奖金发放记录'!$B$2:$B$171,B358,'8月奖金发放记录'!$E$2:$E$171,"累计补发8月",'8月奖金发放记录'!$A$2:$A$171,A358)</f>
        <v>0</v>
      </c>
      <c r="X358" s="3">
        <f t="shared" si="5"/>
        <v>450</v>
      </c>
      <c r="Y358" s="2" t="s">
        <v>59</v>
      </c>
    </row>
    <row r="359" ht="19" customHeight="1" spans="1:25">
      <c r="A359" s="2" t="s">
        <v>52</v>
      </c>
      <c r="B359" s="2" t="s">
        <v>54</v>
      </c>
      <c r="C359" s="2" t="s">
        <v>53</v>
      </c>
      <c r="D359" s="2">
        <v>1</v>
      </c>
      <c r="E359" s="2">
        <v>14</v>
      </c>
      <c r="F359" s="3">
        <v>2709.68</v>
      </c>
      <c r="G359" s="3">
        <v>457.7</v>
      </c>
      <c r="H359" s="2" t="s">
        <v>59</v>
      </c>
      <c r="I359" s="3">
        <v>0</v>
      </c>
      <c r="J359" s="3">
        <v>5032.26</v>
      </c>
      <c r="K359" s="3">
        <v>1015.5</v>
      </c>
      <c r="L359" s="2" t="s">
        <v>24</v>
      </c>
      <c r="M359" s="2">
        <v>0</v>
      </c>
      <c r="N359" s="3">
        <f>SUMIFS('8月奖金发放记录'!$J$2:$J$171,'8月奖金发放记录'!$B$2:$B$171,B359,'8月奖金发放记录'!$E$2:$E$171,"结转",'8月奖金发放记录'!$A$2:$A$171,A359)</f>
        <v>0</v>
      </c>
      <c r="O359" s="3">
        <f>SUMIFS('8月奖金发放记录'!$J$2:$J$171,'8月奖金发放记录'!$B$2:$B$171,B359,'8月奖金发放记录'!$E$2:$E$171,"补发1月",'8月奖金发放记录'!$A$2:$A$171,A359)</f>
        <v>0</v>
      </c>
      <c r="P359" s="3">
        <f>SUMIFS('8月奖金发放记录'!$J$2:$J$171,'8月奖金发放记录'!$B$2:$B$171,B359,'8月奖金发放记录'!$E$2:$E$171,"补发2月",'8月奖金发放记录'!$A$2:$A$171,A359)</f>
        <v>0</v>
      </c>
      <c r="Q359" s="3">
        <f>SUMIFS('8月奖金发放记录'!$J$2:$J$171,'8月奖金发放记录'!$B$2:$B$171,B359,'8月奖金发放记录'!$E$2:$E$171,"补发3月",'8月奖金发放记录'!$A$2:$A$171,A359)</f>
        <v>0</v>
      </c>
      <c r="R359" s="3">
        <f>SUMIFS('8月奖金发放记录'!$J$2:$J$171,'8月奖金发放记录'!$B$2:$B$171,B359,'8月奖金发放记录'!$E$2:$E$171,"补发4月",'8月奖金发放记录'!$A$2:$A$171,A359)</f>
        <v>0</v>
      </c>
      <c r="S359" s="3">
        <f>SUMIFS('8月奖金发放记录'!$J$2:$J$171,'8月奖金发放记录'!$B$2:$B$171,B359,'8月奖金发放记录'!$E$2:$E$171,"补发5月",'8月奖金发放记录'!$A$2:$A$171,A359)</f>
        <v>0</v>
      </c>
      <c r="T359" s="3">
        <f>SUMIFS('8月奖金发放记录'!$J$2:$J$171,'8月奖金发放记录'!$B$2:$B$171,B359,'8月奖金发放记录'!$E$2:$E$171,"补发6月",'8月奖金发放记录'!$A$2:$A$171,A359)</f>
        <v>0</v>
      </c>
      <c r="U359" s="3">
        <f>SUMIFS('8月奖金发放记录'!$J$2:$J$171,'8月奖金发放记录'!$B$2:$B$171,B359,'8月奖金发放记录'!$E$2:$E$171,"补发7月",'8月奖金发放记录'!$A$2:$A$171,A359)</f>
        <v>0</v>
      </c>
      <c r="V359" s="3">
        <f>SUMIFS('8月奖金发放记录'!$J$2:$J$171,'8月奖金发放记录'!$B$2:$B$171,B359,'8月奖金发放记录'!$E$2:$E$171,"当月",'8月奖金发放记录'!$A$2:$A$171,A359)</f>
        <v>0</v>
      </c>
      <c r="W359" s="3">
        <f>SUMIFS('8月奖金发放记录'!$J$2:$J$171,'8月奖金发放记录'!$B$2:$B$171,B359,'8月奖金发放记录'!$E$2:$E$171,"累计补发8月",'8月奖金发放记录'!$A$2:$A$171,A359)</f>
        <v>0</v>
      </c>
      <c r="X359" s="3">
        <f t="shared" si="5"/>
        <v>0</v>
      </c>
      <c r="Y359" s="2" t="s">
        <v>59</v>
      </c>
    </row>
    <row r="360" ht="19" customHeight="1" spans="1:25">
      <c r="A360" s="2" t="s">
        <v>61</v>
      </c>
      <c r="B360" s="2" t="s">
        <v>54</v>
      </c>
      <c r="C360" s="2" t="s">
        <v>53</v>
      </c>
      <c r="D360" s="2">
        <v>1</v>
      </c>
      <c r="E360" s="2">
        <v>14</v>
      </c>
      <c r="F360" s="3">
        <v>2709.68</v>
      </c>
      <c r="G360" s="3">
        <v>222.2</v>
      </c>
      <c r="H360" s="2" t="s">
        <v>59</v>
      </c>
      <c r="I360" s="3">
        <v>0</v>
      </c>
      <c r="J360" s="3">
        <v>5032.26</v>
      </c>
      <c r="K360" s="3">
        <v>286.6</v>
      </c>
      <c r="L360" s="2" t="s">
        <v>24</v>
      </c>
      <c r="M360" s="2">
        <v>0</v>
      </c>
      <c r="N360" s="3">
        <f>SUMIFS('8月奖金发放记录'!$J$2:$J$171,'8月奖金发放记录'!$B$2:$B$171,B360,'8月奖金发放记录'!$E$2:$E$171,"结转",'8月奖金发放记录'!$A$2:$A$171,A360)</f>
        <v>0</v>
      </c>
      <c r="O360" s="3">
        <f>SUMIFS('8月奖金发放记录'!$J$2:$J$171,'8月奖金发放记录'!$B$2:$B$171,B360,'8月奖金发放记录'!$E$2:$E$171,"补发1月",'8月奖金发放记录'!$A$2:$A$171,A360)</f>
        <v>0</v>
      </c>
      <c r="P360" s="3">
        <f>SUMIFS('8月奖金发放记录'!$J$2:$J$171,'8月奖金发放记录'!$B$2:$B$171,B360,'8月奖金发放记录'!$E$2:$E$171,"补发2月",'8月奖金发放记录'!$A$2:$A$171,A360)</f>
        <v>0</v>
      </c>
      <c r="Q360" s="3">
        <f>SUMIFS('8月奖金发放记录'!$J$2:$J$171,'8月奖金发放记录'!$B$2:$B$171,B360,'8月奖金发放记录'!$E$2:$E$171,"补发3月",'8月奖金发放记录'!$A$2:$A$171,A360)</f>
        <v>0</v>
      </c>
      <c r="R360" s="3">
        <f>SUMIFS('8月奖金发放记录'!$J$2:$J$171,'8月奖金发放记录'!$B$2:$B$171,B360,'8月奖金发放记录'!$E$2:$E$171,"补发4月",'8月奖金发放记录'!$A$2:$A$171,A360)</f>
        <v>0</v>
      </c>
      <c r="S360" s="3">
        <f>SUMIFS('8月奖金发放记录'!$J$2:$J$171,'8月奖金发放记录'!$B$2:$B$171,B360,'8月奖金发放记录'!$E$2:$E$171,"补发5月",'8月奖金发放记录'!$A$2:$A$171,A360)</f>
        <v>0</v>
      </c>
      <c r="T360" s="3">
        <f>SUMIFS('8月奖金发放记录'!$J$2:$J$171,'8月奖金发放记录'!$B$2:$B$171,B360,'8月奖金发放记录'!$E$2:$E$171,"补发6月",'8月奖金发放记录'!$A$2:$A$171,A360)</f>
        <v>0</v>
      </c>
      <c r="U360" s="3">
        <f>SUMIFS('8月奖金发放记录'!$J$2:$J$171,'8月奖金发放记录'!$B$2:$B$171,B360,'8月奖金发放记录'!$E$2:$E$171,"补发7月",'8月奖金发放记录'!$A$2:$A$171,A360)</f>
        <v>0</v>
      </c>
      <c r="V360" s="3">
        <f>SUMIFS('8月奖金发放记录'!$J$2:$J$171,'8月奖金发放记录'!$B$2:$B$171,B360,'8月奖金发放记录'!$E$2:$E$171,"当月",'8月奖金发放记录'!$A$2:$A$171,A360)</f>
        <v>0</v>
      </c>
      <c r="W360" s="3">
        <f>SUMIFS('8月奖金发放记录'!$J$2:$J$171,'8月奖金发放记录'!$B$2:$B$171,B360,'8月奖金发放记录'!$E$2:$E$171,"累计补发8月",'8月奖金发放记录'!$A$2:$A$171,A360)</f>
        <v>0</v>
      </c>
      <c r="X360" s="3">
        <f t="shared" si="5"/>
        <v>0</v>
      </c>
      <c r="Y360" s="2" t="s">
        <v>59</v>
      </c>
    </row>
    <row r="361" ht="19" customHeight="1" spans="1:25">
      <c r="A361" s="2" t="s">
        <v>62</v>
      </c>
      <c r="B361" s="2" t="s">
        <v>54</v>
      </c>
      <c r="C361" s="2" t="s">
        <v>53</v>
      </c>
      <c r="D361" s="2">
        <v>1</v>
      </c>
      <c r="E361" s="2">
        <v>13</v>
      </c>
      <c r="F361" s="3">
        <v>2516.13</v>
      </c>
      <c r="G361" s="3">
        <v>173</v>
      </c>
      <c r="H361" s="2" t="s">
        <v>59</v>
      </c>
      <c r="I361" s="3">
        <v>0</v>
      </c>
      <c r="J361" s="3">
        <v>4838.71</v>
      </c>
      <c r="K361" s="3">
        <v>623.4</v>
      </c>
      <c r="L361" s="2" t="s">
        <v>24</v>
      </c>
      <c r="M361" s="2">
        <v>0</v>
      </c>
      <c r="N361" s="3">
        <f>SUMIFS('8月奖金发放记录'!$J$2:$J$171,'8月奖金发放记录'!$B$2:$B$171,B361,'8月奖金发放记录'!$E$2:$E$171,"结转",'8月奖金发放记录'!$A$2:$A$171,A361)</f>
        <v>0</v>
      </c>
      <c r="O361" s="3">
        <f>SUMIFS('8月奖金发放记录'!$J$2:$J$171,'8月奖金发放记录'!$B$2:$B$171,B361,'8月奖金发放记录'!$E$2:$E$171,"补发1月",'8月奖金发放记录'!$A$2:$A$171,A361)</f>
        <v>0</v>
      </c>
      <c r="P361" s="3">
        <f>SUMIFS('8月奖金发放记录'!$J$2:$J$171,'8月奖金发放记录'!$B$2:$B$171,B361,'8月奖金发放记录'!$E$2:$E$171,"补发2月",'8月奖金发放记录'!$A$2:$A$171,A361)</f>
        <v>0</v>
      </c>
      <c r="Q361" s="3">
        <f>SUMIFS('8月奖金发放记录'!$J$2:$J$171,'8月奖金发放记录'!$B$2:$B$171,B361,'8月奖金发放记录'!$E$2:$E$171,"补发3月",'8月奖金发放记录'!$A$2:$A$171,A361)</f>
        <v>0</v>
      </c>
      <c r="R361" s="3">
        <f>SUMIFS('8月奖金发放记录'!$J$2:$J$171,'8月奖金发放记录'!$B$2:$B$171,B361,'8月奖金发放记录'!$E$2:$E$171,"补发4月",'8月奖金发放记录'!$A$2:$A$171,A361)</f>
        <v>0</v>
      </c>
      <c r="S361" s="3">
        <f>SUMIFS('8月奖金发放记录'!$J$2:$J$171,'8月奖金发放记录'!$B$2:$B$171,B361,'8月奖金发放记录'!$E$2:$E$171,"补发5月",'8月奖金发放记录'!$A$2:$A$171,A361)</f>
        <v>0</v>
      </c>
      <c r="T361" s="3">
        <f>SUMIFS('8月奖金发放记录'!$J$2:$J$171,'8月奖金发放记录'!$B$2:$B$171,B361,'8月奖金发放记录'!$E$2:$E$171,"补发6月",'8月奖金发放记录'!$A$2:$A$171,A361)</f>
        <v>0</v>
      </c>
      <c r="U361" s="3">
        <f>SUMIFS('8月奖金发放记录'!$J$2:$J$171,'8月奖金发放记录'!$B$2:$B$171,B361,'8月奖金发放记录'!$E$2:$E$171,"补发7月",'8月奖金发放记录'!$A$2:$A$171,A361)</f>
        <v>0</v>
      </c>
      <c r="V361" s="3">
        <f>SUMIFS('8月奖金发放记录'!$J$2:$J$171,'8月奖金发放记录'!$B$2:$B$171,B361,'8月奖金发放记录'!$E$2:$E$171,"当月",'8月奖金发放记录'!$A$2:$A$171,A361)</f>
        <v>0</v>
      </c>
      <c r="W361" s="3">
        <f>SUMIFS('8月奖金发放记录'!$J$2:$J$171,'8月奖金发放记录'!$B$2:$B$171,B361,'8月奖金发放记录'!$E$2:$E$171,"累计补发8月",'8月奖金发放记录'!$A$2:$A$171,A361)</f>
        <v>0</v>
      </c>
      <c r="X361" s="3">
        <f t="shared" si="5"/>
        <v>0</v>
      </c>
      <c r="Y361" s="2" t="s">
        <v>59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61"/>
  <sheetViews>
    <sheetView workbookViewId="0">
      <pane xSplit="7" ySplit="1" topLeftCell="H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6.8"/>
  <cols>
    <col min="1" max="1" width="16" customWidth="1"/>
    <col min="2" max="2" width="24" customWidth="1"/>
    <col min="3" max="3" width="38" customWidth="1"/>
    <col min="4" max="4" width="18" customWidth="1"/>
    <col min="5" max="5" width="28" customWidth="1"/>
    <col min="6" max="34" width="14" customWidth="1"/>
    <col min="35" max="35" width="36" customWidth="1"/>
    <col min="36" max="36" width="18" customWidth="1"/>
    <col min="37" max="38" width="16" customWidth="1"/>
    <col min="39" max="39" width="40" customWidth="1"/>
    <col min="40" max="40" width="22" customWidth="1"/>
  </cols>
  <sheetData>
    <row r="1" ht="34" customHeight="1" spans="1:40">
      <c r="A1" s="1" t="s">
        <v>30</v>
      </c>
      <c r="B1" s="1" t="s">
        <v>708</v>
      </c>
      <c r="C1" s="1" t="s">
        <v>709</v>
      </c>
      <c r="D1" s="1" t="s">
        <v>710</v>
      </c>
      <c r="E1" s="1" t="s">
        <v>0</v>
      </c>
      <c r="F1" s="1" t="s">
        <v>711</v>
      </c>
      <c r="G1" s="1" t="s">
        <v>712</v>
      </c>
      <c r="H1" s="1" t="s">
        <v>713</v>
      </c>
      <c r="I1" s="1" t="s">
        <v>714</v>
      </c>
      <c r="J1" s="1" t="s">
        <v>715</v>
      </c>
      <c r="K1" s="1" t="s">
        <v>716</v>
      </c>
      <c r="L1" s="1" t="s">
        <v>717</v>
      </c>
      <c r="M1" s="1" t="s">
        <v>718</v>
      </c>
      <c r="N1" s="1" t="s">
        <v>719</v>
      </c>
      <c r="O1" s="1" t="s">
        <v>720</v>
      </c>
      <c r="P1" s="1" t="s">
        <v>721</v>
      </c>
      <c r="Q1" s="1" t="s">
        <v>722</v>
      </c>
      <c r="R1" s="1" t="s">
        <v>723</v>
      </c>
      <c r="S1" s="1" t="s">
        <v>724</v>
      </c>
      <c r="T1" s="1" t="s">
        <v>725</v>
      </c>
      <c r="U1" s="1" t="s">
        <v>726</v>
      </c>
      <c r="V1" s="1" t="s">
        <v>727</v>
      </c>
      <c r="W1" s="1" t="s">
        <v>728</v>
      </c>
      <c r="X1" s="1" t="s">
        <v>729</v>
      </c>
      <c r="Y1" s="1" t="s">
        <v>730</v>
      </c>
      <c r="Z1" s="1" t="s">
        <v>731</v>
      </c>
      <c r="AA1" s="1" t="s">
        <v>732</v>
      </c>
      <c r="AB1" s="1" t="s">
        <v>733</v>
      </c>
      <c r="AC1" s="1" t="s">
        <v>682</v>
      </c>
      <c r="AD1" s="1" t="s">
        <v>683</v>
      </c>
      <c r="AE1" s="1" t="s">
        <v>734</v>
      </c>
      <c r="AF1" s="1" t="s">
        <v>735</v>
      </c>
      <c r="AG1" s="1" t="s">
        <v>687</v>
      </c>
      <c r="AH1" s="1" t="s">
        <v>688</v>
      </c>
      <c r="AI1" s="1" t="s">
        <v>33</v>
      </c>
      <c r="AJ1" s="1" t="s">
        <v>736</v>
      </c>
      <c r="AK1" s="1" t="s">
        <v>737</v>
      </c>
      <c r="AL1" s="1" t="s">
        <v>738</v>
      </c>
      <c r="AM1" s="1" t="s">
        <v>739</v>
      </c>
      <c r="AN1" s="1" t="s">
        <v>740</v>
      </c>
    </row>
    <row r="2" ht="19" customHeight="1" spans="1:40">
      <c r="A2" s="34" t="s">
        <v>109</v>
      </c>
      <c r="B2" s="34" t="s">
        <v>741</v>
      </c>
      <c r="C2" s="34" t="s">
        <v>742</v>
      </c>
      <c r="D2" s="34" t="s">
        <v>743</v>
      </c>
      <c r="E2" s="34" t="s">
        <v>12</v>
      </c>
      <c r="F2" s="35">
        <v>300</v>
      </c>
      <c r="G2" s="34" t="s">
        <v>110</v>
      </c>
      <c r="H2" s="34"/>
      <c r="I2" s="34"/>
      <c r="J2" s="34" t="s">
        <v>60</v>
      </c>
      <c r="K2" s="34"/>
      <c r="L2" s="34"/>
      <c r="M2" s="34" t="s">
        <v>60</v>
      </c>
      <c r="N2" s="34"/>
      <c r="O2" s="34"/>
      <c r="P2" s="34" t="s">
        <v>60</v>
      </c>
      <c r="Q2" s="34"/>
      <c r="R2" s="34"/>
      <c r="S2" s="34" t="s">
        <v>60</v>
      </c>
      <c r="T2" s="34"/>
      <c r="U2" s="34"/>
      <c r="V2" s="34" t="s">
        <v>60</v>
      </c>
      <c r="W2" s="34"/>
      <c r="X2" s="34"/>
      <c r="Y2" s="34" t="s">
        <v>60</v>
      </c>
      <c r="Z2" s="34">
        <v>2741.94</v>
      </c>
      <c r="AA2" s="34">
        <v>3534.6</v>
      </c>
      <c r="AB2" s="34" t="s">
        <v>744</v>
      </c>
      <c r="AC2" s="34">
        <v>161.29</v>
      </c>
      <c r="AD2" s="34">
        <v>213.3</v>
      </c>
      <c r="AE2" s="34" t="s">
        <v>744</v>
      </c>
      <c r="AF2" s="35">
        <v>2903.23</v>
      </c>
      <c r="AG2" s="35">
        <v>3747.9</v>
      </c>
      <c r="AH2" s="34" t="s">
        <v>744</v>
      </c>
      <c r="AI2" s="34" t="s">
        <v>111</v>
      </c>
      <c r="AJ2" s="34" t="s">
        <v>745</v>
      </c>
      <c r="AK2" s="35">
        <f>SUMIFS('8月奖金发放记录'!$G$2:$G$171,'8月奖金发放记录'!$B$2:$B$171,G2,'8月奖金发放记录'!$A$2:$A$171,A2)</f>
        <v>9.68</v>
      </c>
      <c r="AL2" s="35">
        <f>SUMIFS('8月奖金发放记录'!$J$2:$J$171,'8月奖金发放记录'!$B$2:$B$171,G2,'8月奖金发放记录'!$A$2:$A$171,A2)</f>
        <v>0</v>
      </c>
      <c r="AM2" s="34" t="s">
        <v>746</v>
      </c>
      <c r="AN2" s="34" t="s">
        <v>59</v>
      </c>
    </row>
    <row r="3" ht="19" customHeight="1" spans="1:40">
      <c r="A3" s="36" t="s">
        <v>114</v>
      </c>
      <c r="B3" s="36" t="s">
        <v>747</v>
      </c>
      <c r="C3" s="36" t="s">
        <v>742</v>
      </c>
      <c r="D3" s="36" t="s">
        <v>743</v>
      </c>
      <c r="E3" s="36" t="s">
        <v>12</v>
      </c>
      <c r="F3" s="37">
        <v>300</v>
      </c>
      <c r="G3" s="36" t="s">
        <v>110</v>
      </c>
      <c r="H3" s="36"/>
      <c r="I3" s="36"/>
      <c r="J3" s="36" t="s">
        <v>60</v>
      </c>
      <c r="K3" s="36"/>
      <c r="L3" s="36"/>
      <c r="M3" s="36" t="s">
        <v>60</v>
      </c>
      <c r="N3" s="36"/>
      <c r="O3" s="36"/>
      <c r="P3" s="36" t="s">
        <v>60</v>
      </c>
      <c r="Q3" s="36"/>
      <c r="R3" s="36"/>
      <c r="S3" s="36" t="s">
        <v>60</v>
      </c>
      <c r="T3" s="36"/>
      <c r="U3" s="36"/>
      <c r="V3" s="36" t="s">
        <v>60</v>
      </c>
      <c r="W3" s="36"/>
      <c r="X3" s="36"/>
      <c r="Y3" s="36" t="s">
        <v>60</v>
      </c>
      <c r="Z3" s="36">
        <v>2741.94</v>
      </c>
      <c r="AA3" s="36">
        <v>2431</v>
      </c>
      <c r="AB3" s="36" t="s">
        <v>748</v>
      </c>
      <c r="AC3" s="36">
        <v>161.29</v>
      </c>
      <c r="AD3" s="36">
        <v>123</v>
      </c>
      <c r="AE3" s="36" t="s">
        <v>748</v>
      </c>
      <c r="AF3" s="37">
        <v>2903.23</v>
      </c>
      <c r="AG3" s="37">
        <v>2554</v>
      </c>
      <c r="AH3" s="36" t="s">
        <v>748</v>
      </c>
      <c r="AI3" s="36" t="s">
        <v>111</v>
      </c>
      <c r="AJ3" s="36" t="s">
        <v>745</v>
      </c>
      <c r="AK3" s="37">
        <f>SUMIFS('8月奖金发放记录'!$G$2:$G$171,'8月奖金发放记录'!$B$2:$B$171,G3,'8月奖金发放记录'!$A$2:$A$171,A3)</f>
        <v>0</v>
      </c>
      <c r="AL3" s="37">
        <f>SUMIFS('8月奖金发放记录'!$J$2:$J$171,'8月奖金发放记录'!$B$2:$B$171,G3,'8月奖金发放记录'!$A$2:$A$171,A3)</f>
        <v>0</v>
      </c>
      <c r="AM3" s="36" t="s">
        <v>746</v>
      </c>
      <c r="AN3" s="36" t="s">
        <v>59</v>
      </c>
    </row>
    <row r="4" ht="19" customHeight="1" spans="1:40">
      <c r="A4" s="34" t="s">
        <v>115</v>
      </c>
      <c r="B4" s="34" t="s">
        <v>749</v>
      </c>
      <c r="C4" s="34" t="s">
        <v>750</v>
      </c>
      <c r="D4" s="34" t="s">
        <v>743</v>
      </c>
      <c r="E4" s="34" t="s">
        <v>11</v>
      </c>
      <c r="F4" s="35">
        <v>150</v>
      </c>
      <c r="G4" s="34" t="s">
        <v>110</v>
      </c>
      <c r="H4" s="34"/>
      <c r="I4" s="34"/>
      <c r="J4" s="34" t="s">
        <v>60</v>
      </c>
      <c r="K4" s="34"/>
      <c r="L4" s="34"/>
      <c r="M4" s="34" t="s">
        <v>60</v>
      </c>
      <c r="N4" s="34"/>
      <c r="O4" s="34"/>
      <c r="P4" s="34" t="s">
        <v>60</v>
      </c>
      <c r="Q4" s="34"/>
      <c r="R4" s="34"/>
      <c r="S4" s="34" t="s">
        <v>60</v>
      </c>
      <c r="T4" s="34"/>
      <c r="U4" s="34"/>
      <c r="V4" s="34" t="s">
        <v>60</v>
      </c>
      <c r="W4" s="34"/>
      <c r="X4" s="34"/>
      <c r="Y4" s="34" t="s">
        <v>60</v>
      </c>
      <c r="Z4" s="34"/>
      <c r="AA4" s="34"/>
      <c r="AB4" s="34" t="s">
        <v>60</v>
      </c>
      <c r="AC4" s="34">
        <v>1548.39</v>
      </c>
      <c r="AD4" s="34">
        <v>594.8</v>
      </c>
      <c r="AE4" s="34" t="s">
        <v>748</v>
      </c>
      <c r="AF4" s="35">
        <v>1548.39</v>
      </c>
      <c r="AG4" s="35">
        <v>594.8</v>
      </c>
      <c r="AH4" s="34" t="s">
        <v>748</v>
      </c>
      <c r="AI4" s="34" t="s">
        <v>116</v>
      </c>
      <c r="AJ4" s="34" t="s">
        <v>745</v>
      </c>
      <c r="AK4" s="35">
        <f>SUMIFS('8月奖金发放记录'!$G$2:$G$171,'8月奖金发放记录'!$B$2:$B$171,G4,'8月奖金发放记录'!$A$2:$A$171,A4)</f>
        <v>0</v>
      </c>
      <c r="AL4" s="35">
        <f>SUMIFS('8月奖金发放记录'!$J$2:$J$171,'8月奖金发放记录'!$B$2:$B$171,G4,'8月奖金发放记录'!$A$2:$A$171,A4)</f>
        <v>0</v>
      </c>
      <c r="AM4" s="34" t="s">
        <v>746</v>
      </c>
      <c r="AN4" s="34" t="s">
        <v>59</v>
      </c>
    </row>
    <row r="5" ht="19" customHeight="1" spans="1:40">
      <c r="A5" s="36" t="s">
        <v>178</v>
      </c>
      <c r="B5" s="36" t="s">
        <v>751</v>
      </c>
      <c r="C5" s="36" t="s">
        <v>742</v>
      </c>
      <c r="D5" s="36" t="s">
        <v>752</v>
      </c>
      <c r="E5" s="36" t="s">
        <v>17</v>
      </c>
      <c r="F5" s="37">
        <v>1000</v>
      </c>
      <c r="G5" s="36" t="s">
        <v>179</v>
      </c>
      <c r="H5" s="36">
        <v>5032.26</v>
      </c>
      <c r="I5" s="36">
        <v>3360.9</v>
      </c>
      <c r="J5" s="36" t="s">
        <v>748</v>
      </c>
      <c r="K5" s="36">
        <v>6000</v>
      </c>
      <c r="L5" s="36">
        <v>0.2</v>
      </c>
      <c r="M5" s="36" t="s">
        <v>748</v>
      </c>
      <c r="N5" s="36">
        <v>6000</v>
      </c>
      <c r="O5" s="36">
        <v>5303.6</v>
      </c>
      <c r="P5" s="36" t="s">
        <v>748</v>
      </c>
      <c r="Q5" s="36">
        <v>6000</v>
      </c>
      <c r="R5" s="36">
        <v>7704.5</v>
      </c>
      <c r="S5" s="36" t="s">
        <v>744</v>
      </c>
      <c r="T5" s="36">
        <v>6193.55</v>
      </c>
      <c r="U5" s="36">
        <v>4580.8</v>
      </c>
      <c r="V5" s="36" t="s">
        <v>748</v>
      </c>
      <c r="W5" s="36">
        <v>6000</v>
      </c>
      <c r="X5" s="36">
        <v>685.3</v>
      </c>
      <c r="Y5" s="36" t="s">
        <v>748</v>
      </c>
      <c r="Z5" s="36">
        <v>6000</v>
      </c>
      <c r="AA5" s="36">
        <v>760.2</v>
      </c>
      <c r="AB5" s="36" t="s">
        <v>748</v>
      </c>
      <c r="AC5" s="36">
        <v>6000</v>
      </c>
      <c r="AD5" s="36">
        <v>161.2</v>
      </c>
      <c r="AE5" s="36" t="s">
        <v>748</v>
      </c>
      <c r="AF5" s="37">
        <v>47225.81</v>
      </c>
      <c r="AG5" s="37">
        <v>22556.7</v>
      </c>
      <c r="AH5" s="36" t="s">
        <v>748</v>
      </c>
      <c r="AI5" s="36" t="s">
        <v>180</v>
      </c>
      <c r="AJ5" s="36" t="s">
        <v>745</v>
      </c>
      <c r="AK5" s="37">
        <f>SUMIFS('8月奖金发放记录'!$G$2:$G$171,'8月奖金发放记录'!$B$2:$B$171,G5,'8月奖金发放记录'!$A$2:$A$171,A5)</f>
        <v>0</v>
      </c>
      <c r="AL5" s="37">
        <f>SUMIFS('8月奖金发放记录'!$J$2:$J$171,'8月奖金发放记录'!$B$2:$B$171,G5,'8月奖金发放记录'!$A$2:$A$171,A5)</f>
        <v>0</v>
      </c>
      <c r="AM5" s="36" t="s">
        <v>746</v>
      </c>
      <c r="AN5" s="36" t="s">
        <v>59</v>
      </c>
    </row>
    <row r="6" ht="19" customHeight="1" spans="1:40">
      <c r="A6" s="34" t="s">
        <v>182</v>
      </c>
      <c r="B6" s="34" t="s">
        <v>753</v>
      </c>
      <c r="C6" s="34" t="s">
        <v>742</v>
      </c>
      <c r="D6" s="34" t="s">
        <v>752</v>
      </c>
      <c r="E6" s="34" t="s">
        <v>17</v>
      </c>
      <c r="F6" s="35">
        <v>1000</v>
      </c>
      <c r="G6" s="34" t="s">
        <v>179</v>
      </c>
      <c r="H6" s="34"/>
      <c r="I6" s="34"/>
      <c r="J6" s="34" t="s">
        <v>60</v>
      </c>
      <c r="K6" s="34"/>
      <c r="L6" s="34"/>
      <c r="M6" s="34" t="s">
        <v>60</v>
      </c>
      <c r="N6" s="34">
        <v>1161.29</v>
      </c>
      <c r="O6" s="34">
        <v>2472.8</v>
      </c>
      <c r="P6" s="34" t="s">
        <v>744</v>
      </c>
      <c r="Q6" s="34">
        <v>6000</v>
      </c>
      <c r="R6" s="34">
        <v>11145.9</v>
      </c>
      <c r="S6" s="34" t="s">
        <v>744</v>
      </c>
      <c r="T6" s="34">
        <v>6000</v>
      </c>
      <c r="U6" s="34">
        <v>11262.7</v>
      </c>
      <c r="V6" s="34" t="s">
        <v>744</v>
      </c>
      <c r="W6" s="34">
        <v>6000</v>
      </c>
      <c r="X6" s="34">
        <v>10851.6</v>
      </c>
      <c r="Y6" s="34" t="s">
        <v>744</v>
      </c>
      <c r="Z6" s="34">
        <v>6000</v>
      </c>
      <c r="AA6" s="34">
        <v>2227.2</v>
      </c>
      <c r="AB6" s="34" t="s">
        <v>748</v>
      </c>
      <c r="AC6" s="34">
        <v>6000</v>
      </c>
      <c r="AD6" s="34">
        <v>1474.5</v>
      </c>
      <c r="AE6" s="34" t="s">
        <v>748</v>
      </c>
      <c r="AF6" s="35">
        <v>31161.29</v>
      </c>
      <c r="AG6" s="35">
        <v>39434.7</v>
      </c>
      <c r="AH6" s="34" t="s">
        <v>744</v>
      </c>
      <c r="AI6" s="34" t="s">
        <v>183</v>
      </c>
      <c r="AJ6" s="34" t="s">
        <v>745</v>
      </c>
      <c r="AK6" s="35">
        <f>SUMIFS('8月奖金发放记录'!$G$2:$G$171,'8月奖金发放记录'!$B$2:$B$171,G6,'8月奖金发放记录'!$A$2:$A$171,A6)</f>
        <v>1000</v>
      </c>
      <c r="AL6" s="35">
        <f>SUMIFS('8月奖金发放记录'!$J$2:$J$171,'8月奖金发放记录'!$B$2:$B$171,G6,'8月奖金发放记录'!$A$2:$A$171,A6)</f>
        <v>1000</v>
      </c>
      <c r="AM6" s="34" t="s">
        <v>60</v>
      </c>
      <c r="AN6" s="34" t="s">
        <v>59</v>
      </c>
    </row>
    <row r="7" ht="19" customHeight="1" spans="1:40">
      <c r="A7" s="36" t="s">
        <v>185</v>
      </c>
      <c r="B7" s="36" t="s">
        <v>754</v>
      </c>
      <c r="C7" s="36" t="s">
        <v>742</v>
      </c>
      <c r="D7" s="36" t="s">
        <v>752</v>
      </c>
      <c r="E7" s="36" t="s">
        <v>17</v>
      </c>
      <c r="F7" s="37">
        <v>1000</v>
      </c>
      <c r="G7" s="36" t="s">
        <v>179</v>
      </c>
      <c r="H7" s="36">
        <v>3096.77</v>
      </c>
      <c r="I7" s="36">
        <v>5432.4</v>
      </c>
      <c r="J7" s="36" t="s">
        <v>744</v>
      </c>
      <c r="K7" s="36">
        <v>6000</v>
      </c>
      <c r="L7" s="36">
        <v>8908.1</v>
      </c>
      <c r="M7" s="36" t="s">
        <v>744</v>
      </c>
      <c r="N7" s="36">
        <v>6000</v>
      </c>
      <c r="O7" s="36">
        <v>12352</v>
      </c>
      <c r="P7" s="36" t="s">
        <v>744</v>
      </c>
      <c r="Q7" s="36">
        <v>6000</v>
      </c>
      <c r="R7" s="36">
        <v>12029.4</v>
      </c>
      <c r="S7" s="36" t="s">
        <v>744</v>
      </c>
      <c r="T7" s="36">
        <v>6193.54</v>
      </c>
      <c r="U7" s="36">
        <v>4331.7</v>
      </c>
      <c r="V7" s="36" t="s">
        <v>748</v>
      </c>
      <c r="W7" s="36">
        <v>6000</v>
      </c>
      <c r="X7" s="36">
        <v>367.2</v>
      </c>
      <c r="Y7" s="36" t="s">
        <v>748</v>
      </c>
      <c r="Z7" s="36">
        <v>6000</v>
      </c>
      <c r="AA7" s="36">
        <v>228.4</v>
      </c>
      <c r="AB7" s="36" t="s">
        <v>748</v>
      </c>
      <c r="AC7" s="36">
        <v>6000</v>
      </c>
      <c r="AD7" s="36">
        <v>553.2</v>
      </c>
      <c r="AE7" s="36" t="s">
        <v>748</v>
      </c>
      <c r="AF7" s="37">
        <v>45290.31</v>
      </c>
      <c r="AG7" s="37">
        <v>44202.4</v>
      </c>
      <c r="AH7" s="36" t="s">
        <v>748</v>
      </c>
      <c r="AI7" s="36" t="s">
        <v>180</v>
      </c>
      <c r="AJ7" s="36" t="s">
        <v>745</v>
      </c>
      <c r="AK7" s="37">
        <f>SUMIFS('8月奖金发放记录'!$G$2:$G$171,'8月奖金发放记录'!$B$2:$B$171,G7,'8月奖金发放记录'!$A$2:$A$171,A7)</f>
        <v>0</v>
      </c>
      <c r="AL7" s="37">
        <f>SUMIFS('8月奖金发放记录'!$J$2:$J$171,'8月奖金发放记录'!$B$2:$B$171,G7,'8月奖金发放记录'!$A$2:$A$171,A7)</f>
        <v>0</v>
      </c>
      <c r="AM7" s="36" t="s">
        <v>746</v>
      </c>
      <c r="AN7" s="36" t="s">
        <v>59</v>
      </c>
    </row>
    <row r="8" ht="19" customHeight="1" spans="1:40">
      <c r="A8" s="34" t="s">
        <v>187</v>
      </c>
      <c r="B8" s="34" t="s">
        <v>755</v>
      </c>
      <c r="C8" s="34" t="s">
        <v>742</v>
      </c>
      <c r="D8" s="34" t="s">
        <v>752</v>
      </c>
      <c r="E8" s="34" t="s">
        <v>17</v>
      </c>
      <c r="F8" s="35">
        <v>1000</v>
      </c>
      <c r="G8" s="34" t="s">
        <v>179</v>
      </c>
      <c r="H8" s="34"/>
      <c r="I8" s="34"/>
      <c r="J8" s="34" t="s">
        <v>60</v>
      </c>
      <c r="K8" s="34"/>
      <c r="L8" s="34"/>
      <c r="M8" s="34" t="s">
        <v>60</v>
      </c>
      <c r="N8" s="34"/>
      <c r="O8" s="34"/>
      <c r="P8" s="34" t="s">
        <v>60</v>
      </c>
      <c r="Q8" s="34">
        <v>600</v>
      </c>
      <c r="R8" s="34">
        <v>490.9</v>
      </c>
      <c r="S8" s="34" t="s">
        <v>748</v>
      </c>
      <c r="T8" s="34">
        <v>6000</v>
      </c>
      <c r="U8" s="34">
        <v>5250.8</v>
      </c>
      <c r="V8" s="34" t="s">
        <v>748</v>
      </c>
      <c r="W8" s="34">
        <v>6000</v>
      </c>
      <c r="X8" s="34">
        <v>5490.6</v>
      </c>
      <c r="Y8" s="34" t="s">
        <v>748</v>
      </c>
      <c r="Z8" s="34">
        <v>6000</v>
      </c>
      <c r="AA8" s="34">
        <v>2727.7</v>
      </c>
      <c r="AB8" s="34" t="s">
        <v>748</v>
      </c>
      <c r="AC8" s="34">
        <v>6000</v>
      </c>
      <c r="AD8" s="34">
        <v>5960.1</v>
      </c>
      <c r="AE8" s="34" t="s">
        <v>748</v>
      </c>
      <c r="AF8" s="35">
        <v>24600</v>
      </c>
      <c r="AG8" s="35">
        <v>19920.1</v>
      </c>
      <c r="AH8" s="34" t="s">
        <v>748</v>
      </c>
      <c r="AI8" s="34" t="s">
        <v>188</v>
      </c>
      <c r="AJ8" s="34" t="s">
        <v>745</v>
      </c>
      <c r="AK8" s="35">
        <f>SUMIFS('8月奖金发放记录'!$G$2:$G$171,'8月奖金发放记录'!$B$2:$B$171,G8,'8月奖金发放记录'!$A$2:$A$171,A8)</f>
        <v>0</v>
      </c>
      <c r="AL8" s="35">
        <f>SUMIFS('8月奖金发放记录'!$J$2:$J$171,'8月奖金发放记录'!$B$2:$B$171,G8,'8月奖金发放记录'!$A$2:$A$171,A8)</f>
        <v>0</v>
      </c>
      <c r="AM8" s="34" t="s">
        <v>746</v>
      </c>
      <c r="AN8" s="34" t="s">
        <v>59</v>
      </c>
    </row>
    <row r="9" ht="19" customHeight="1" spans="1:40">
      <c r="A9" s="36" t="s">
        <v>190</v>
      </c>
      <c r="B9" s="36" t="s">
        <v>756</v>
      </c>
      <c r="C9" s="36" t="s">
        <v>742</v>
      </c>
      <c r="D9" s="36" t="s">
        <v>752</v>
      </c>
      <c r="E9" s="36" t="s">
        <v>17</v>
      </c>
      <c r="F9" s="37">
        <v>1000</v>
      </c>
      <c r="G9" s="36" t="s">
        <v>179</v>
      </c>
      <c r="H9" s="36"/>
      <c r="I9" s="36"/>
      <c r="J9" s="36" t="s">
        <v>60</v>
      </c>
      <c r="K9" s="36">
        <v>5357.14</v>
      </c>
      <c r="L9" s="36">
        <v>1280.3</v>
      </c>
      <c r="M9" s="36" t="s">
        <v>748</v>
      </c>
      <c r="N9" s="36">
        <v>6000</v>
      </c>
      <c r="O9" s="36">
        <v>5869.4</v>
      </c>
      <c r="P9" s="36" t="s">
        <v>748</v>
      </c>
      <c r="Q9" s="36">
        <v>6000</v>
      </c>
      <c r="R9" s="36">
        <v>5132.5</v>
      </c>
      <c r="S9" s="36" t="s">
        <v>748</v>
      </c>
      <c r="T9" s="36">
        <v>6000</v>
      </c>
      <c r="U9" s="36">
        <v>5177.3</v>
      </c>
      <c r="V9" s="36" t="s">
        <v>748</v>
      </c>
      <c r="W9" s="36">
        <v>6000</v>
      </c>
      <c r="X9" s="36">
        <v>6413.5</v>
      </c>
      <c r="Y9" s="36" t="s">
        <v>744</v>
      </c>
      <c r="Z9" s="36">
        <v>6000</v>
      </c>
      <c r="AA9" s="36">
        <v>4959.9</v>
      </c>
      <c r="AB9" s="36" t="s">
        <v>748</v>
      </c>
      <c r="AC9" s="36">
        <v>6000</v>
      </c>
      <c r="AD9" s="36">
        <v>6000.5</v>
      </c>
      <c r="AE9" s="36" t="s">
        <v>744</v>
      </c>
      <c r="AF9" s="37">
        <v>41357.14</v>
      </c>
      <c r="AG9" s="37">
        <v>34833.4</v>
      </c>
      <c r="AH9" s="36" t="s">
        <v>748</v>
      </c>
      <c r="AI9" s="36" t="s">
        <v>188</v>
      </c>
      <c r="AJ9" s="36" t="s">
        <v>745</v>
      </c>
      <c r="AK9" s="37">
        <f>SUMIFS('8月奖金发放记录'!$G$2:$G$171,'8月奖金发放记录'!$B$2:$B$171,G9,'8月奖金发放记录'!$A$2:$A$171,A9)</f>
        <v>1000</v>
      </c>
      <c r="AL9" s="37">
        <f>SUMIFS('8月奖金发放记录'!$J$2:$J$171,'8月奖金发放记录'!$B$2:$B$171,G9,'8月奖金发放记录'!$A$2:$A$171,A9)</f>
        <v>1000</v>
      </c>
      <c r="AM9" s="36" t="s">
        <v>60</v>
      </c>
      <c r="AN9" s="36" t="s">
        <v>59</v>
      </c>
    </row>
    <row r="10" ht="19" customHeight="1" spans="1:40">
      <c r="A10" s="34" t="s">
        <v>192</v>
      </c>
      <c r="B10" s="34" t="s">
        <v>757</v>
      </c>
      <c r="C10" s="34" t="s">
        <v>742</v>
      </c>
      <c r="D10" s="34" t="s">
        <v>752</v>
      </c>
      <c r="E10" s="34" t="s">
        <v>17</v>
      </c>
      <c r="F10" s="35">
        <v>1000</v>
      </c>
      <c r="G10" s="34" t="s">
        <v>179</v>
      </c>
      <c r="H10" s="34">
        <v>5225.81</v>
      </c>
      <c r="I10" s="34">
        <v>6896</v>
      </c>
      <c r="J10" s="34" t="s">
        <v>744</v>
      </c>
      <c r="K10" s="34">
        <v>6000</v>
      </c>
      <c r="L10" s="34">
        <v>6339.7</v>
      </c>
      <c r="M10" s="34" t="s">
        <v>744</v>
      </c>
      <c r="N10" s="34">
        <v>6000</v>
      </c>
      <c r="O10" s="34">
        <v>6512.4</v>
      </c>
      <c r="P10" s="34" t="s">
        <v>744</v>
      </c>
      <c r="Q10" s="34">
        <v>6000</v>
      </c>
      <c r="R10" s="34">
        <v>10520.2</v>
      </c>
      <c r="S10" s="34" t="s">
        <v>744</v>
      </c>
      <c r="T10" s="34">
        <v>6193.54</v>
      </c>
      <c r="U10" s="34">
        <v>3325</v>
      </c>
      <c r="V10" s="34" t="s">
        <v>748</v>
      </c>
      <c r="W10" s="34">
        <v>6000</v>
      </c>
      <c r="X10" s="34">
        <v>483.1</v>
      </c>
      <c r="Y10" s="34" t="s">
        <v>748</v>
      </c>
      <c r="Z10" s="34">
        <v>6000</v>
      </c>
      <c r="AA10" s="34">
        <v>48.9</v>
      </c>
      <c r="AB10" s="34" t="s">
        <v>748</v>
      </c>
      <c r="AC10" s="34">
        <v>6000</v>
      </c>
      <c r="AD10" s="34">
        <v>311.6</v>
      </c>
      <c r="AE10" s="34" t="s">
        <v>748</v>
      </c>
      <c r="AF10" s="35">
        <v>47419.35</v>
      </c>
      <c r="AG10" s="35">
        <v>34436.9</v>
      </c>
      <c r="AH10" s="34" t="s">
        <v>748</v>
      </c>
      <c r="AI10" s="34" t="s">
        <v>180</v>
      </c>
      <c r="AJ10" s="34" t="s">
        <v>745</v>
      </c>
      <c r="AK10" s="35">
        <f>SUMIFS('8月奖金发放记录'!$G$2:$G$171,'8月奖金发放记录'!$B$2:$B$171,G10,'8月奖金发放记录'!$A$2:$A$171,A10)</f>
        <v>0</v>
      </c>
      <c r="AL10" s="35">
        <f>SUMIFS('8月奖金发放记录'!$J$2:$J$171,'8月奖金发放记录'!$B$2:$B$171,G10,'8月奖金发放记录'!$A$2:$A$171,A10)</f>
        <v>0</v>
      </c>
      <c r="AM10" s="34" t="s">
        <v>746</v>
      </c>
      <c r="AN10" s="34" t="s">
        <v>59</v>
      </c>
    </row>
    <row r="11" ht="19" customHeight="1" spans="1:40">
      <c r="A11" s="36" t="s">
        <v>193</v>
      </c>
      <c r="B11" s="36" t="s">
        <v>758</v>
      </c>
      <c r="C11" s="36" t="s">
        <v>742</v>
      </c>
      <c r="D11" s="36" t="s">
        <v>752</v>
      </c>
      <c r="E11" s="36" t="s">
        <v>17</v>
      </c>
      <c r="F11" s="37">
        <v>1000</v>
      </c>
      <c r="G11" s="36" t="s">
        <v>179</v>
      </c>
      <c r="H11" s="36"/>
      <c r="I11" s="36"/>
      <c r="J11" s="36" t="s">
        <v>60</v>
      </c>
      <c r="K11" s="36">
        <v>4928.57</v>
      </c>
      <c r="L11" s="36">
        <v>2901.6</v>
      </c>
      <c r="M11" s="36" t="s">
        <v>748</v>
      </c>
      <c r="N11" s="36">
        <v>5419.35</v>
      </c>
      <c r="O11" s="36">
        <v>2302.9</v>
      </c>
      <c r="P11" s="36" t="s">
        <v>748</v>
      </c>
      <c r="Q11" s="36"/>
      <c r="R11" s="36"/>
      <c r="S11" s="36" t="s">
        <v>60</v>
      </c>
      <c r="T11" s="36">
        <v>2516.13</v>
      </c>
      <c r="U11" s="36">
        <v>254.8</v>
      </c>
      <c r="V11" s="36" t="s">
        <v>748</v>
      </c>
      <c r="W11" s="36">
        <v>6000</v>
      </c>
      <c r="X11" s="36">
        <v>3773.6</v>
      </c>
      <c r="Y11" s="36" t="s">
        <v>748</v>
      </c>
      <c r="Z11" s="36">
        <v>6000</v>
      </c>
      <c r="AA11" s="36">
        <v>909.2</v>
      </c>
      <c r="AB11" s="36" t="s">
        <v>748</v>
      </c>
      <c r="AC11" s="36">
        <v>6000</v>
      </c>
      <c r="AD11" s="36">
        <v>658</v>
      </c>
      <c r="AE11" s="36" t="s">
        <v>748</v>
      </c>
      <c r="AF11" s="37">
        <v>20516.13</v>
      </c>
      <c r="AG11" s="37">
        <v>5595.6</v>
      </c>
      <c r="AH11" s="36" t="s">
        <v>748</v>
      </c>
      <c r="AI11" s="36" t="s">
        <v>180</v>
      </c>
      <c r="AJ11" s="36" t="s">
        <v>745</v>
      </c>
      <c r="AK11" s="37">
        <f>SUMIFS('8月奖金发放记录'!$G$2:$G$171,'8月奖金发放记录'!$B$2:$B$171,G11,'8月奖金发放记录'!$A$2:$A$171,A11)</f>
        <v>0</v>
      </c>
      <c r="AL11" s="37">
        <f>SUMIFS('8月奖金发放记录'!$J$2:$J$171,'8月奖金发放记录'!$B$2:$B$171,G11,'8月奖金发放记录'!$A$2:$A$171,A11)</f>
        <v>0</v>
      </c>
      <c r="AM11" s="36" t="s">
        <v>746</v>
      </c>
      <c r="AN11" s="36" t="s">
        <v>59</v>
      </c>
    </row>
    <row r="12" ht="19" customHeight="1" spans="1:40">
      <c r="A12" s="34" t="s">
        <v>195</v>
      </c>
      <c r="B12" s="34" t="s">
        <v>759</v>
      </c>
      <c r="C12" s="34" t="s">
        <v>742</v>
      </c>
      <c r="D12" s="34" t="s">
        <v>752</v>
      </c>
      <c r="E12" s="34" t="s">
        <v>17</v>
      </c>
      <c r="F12" s="35">
        <v>1000</v>
      </c>
      <c r="G12" s="34" t="s">
        <v>179</v>
      </c>
      <c r="H12" s="34">
        <v>5032.26</v>
      </c>
      <c r="I12" s="34">
        <v>7545.3</v>
      </c>
      <c r="J12" s="34" t="s">
        <v>744</v>
      </c>
      <c r="K12" s="34">
        <v>6000</v>
      </c>
      <c r="L12" s="34">
        <v>6233.2</v>
      </c>
      <c r="M12" s="34" t="s">
        <v>744</v>
      </c>
      <c r="N12" s="34">
        <v>6000</v>
      </c>
      <c r="O12" s="34">
        <v>10051.7</v>
      </c>
      <c r="P12" s="34" t="s">
        <v>744</v>
      </c>
      <c r="Q12" s="34">
        <v>6000</v>
      </c>
      <c r="R12" s="34">
        <v>10756.2</v>
      </c>
      <c r="S12" s="34" t="s">
        <v>744</v>
      </c>
      <c r="T12" s="34">
        <v>5806.45</v>
      </c>
      <c r="U12" s="34">
        <v>5339.7</v>
      </c>
      <c r="V12" s="34" t="s">
        <v>748</v>
      </c>
      <c r="W12" s="34">
        <v>6000</v>
      </c>
      <c r="X12" s="34">
        <v>311.5</v>
      </c>
      <c r="Y12" s="34" t="s">
        <v>748</v>
      </c>
      <c r="Z12" s="34">
        <v>6000</v>
      </c>
      <c r="AA12" s="34">
        <v>140.4</v>
      </c>
      <c r="AB12" s="34" t="s">
        <v>748</v>
      </c>
      <c r="AC12" s="34">
        <v>6000</v>
      </c>
      <c r="AD12" s="34">
        <v>1072.7</v>
      </c>
      <c r="AE12" s="34" t="s">
        <v>748</v>
      </c>
      <c r="AF12" s="35">
        <v>46838.71</v>
      </c>
      <c r="AG12" s="35">
        <v>41450.7</v>
      </c>
      <c r="AH12" s="34" t="s">
        <v>748</v>
      </c>
      <c r="AI12" s="34" t="s">
        <v>180</v>
      </c>
      <c r="AJ12" s="34" t="s">
        <v>745</v>
      </c>
      <c r="AK12" s="35">
        <f>SUMIFS('8月奖金发放记录'!$G$2:$G$171,'8月奖金发放记录'!$B$2:$B$171,G12,'8月奖金发放记录'!$A$2:$A$171,A12)</f>
        <v>0</v>
      </c>
      <c r="AL12" s="35">
        <f>SUMIFS('8月奖金发放记录'!$J$2:$J$171,'8月奖金发放记录'!$B$2:$B$171,G12,'8月奖金发放记录'!$A$2:$A$171,A12)</f>
        <v>0</v>
      </c>
      <c r="AM12" s="34" t="s">
        <v>746</v>
      </c>
      <c r="AN12" s="34" t="s">
        <v>59</v>
      </c>
    </row>
    <row r="13" ht="19" customHeight="1" spans="1:40">
      <c r="A13" s="36" t="s">
        <v>196</v>
      </c>
      <c r="B13" s="36" t="s">
        <v>760</v>
      </c>
      <c r="C13" s="36" t="s">
        <v>742</v>
      </c>
      <c r="D13" s="36" t="s">
        <v>752</v>
      </c>
      <c r="E13" s="36" t="s">
        <v>17</v>
      </c>
      <c r="F13" s="37">
        <v>1000</v>
      </c>
      <c r="G13" s="36" t="s">
        <v>179</v>
      </c>
      <c r="H13" s="36">
        <v>2903.23</v>
      </c>
      <c r="I13" s="36">
        <v>4462.9</v>
      </c>
      <c r="J13" s="36" t="s">
        <v>744</v>
      </c>
      <c r="K13" s="36">
        <v>6000</v>
      </c>
      <c r="L13" s="36">
        <v>836.4</v>
      </c>
      <c r="M13" s="36" t="s">
        <v>748</v>
      </c>
      <c r="N13" s="36">
        <v>6000</v>
      </c>
      <c r="O13" s="36">
        <v>12162</v>
      </c>
      <c r="P13" s="36" t="s">
        <v>744</v>
      </c>
      <c r="Q13" s="36">
        <v>6000</v>
      </c>
      <c r="R13" s="36">
        <v>9826.1</v>
      </c>
      <c r="S13" s="36" t="s">
        <v>744</v>
      </c>
      <c r="T13" s="36">
        <v>5806.45</v>
      </c>
      <c r="U13" s="36">
        <v>3544.2</v>
      </c>
      <c r="V13" s="36" t="s">
        <v>748</v>
      </c>
      <c r="W13" s="36">
        <v>6000</v>
      </c>
      <c r="X13" s="36">
        <v>294.7</v>
      </c>
      <c r="Y13" s="36" t="s">
        <v>748</v>
      </c>
      <c r="Z13" s="36">
        <v>6000</v>
      </c>
      <c r="AA13" s="36">
        <v>256.3</v>
      </c>
      <c r="AB13" s="36" t="s">
        <v>748</v>
      </c>
      <c r="AC13" s="36">
        <v>6000</v>
      </c>
      <c r="AD13" s="36">
        <v>756.9</v>
      </c>
      <c r="AE13" s="36" t="s">
        <v>748</v>
      </c>
      <c r="AF13" s="37">
        <v>44709.68</v>
      </c>
      <c r="AG13" s="37">
        <v>32139.5</v>
      </c>
      <c r="AH13" s="36" t="s">
        <v>748</v>
      </c>
      <c r="AI13" s="36" t="s">
        <v>180</v>
      </c>
      <c r="AJ13" s="36" t="s">
        <v>745</v>
      </c>
      <c r="AK13" s="37">
        <f>SUMIFS('8月奖金发放记录'!$G$2:$G$171,'8月奖金发放记录'!$B$2:$B$171,G13,'8月奖金发放记录'!$A$2:$A$171,A13)</f>
        <v>0</v>
      </c>
      <c r="AL13" s="37">
        <f>SUMIFS('8月奖金发放记录'!$J$2:$J$171,'8月奖金发放记录'!$B$2:$B$171,G13,'8月奖金发放记录'!$A$2:$A$171,A13)</f>
        <v>0</v>
      </c>
      <c r="AM13" s="36" t="s">
        <v>746</v>
      </c>
      <c r="AN13" s="36" t="s">
        <v>59</v>
      </c>
    </row>
    <row r="14" ht="19" customHeight="1" spans="1:40">
      <c r="A14" s="34" t="s">
        <v>197</v>
      </c>
      <c r="B14" s="34" t="s">
        <v>761</v>
      </c>
      <c r="C14" s="34" t="s">
        <v>742</v>
      </c>
      <c r="D14" s="34" t="s">
        <v>752</v>
      </c>
      <c r="E14" s="34" t="s">
        <v>17</v>
      </c>
      <c r="F14" s="35">
        <v>1000</v>
      </c>
      <c r="G14" s="34" t="s">
        <v>179</v>
      </c>
      <c r="H14" s="34"/>
      <c r="I14" s="34"/>
      <c r="J14" s="34" t="s">
        <v>60</v>
      </c>
      <c r="K14" s="34"/>
      <c r="L14" s="34"/>
      <c r="M14" s="34" t="s">
        <v>60</v>
      </c>
      <c r="N14" s="34">
        <v>2516.13</v>
      </c>
      <c r="O14" s="34">
        <v>3699.3</v>
      </c>
      <c r="P14" s="34" t="s">
        <v>744</v>
      </c>
      <c r="Q14" s="34">
        <v>6000</v>
      </c>
      <c r="R14" s="34">
        <v>7673.6</v>
      </c>
      <c r="S14" s="34" t="s">
        <v>744</v>
      </c>
      <c r="T14" s="34">
        <v>6000</v>
      </c>
      <c r="U14" s="34">
        <v>11301.9</v>
      </c>
      <c r="V14" s="34" t="s">
        <v>744</v>
      </c>
      <c r="W14" s="34">
        <v>6000</v>
      </c>
      <c r="X14" s="34">
        <v>3687.8</v>
      </c>
      <c r="Y14" s="34" t="s">
        <v>748</v>
      </c>
      <c r="Z14" s="34">
        <v>6000</v>
      </c>
      <c r="AA14" s="34">
        <v>1507.1</v>
      </c>
      <c r="AB14" s="34" t="s">
        <v>748</v>
      </c>
      <c r="AC14" s="34">
        <v>6000</v>
      </c>
      <c r="AD14" s="34">
        <v>1688.6</v>
      </c>
      <c r="AE14" s="34" t="s">
        <v>748</v>
      </c>
      <c r="AF14" s="35">
        <v>32516.13</v>
      </c>
      <c r="AG14" s="35">
        <v>29558.3</v>
      </c>
      <c r="AH14" s="34" t="s">
        <v>748</v>
      </c>
      <c r="AI14" s="34" t="s">
        <v>198</v>
      </c>
      <c r="AJ14" s="34" t="s">
        <v>745</v>
      </c>
      <c r="AK14" s="35">
        <f>SUMIFS('8月奖金发放记录'!$G$2:$G$171,'8月奖金发放记录'!$B$2:$B$171,G14,'8月奖金发放记录'!$A$2:$A$171,A14)</f>
        <v>0</v>
      </c>
      <c r="AL14" s="35">
        <f>SUMIFS('8月奖金发放记录'!$J$2:$J$171,'8月奖金发放记录'!$B$2:$B$171,G14,'8月奖金发放记录'!$A$2:$A$171,A14)</f>
        <v>0</v>
      </c>
      <c r="AM14" s="34" t="s">
        <v>746</v>
      </c>
      <c r="AN14" s="34" t="s">
        <v>59</v>
      </c>
    </row>
    <row r="15" ht="19" customHeight="1" spans="1:40">
      <c r="A15" s="36" t="s">
        <v>200</v>
      </c>
      <c r="B15" s="36" t="s">
        <v>762</v>
      </c>
      <c r="C15" s="36" t="s">
        <v>742</v>
      </c>
      <c r="D15" s="36" t="s">
        <v>752</v>
      </c>
      <c r="E15" s="36" t="s">
        <v>17</v>
      </c>
      <c r="F15" s="37">
        <v>1000</v>
      </c>
      <c r="G15" s="36" t="s">
        <v>179</v>
      </c>
      <c r="H15" s="36"/>
      <c r="I15" s="36"/>
      <c r="J15" s="36" t="s">
        <v>60</v>
      </c>
      <c r="K15" s="36"/>
      <c r="L15" s="36"/>
      <c r="M15" s="36" t="s">
        <v>60</v>
      </c>
      <c r="N15" s="36">
        <v>1741.94</v>
      </c>
      <c r="O15" s="36">
        <v>2417</v>
      </c>
      <c r="P15" s="36" t="s">
        <v>744</v>
      </c>
      <c r="Q15" s="36">
        <v>6200</v>
      </c>
      <c r="R15" s="36">
        <v>6031</v>
      </c>
      <c r="S15" s="36" t="s">
        <v>748</v>
      </c>
      <c r="T15" s="36">
        <v>6000</v>
      </c>
      <c r="U15" s="36">
        <v>8266.7</v>
      </c>
      <c r="V15" s="36" t="s">
        <v>744</v>
      </c>
      <c r="W15" s="36">
        <v>6000</v>
      </c>
      <c r="X15" s="36">
        <v>6887.5</v>
      </c>
      <c r="Y15" s="36" t="s">
        <v>744</v>
      </c>
      <c r="Z15" s="36">
        <v>4838.71</v>
      </c>
      <c r="AA15" s="36">
        <v>2324</v>
      </c>
      <c r="AB15" s="36" t="s">
        <v>748</v>
      </c>
      <c r="AC15" s="36">
        <v>6000</v>
      </c>
      <c r="AD15" s="36">
        <v>1478.5</v>
      </c>
      <c r="AE15" s="36" t="s">
        <v>748</v>
      </c>
      <c r="AF15" s="37">
        <v>30780.65</v>
      </c>
      <c r="AG15" s="37">
        <v>27404.7</v>
      </c>
      <c r="AH15" s="36" t="s">
        <v>748</v>
      </c>
      <c r="AI15" s="36" t="s">
        <v>201</v>
      </c>
      <c r="AJ15" s="36" t="s">
        <v>745</v>
      </c>
      <c r="AK15" s="37">
        <f>SUMIFS('8月奖金发放记录'!$G$2:$G$171,'8月奖金发放记录'!$B$2:$B$171,G15,'8月奖金发放记录'!$A$2:$A$171,A15)</f>
        <v>0</v>
      </c>
      <c r="AL15" s="37">
        <f>SUMIFS('8月奖金发放记录'!$J$2:$J$171,'8月奖金发放记录'!$B$2:$B$171,G15,'8月奖金发放记录'!$A$2:$A$171,A15)</f>
        <v>0</v>
      </c>
      <c r="AM15" s="36" t="s">
        <v>746</v>
      </c>
      <c r="AN15" s="36" t="s">
        <v>59</v>
      </c>
    </row>
    <row r="16" ht="19" customHeight="1" spans="1:40">
      <c r="A16" s="34" t="s">
        <v>203</v>
      </c>
      <c r="B16" s="34" t="s">
        <v>763</v>
      </c>
      <c r="C16" s="34" t="s">
        <v>742</v>
      </c>
      <c r="D16" s="34" t="s">
        <v>752</v>
      </c>
      <c r="E16" s="34" t="s">
        <v>17</v>
      </c>
      <c r="F16" s="35">
        <v>1000</v>
      </c>
      <c r="G16" s="34" t="s">
        <v>179</v>
      </c>
      <c r="H16" s="34">
        <v>3677.42</v>
      </c>
      <c r="I16" s="34">
        <v>1435.6</v>
      </c>
      <c r="J16" s="34" t="s">
        <v>748</v>
      </c>
      <c r="K16" s="34">
        <v>6000</v>
      </c>
      <c r="L16" s="34">
        <v>943.9</v>
      </c>
      <c r="M16" s="34" t="s">
        <v>748</v>
      </c>
      <c r="N16" s="34">
        <v>6000</v>
      </c>
      <c r="O16" s="34">
        <v>6576.9</v>
      </c>
      <c r="P16" s="34" t="s">
        <v>744</v>
      </c>
      <c r="Q16" s="34">
        <v>6000</v>
      </c>
      <c r="R16" s="34">
        <v>7551.7</v>
      </c>
      <c r="S16" s="34" t="s">
        <v>744</v>
      </c>
      <c r="T16" s="34">
        <v>6000</v>
      </c>
      <c r="U16" s="34">
        <v>5895</v>
      </c>
      <c r="V16" s="34" t="s">
        <v>748</v>
      </c>
      <c r="W16" s="34">
        <v>6000</v>
      </c>
      <c r="X16" s="34">
        <v>7747.2</v>
      </c>
      <c r="Y16" s="34" t="s">
        <v>744</v>
      </c>
      <c r="Z16" s="34">
        <v>5419.35</v>
      </c>
      <c r="AA16" s="34">
        <v>285.3</v>
      </c>
      <c r="AB16" s="34" t="s">
        <v>748</v>
      </c>
      <c r="AC16" s="34">
        <v>6000</v>
      </c>
      <c r="AD16" s="34">
        <v>458.1</v>
      </c>
      <c r="AE16" s="34" t="s">
        <v>748</v>
      </c>
      <c r="AF16" s="35">
        <v>45096.77</v>
      </c>
      <c r="AG16" s="35">
        <v>30893.7</v>
      </c>
      <c r="AH16" s="34" t="s">
        <v>748</v>
      </c>
      <c r="AI16" s="34" t="s">
        <v>180</v>
      </c>
      <c r="AJ16" s="34" t="s">
        <v>745</v>
      </c>
      <c r="AK16" s="35">
        <f>SUMIFS('8月奖金发放记录'!$G$2:$G$171,'8月奖金发放记录'!$B$2:$B$171,G16,'8月奖金发放记录'!$A$2:$A$171,A16)</f>
        <v>0</v>
      </c>
      <c r="AL16" s="35">
        <f>SUMIFS('8月奖金发放记录'!$J$2:$J$171,'8月奖金发放记录'!$B$2:$B$171,G16,'8月奖金发放记录'!$A$2:$A$171,A16)</f>
        <v>0</v>
      </c>
      <c r="AM16" s="34" t="s">
        <v>746</v>
      </c>
      <c r="AN16" s="34" t="s">
        <v>59</v>
      </c>
    </row>
    <row r="17" ht="19" customHeight="1" spans="1:40">
      <c r="A17" s="36" t="s">
        <v>204</v>
      </c>
      <c r="B17" s="36" t="s">
        <v>764</v>
      </c>
      <c r="C17" s="36" t="s">
        <v>742</v>
      </c>
      <c r="D17" s="36" t="s">
        <v>752</v>
      </c>
      <c r="E17" s="36" t="s">
        <v>17</v>
      </c>
      <c r="F17" s="37">
        <v>1000</v>
      </c>
      <c r="G17" s="36" t="s">
        <v>179</v>
      </c>
      <c r="H17" s="36"/>
      <c r="I17" s="36"/>
      <c r="J17" s="36" t="s">
        <v>60</v>
      </c>
      <c r="K17" s="36"/>
      <c r="L17" s="36"/>
      <c r="M17" s="36" t="s">
        <v>60</v>
      </c>
      <c r="N17" s="36">
        <v>2516.13</v>
      </c>
      <c r="O17" s="36">
        <v>1288.8</v>
      </c>
      <c r="P17" s="36" t="s">
        <v>748</v>
      </c>
      <c r="Q17" s="36">
        <v>6000</v>
      </c>
      <c r="R17" s="36">
        <v>2035.8</v>
      </c>
      <c r="S17" s="36" t="s">
        <v>748</v>
      </c>
      <c r="T17" s="36">
        <v>6000</v>
      </c>
      <c r="U17" s="36">
        <v>2467.2</v>
      </c>
      <c r="V17" s="36" t="s">
        <v>748</v>
      </c>
      <c r="W17" s="36">
        <v>3600</v>
      </c>
      <c r="X17" s="36">
        <v>1649.6</v>
      </c>
      <c r="Y17" s="36" t="s">
        <v>748</v>
      </c>
      <c r="Z17" s="36">
        <v>3096.77</v>
      </c>
      <c r="AA17" s="36">
        <v>2994.9</v>
      </c>
      <c r="AB17" s="36" t="s">
        <v>748</v>
      </c>
      <c r="AC17" s="36">
        <v>3290.32</v>
      </c>
      <c r="AD17" s="36">
        <v>1728.7</v>
      </c>
      <c r="AE17" s="36" t="s">
        <v>748</v>
      </c>
      <c r="AF17" s="37">
        <v>24503.22</v>
      </c>
      <c r="AG17" s="37">
        <v>12165</v>
      </c>
      <c r="AH17" s="36" t="s">
        <v>748</v>
      </c>
      <c r="AI17" s="36" t="s">
        <v>205</v>
      </c>
      <c r="AJ17" s="36" t="s">
        <v>745</v>
      </c>
      <c r="AK17" s="37">
        <f>SUMIFS('8月奖金发放记录'!$G$2:$G$171,'8月奖金发放记录'!$B$2:$B$171,G17,'8月奖金发放记录'!$A$2:$A$171,A17)</f>
        <v>0</v>
      </c>
      <c r="AL17" s="37">
        <f>SUMIFS('8月奖金发放记录'!$J$2:$J$171,'8月奖金发放记录'!$B$2:$B$171,G17,'8月奖金发放记录'!$A$2:$A$171,A17)</f>
        <v>0</v>
      </c>
      <c r="AM17" s="36" t="s">
        <v>746</v>
      </c>
      <c r="AN17" s="36" t="s">
        <v>59</v>
      </c>
    </row>
    <row r="18" ht="19" customHeight="1" spans="1:40">
      <c r="A18" s="34" t="s">
        <v>208</v>
      </c>
      <c r="B18" s="34" t="s">
        <v>765</v>
      </c>
      <c r="C18" s="34" t="s">
        <v>742</v>
      </c>
      <c r="D18" s="34" t="s">
        <v>752</v>
      </c>
      <c r="E18" s="34" t="s">
        <v>17</v>
      </c>
      <c r="F18" s="35">
        <v>1000</v>
      </c>
      <c r="G18" s="34" t="s">
        <v>179</v>
      </c>
      <c r="H18" s="34">
        <v>5032.26</v>
      </c>
      <c r="I18" s="34">
        <v>8877.2</v>
      </c>
      <c r="J18" s="34" t="s">
        <v>744</v>
      </c>
      <c r="K18" s="34">
        <v>6000</v>
      </c>
      <c r="L18" s="34">
        <v>7883.9</v>
      </c>
      <c r="M18" s="34" t="s">
        <v>744</v>
      </c>
      <c r="N18" s="34">
        <v>6000</v>
      </c>
      <c r="O18" s="34">
        <v>13240.8</v>
      </c>
      <c r="P18" s="34" t="s">
        <v>744</v>
      </c>
      <c r="Q18" s="34">
        <v>6200</v>
      </c>
      <c r="R18" s="34">
        <v>6707.9</v>
      </c>
      <c r="S18" s="34" t="s">
        <v>744</v>
      </c>
      <c r="T18" s="34">
        <v>6000</v>
      </c>
      <c r="U18" s="34">
        <v>446.3</v>
      </c>
      <c r="V18" s="34" t="s">
        <v>748</v>
      </c>
      <c r="W18" s="34">
        <v>6000</v>
      </c>
      <c r="X18" s="34">
        <v>643.8</v>
      </c>
      <c r="Y18" s="34" t="s">
        <v>748</v>
      </c>
      <c r="Z18" s="34">
        <v>6000</v>
      </c>
      <c r="AA18" s="34">
        <v>149.9</v>
      </c>
      <c r="AB18" s="34" t="s">
        <v>748</v>
      </c>
      <c r="AC18" s="34">
        <v>6000</v>
      </c>
      <c r="AD18" s="34">
        <v>471.1</v>
      </c>
      <c r="AE18" s="34" t="s">
        <v>748</v>
      </c>
      <c r="AF18" s="35">
        <v>47232.26</v>
      </c>
      <c r="AG18" s="35">
        <v>38420.9</v>
      </c>
      <c r="AH18" s="34" t="s">
        <v>748</v>
      </c>
      <c r="AI18" s="34" t="s">
        <v>180</v>
      </c>
      <c r="AJ18" s="34" t="s">
        <v>745</v>
      </c>
      <c r="AK18" s="35">
        <f>SUMIFS('8月奖金发放记录'!$G$2:$G$171,'8月奖金发放记录'!$B$2:$B$171,G18,'8月奖金发放记录'!$A$2:$A$171,A18)</f>
        <v>0</v>
      </c>
      <c r="AL18" s="35">
        <f>SUMIFS('8月奖金发放记录'!$J$2:$J$171,'8月奖金发放记录'!$B$2:$B$171,G18,'8月奖金发放记录'!$A$2:$A$171,A18)</f>
        <v>0</v>
      </c>
      <c r="AM18" s="34" t="s">
        <v>746</v>
      </c>
      <c r="AN18" s="34" t="s">
        <v>59</v>
      </c>
    </row>
    <row r="19" ht="19" customHeight="1" spans="1:40">
      <c r="A19" s="36" t="s">
        <v>209</v>
      </c>
      <c r="B19" s="36" t="s">
        <v>766</v>
      </c>
      <c r="C19" s="36" t="s">
        <v>742</v>
      </c>
      <c r="D19" s="36" t="s">
        <v>752</v>
      </c>
      <c r="E19" s="36" t="s">
        <v>17</v>
      </c>
      <c r="F19" s="37">
        <v>1000</v>
      </c>
      <c r="G19" s="36" t="s">
        <v>179</v>
      </c>
      <c r="H19" s="36"/>
      <c r="I19" s="36"/>
      <c r="J19" s="36" t="s">
        <v>60</v>
      </c>
      <c r="K19" s="36"/>
      <c r="L19" s="36"/>
      <c r="M19" s="36" t="s">
        <v>60</v>
      </c>
      <c r="N19" s="36">
        <v>1741.94</v>
      </c>
      <c r="O19" s="36">
        <v>1550.4</v>
      </c>
      <c r="P19" s="36" t="s">
        <v>748</v>
      </c>
      <c r="Q19" s="36">
        <v>6200</v>
      </c>
      <c r="R19" s="36">
        <v>4392</v>
      </c>
      <c r="S19" s="36" t="s">
        <v>748</v>
      </c>
      <c r="T19" s="36">
        <v>6000</v>
      </c>
      <c r="U19" s="36">
        <v>9051.6</v>
      </c>
      <c r="V19" s="36" t="s">
        <v>744</v>
      </c>
      <c r="W19" s="36">
        <v>6000</v>
      </c>
      <c r="X19" s="36">
        <v>10525.6</v>
      </c>
      <c r="Y19" s="36" t="s">
        <v>744</v>
      </c>
      <c r="Z19" s="36">
        <v>6000</v>
      </c>
      <c r="AA19" s="36">
        <v>0</v>
      </c>
      <c r="AB19" s="36" t="s">
        <v>748</v>
      </c>
      <c r="AC19" s="36">
        <v>6000</v>
      </c>
      <c r="AD19" s="36">
        <v>2894.2</v>
      </c>
      <c r="AE19" s="36" t="s">
        <v>748</v>
      </c>
      <c r="AF19" s="37">
        <v>31941.94</v>
      </c>
      <c r="AG19" s="37">
        <v>28413.8</v>
      </c>
      <c r="AH19" s="36" t="s">
        <v>748</v>
      </c>
      <c r="AI19" s="36" t="s">
        <v>210</v>
      </c>
      <c r="AJ19" s="36" t="s">
        <v>745</v>
      </c>
      <c r="AK19" s="37">
        <f>SUMIFS('8月奖金发放记录'!$G$2:$G$171,'8月奖金发放记录'!$B$2:$B$171,G19,'8月奖金发放记录'!$A$2:$A$171,A19)</f>
        <v>0</v>
      </c>
      <c r="AL19" s="37">
        <f>SUMIFS('8月奖金发放记录'!$J$2:$J$171,'8月奖金发放记录'!$B$2:$B$171,G19,'8月奖金发放记录'!$A$2:$A$171,A19)</f>
        <v>0</v>
      </c>
      <c r="AM19" s="36" t="s">
        <v>746</v>
      </c>
      <c r="AN19" s="36" t="s">
        <v>59</v>
      </c>
    </row>
    <row r="20" ht="19" customHeight="1" spans="1:40">
      <c r="A20" s="34" t="s">
        <v>212</v>
      </c>
      <c r="B20" s="34" t="s">
        <v>767</v>
      </c>
      <c r="C20" s="34" t="s">
        <v>742</v>
      </c>
      <c r="D20" s="34" t="s">
        <v>752</v>
      </c>
      <c r="E20" s="34" t="s">
        <v>17</v>
      </c>
      <c r="F20" s="35">
        <v>1000</v>
      </c>
      <c r="G20" s="34" t="s">
        <v>179</v>
      </c>
      <c r="H20" s="34">
        <v>4838.71</v>
      </c>
      <c r="I20" s="34">
        <v>2106.7</v>
      </c>
      <c r="J20" s="34" t="s">
        <v>748</v>
      </c>
      <c r="K20" s="34">
        <v>6000</v>
      </c>
      <c r="L20" s="34">
        <v>0</v>
      </c>
      <c r="M20" s="34" t="s">
        <v>748</v>
      </c>
      <c r="N20" s="34">
        <v>6000</v>
      </c>
      <c r="O20" s="34">
        <v>5854.4</v>
      </c>
      <c r="P20" s="34" t="s">
        <v>748</v>
      </c>
      <c r="Q20" s="34">
        <v>6000</v>
      </c>
      <c r="R20" s="34">
        <v>9559.9</v>
      </c>
      <c r="S20" s="34" t="s">
        <v>744</v>
      </c>
      <c r="T20" s="34">
        <v>6193.55</v>
      </c>
      <c r="U20" s="34">
        <v>3398.9</v>
      </c>
      <c r="V20" s="34" t="s">
        <v>748</v>
      </c>
      <c r="W20" s="34">
        <v>6000</v>
      </c>
      <c r="X20" s="34">
        <v>472.7</v>
      </c>
      <c r="Y20" s="34" t="s">
        <v>748</v>
      </c>
      <c r="Z20" s="34">
        <v>6000</v>
      </c>
      <c r="AA20" s="34">
        <v>708.3</v>
      </c>
      <c r="AB20" s="34" t="s">
        <v>748</v>
      </c>
      <c r="AC20" s="34">
        <v>6000</v>
      </c>
      <c r="AD20" s="34">
        <v>551.9</v>
      </c>
      <c r="AE20" s="34" t="s">
        <v>748</v>
      </c>
      <c r="AF20" s="35">
        <v>47032.26</v>
      </c>
      <c r="AG20" s="35">
        <v>22652.8</v>
      </c>
      <c r="AH20" s="34" t="s">
        <v>748</v>
      </c>
      <c r="AI20" s="34" t="s">
        <v>180</v>
      </c>
      <c r="AJ20" s="34" t="s">
        <v>745</v>
      </c>
      <c r="AK20" s="35">
        <f>SUMIFS('8月奖金发放记录'!$G$2:$G$171,'8月奖金发放记录'!$B$2:$B$171,G20,'8月奖金发放记录'!$A$2:$A$171,A20)</f>
        <v>0</v>
      </c>
      <c r="AL20" s="35">
        <f>SUMIFS('8月奖金发放记录'!$J$2:$J$171,'8月奖金发放记录'!$B$2:$B$171,G20,'8月奖金发放记录'!$A$2:$A$171,A20)</f>
        <v>0</v>
      </c>
      <c r="AM20" s="34" t="s">
        <v>746</v>
      </c>
      <c r="AN20" s="34" t="s">
        <v>59</v>
      </c>
    </row>
    <row r="21" ht="19" customHeight="1" spans="1:40">
      <c r="A21" s="36" t="s">
        <v>213</v>
      </c>
      <c r="B21" s="36" t="s">
        <v>768</v>
      </c>
      <c r="C21" s="36" t="s">
        <v>742</v>
      </c>
      <c r="D21" s="36" t="s">
        <v>752</v>
      </c>
      <c r="E21" s="36" t="s">
        <v>17</v>
      </c>
      <c r="F21" s="37">
        <v>1000</v>
      </c>
      <c r="G21" s="36" t="s">
        <v>179</v>
      </c>
      <c r="H21" s="36"/>
      <c r="I21" s="36"/>
      <c r="J21" s="36" t="s">
        <v>60</v>
      </c>
      <c r="K21" s="36"/>
      <c r="L21" s="36"/>
      <c r="M21" s="36" t="s">
        <v>60</v>
      </c>
      <c r="N21" s="36"/>
      <c r="O21" s="36"/>
      <c r="P21" s="36" t="s">
        <v>60</v>
      </c>
      <c r="Q21" s="36"/>
      <c r="R21" s="36"/>
      <c r="S21" s="36" t="s">
        <v>60</v>
      </c>
      <c r="T21" s="36">
        <v>2516.13</v>
      </c>
      <c r="U21" s="36">
        <v>355.8</v>
      </c>
      <c r="V21" s="36" t="s">
        <v>748</v>
      </c>
      <c r="W21" s="36">
        <v>6000</v>
      </c>
      <c r="X21" s="36">
        <v>5644.7</v>
      </c>
      <c r="Y21" s="36" t="s">
        <v>748</v>
      </c>
      <c r="Z21" s="36">
        <v>6000</v>
      </c>
      <c r="AA21" s="36">
        <v>3156.7</v>
      </c>
      <c r="AB21" s="36" t="s">
        <v>748</v>
      </c>
      <c r="AC21" s="36">
        <v>6000</v>
      </c>
      <c r="AD21" s="36">
        <v>618.4</v>
      </c>
      <c r="AE21" s="36" t="s">
        <v>748</v>
      </c>
      <c r="AF21" s="37">
        <v>20516.13</v>
      </c>
      <c r="AG21" s="37">
        <v>9775.6</v>
      </c>
      <c r="AH21" s="36" t="s">
        <v>748</v>
      </c>
      <c r="AI21" s="36" t="s">
        <v>180</v>
      </c>
      <c r="AJ21" s="36" t="s">
        <v>745</v>
      </c>
      <c r="AK21" s="37">
        <f>SUMIFS('8月奖金发放记录'!$G$2:$G$171,'8月奖金发放记录'!$B$2:$B$171,G21,'8月奖金发放记录'!$A$2:$A$171,A21)</f>
        <v>0</v>
      </c>
      <c r="AL21" s="37">
        <f>SUMIFS('8月奖金发放记录'!$J$2:$J$171,'8月奖金发放记录'!$B$2:$B$171,G21,'8月奖金发放记录'!$A$2:$A$171,A21)</f>
        <v>0</v>
      </c>
      <c r="AM21" s="36" t="s">
        <v>746</v>
      </c>
      <c r="AN21" s="36" t="s">
        <v>59</v>
      </c>
    </row>
    <row r="22" ht="19" customHeight="1" spans="1:40">
      <c r="A22" s="34" t="s">
        <v>214</v>
      </c>
      <c r="B22" s="34" t="s">
        <v>769</v>
      </c>
      <c r="C22" s="34" t="s">
        <v>742</v>
      </c>
      <c r="D22" s="34" t="s">
        <v>752</v>
      </c>
      <c r="E22" s="34" t="s">
        <v>17</v>
      </c>
      <c r="F22" s="35">
        <v>1000</v>
      </c>
      <c r="G22" s="34" t="s">
        <v>179</v>
      </c>
      <c r="H22" s="34"/>
      <c r="I22" s="34"/>
      <c r="J22" s="34" t="s">
        <v>60</v>
      </c>
      <c r="K22" s="34"/>
      <c r="L22" s="34"/>
      <c r="M22" s="34" t="s">
        <v>60</v>
      </c>
      <c r="N22" s="34"/>
      <c r="O22" s="34"/>
      <c r="P22" s="34" t="s">
        <v>60</v>
      </c>
      <c r="Q22" s="34"/>
      <c r="R22" s="34"/>
      <c r="S22" s="34" t="s">
        <v>60</v>
      </c>
      <c r="T22" s="34">
        <v>2516.13</v>
      </c>
      <c r="U22" s="34">
        <v>369.4</v>
      </c>
      <c r="V22" s="34" t="s">
        <v>748</v>
      </c>
      <c r="W22" s="34">
        <v>6000</v>
      </c>
      <c r="X22" s="34">
        <v>687</v>
      </c>
      <c r="Y22" s="34" t="s">
        <v>748</v>
      </c>
      <c r="Z22" s="34">
        <v>6000</v>
      </c>
      <c r="AA22" s="34">
        <v>831</v>
      </c>
      <c r="AB22" s="34" t="s">
        <v>748</v>
      </c>
      <c r="AC22" s="34">
        <v>6000</v>
      </c>
      <c r="AD22" s="34">
        <v>267.5</v>
      </c>
      <c r="AE22" s="34" t="s">
        <v>748</v>
      </c>
      <c r="AF22" s="35">
        <v>20516.13</v>
      </c>
      <c r="AG22" s="35">
        <v>2154.9</v>
      </c>
      <c r="AH22" s="34" t="s">
        <v>748</v>
      </c>
      <c r="AI22" s="34" t="s">
        <v>180</v>
      </c>
      <c r="AJ22" s="34" t="s">
        <v>745</v>
      </c>
      <c r="AK22" s="35">
        <f>SUMIFS('8月奖金发放记录'!$G$2:$G$171,'8月奖金发放记录'!$B$2:$B$171,G22,'8月奖金发放记录'!$A$2:$A$171,A22)</f>
        <v>0</v>
      </c>
      <c r="AL22" s="35">
        <f>SUMIFS('8月奖金发放记录'!$J$2:$J$171,'8月奖金发放记录'!$B$2:$B$171,G22,'8月奖金发放记录'!$A$2:$A$171,A22)</f>
        <v>0</v>
      </c>
      <c r="AM22" s="34" t="s">
        <v>746</v>
      </c>
      <c r="AN22" s="34" t="s">
        <v>59</v>
      </c>
    </row>
    <row r="23" ht="19" customHeight="1" spans="1:40">
      <c r="A23" s="36" t="s">
        <v>215</v>
      </c>
      <c r="B23" s="36" t="s">
        <v>770</v>
      </c>
      <c r="C23" s="36" t="s">
        <v>742</v>
      </c>
      <c r="D23" s="36" t="s">
        <v>752</v>
      </c>
      <c r="E23" s="36" t="s">
        <v>17</v>
      </c>
      <c r="F23" s="37">
        <v>1000</v>
      </c>
      <c r="G23" s="36" t="s">
        <v>179</v>
      </c>
      <c r="H23" s="36">
        <v>3677.42</v>
      </c>
      <c r="I23" s="36">
        <v>1156.8</v>
      </c>
      <c r="J23" s="36" t="s">
        <v>748</v>
      </c>
      <c r="K23" s="36">
        <v>6000</v>
      </c>
      <c r="L23" s="36">
        <v>0</v>
      </c>
      <c r="M23" s="36" t="s">
        <v>748</v>
      </c>
      <c r="N23" s="36">
        <v>6000</v>
      </c>
      <c r="O23" s="36">
        <v>4925.2</v>
      </c>
      <c r="P23" s="36" t="s">
        <v>748</v>
      </c>
      <c r="Q23" s="36">
        <v>6000</v>
      </c>
      <c r="R23" s="36">
        <v>6427.4</v>
      </c>
      <c r="S23" s="36" t="s">
        <v>744</v>
      </c>
      <c r="T23" s="36">
        <v>6000</v>
      </c>
      <c r="U23" s="36">
        <v>11292.1</v>
      </c>
      <c r="V23" s="36" t="s">
        <v>744</v>
      </c>
      <c r="W23" s="36">
        <v>6000</v>
      </c>
      <c r="X23" s="36">
        <v>10104.2</v>
      </c>
      <c r="Y23" s="36" t="s">
        <v>744</v>
      </c>
      <c r="Z23" s="36">
        <v>5612.91</v>
      </c>
      <c r="AA23" s="36">
        <v>4150</v>
      </c>
      <c r="AB23" s="36" t="s">
        <v>748</v>
      </c>
      <c r="AC23" s="36">
        <v>6000</v>
      </c>
      <c r="AD23" s="36">
        <v>1152.9</v>
      </c>
      <c r="AE23" s="36" t="s">
        <v>748</v>
      </c>
      <c r="AF23" s="37">
        <v>45290.33</v>
      </c>
      <c r="AG23" s="37">
        <v>39208.6</v>
      </c>
      <c r="AH23" s="36" t="s">
        <v>748</v>
      </c>
      <c r="AI23" s="36" t="s">
        <v>216</v>
      </c>
      <c r="AJ23" s="36" t="s">
        <v>745</v>
      </c>
      <c r="AK23" s="37">
        <f>SUMIFS('8月奖金发放记录'!$G$2:$G$171,'8月奖金发放记录'!$B$2:$B$171,G23,'8月奖金发放记录'!$A$2:$A$171,A23)</f>
        <v>0</v>
      </c>
      <c r="AL23" s="37">
        <f>SUMIFS('8月奖金发放记录'!$J$2:$J$171,'8月奖金发放记录'!$B$2:$B$171,G23,'8月奖金发放记录'!$A$2:$A$171,A23)</f>
        <v>0</v>
      </c>
      <c r="AM23" s="36" t="s">
        <v>746</v>
      </c>
      <c r="AN23" s="36" t="s">
        <v>59</v>
      </c>
    </row>
    <row r="24" ht="19" customHeight="1" spans="1:40">
      <c r="A24" s="34" t="s">
        <v>218</v>
      </c>
      <c r="B24" s="34" t="s">
        <v>771</v>
      </c>
      <c r="C24" s="34" t="s">
        <v>742</v>
      </c>
      <c r="D24" s="34" t="s">
        <v>752</v>
      </c>
      <c r="E24" s="34" t="s">
        <v>17</v>
      </c>
      <c r="F24" s="35">
        <v>1000</v>
      </c>
      <c r="G24" s="34" t="s">
        <v>179</v>
      </c>
      <c r="H24" s="34"/>
      <c r="I24" s="34"/>
      <c r="J24" s="34" t="s">
        <v>60</v>
      </c>
      <c r="K24" s="34"/>
      <c r="L24" s="34"/>
      <c r="M24" s="34" t="s">
        <v>60</v>
      </c>
      <c r="N24" s="34">
        <v>1161.29</v>
      </c>
      <c r="O24" s="34">
        <v>2422.9</v>
      </c>
      <c r="P24" s="34" t="s">
        <v>744</v>
      </c>
      <c r="Q24" s="34">
        <v>6000</v>
      </c>
      <c r="R24" s="34">
        <v>10296.1</v>
      </c>
      <c r="S24" s="34" t="s">
        <v>744</v>
      </c>
      <c r="T24" s="34">
        <v>6000</v>
      </c>
      <c r="U24" s="34">
        <v>13707.1</v>
      </c>
      <c r="V24" s="34" t="s">
        <v>744</v>
      </c>
      <c r="W24" s="34">
        <v>6000</v>
      </c>
      <c r="X24" s="34">
        <v>11502.8</v>
      </c>
      <c r="Y24" s="34" t="s">
        <v>744</v>
      </c>
      <c r="Z24" s="34">
        <v>5419.36</v>
      </c>
      <c r="AA24" s="34">
        <v>1432.9</v>
      </c>
      <c r="AB24" s="34" t="s">
        <v>748</v>
      </c>
      <c r="AC24" s="34">
        <v>6000</v>
      </c>
      <c r="AD24" s="34">
        <v>1426.9</v>
      </c>
      <c r="AE24" s="34" t="s">
        <v>748</v>
      </c>
      <c r="AF24" s="35">
        <v>30580.65</v>
      </c>
      <c r="AG24" s="35">
        <v>40788.7</v>
      </c>
      <c r="AH24" s="34" t="s">
        <v>744</v>
      </c>
      <c r="AI24" s="34" t="s">
        <v>219</v>
      </c>
      <c r="AJ24" s="34" t="s">
        <v>745</v>
      </c>
      <c r="AK24" s="35">
        <f>SUMIFS('8月奖金发放记录'!$G$2:$G$171,'8月奖金发放记录'!$B$2:$B$171,G24,'8月奖金发放记录'!$A$2:$A$171,A24)</f>
        <v>1000</v>
      </c>
      <c r="AL24" s="35">
        <f>SUMIFS('8月奖金发放记录'!$J$2:$J$171,'8月奖金发放记录'!$B$2:$B$171,G24,'8月奖金发放记录'!$A$2:$A$171,A24)</f>
        <v>1000</v>
      </c>
      <c r="AM24" s="34" t="s">
        <v>60</v>
      </c>
      <c r="AN24" s="34" t="s">
        <v>59</v>
      </c>
    </row>
    <row r="25" ht="19" customHeight="1" spans="1:40">
      <c r="A25" s="36" t="s">
        <v>221</v>
      </c>
      <c r="B25" s="36" t="s">
        <v>772</v>
      </c>
      <c r="C25" s="36" t="s">
        <v>742</v>
      </c>
      <c r="D25" s="36" t="s">
        <v>752</v>
      </c>
      <c r="E25" s="36" t="s">
        <v>17</v>
      </c>
      <c r="F25" s="37">
        <v>1000</v>
      </c>
      <c r="G25" s="36" t="s">
        <v>179</v>
      </c>
      <c r="H25" s="36">
        <v>5225.81</v>
      </c>
      <c r="I25" s="36">
        <v>2772.1</v>
      </c>
      <c r="J25" s="36" t="s">
        <v>748</v>
      </c>
      <c r="K25" s="36">
        <v>6000</v>
      </c>
      <c r="L25" s="36">
        <v>132.2</v>
      </c>
      <c r="M25" s="36" t="s">
        <v>748</v>
      </c>
      <c r="N25" s="36">
        <v>6000</v>
      </c>
      <c r="O25" s="36">
        <v>10851.2</v>
      </c>
      <c r="P25" s="36" t="s">
        <v>744</v>
      </c>
      <c r="Q25" s="36">
        <v>6000</v>
      </c>
      <c r="R25" s="36">
        <v>10938.1</v>
      </c>
      <c r="S25" s="36" t="s">
        <v>744</v>
      </c>
      <c r="T25" s="36">
        <v>6193.54</v>
      </c>
      <c r="U25" s="36">
        <v>3846.2</v>
      </c>
      <c r="V25" s="36" t="s">
        <v>748</v>
      </c>
      <c r="W25" s="36">
        <v>6000</v>
      </c>
      <c r="X25" s="36">
        <v>705.2</v>
      </c>
      <c r="Y25" s="36" t="s">
        <v>748</v>
      </c>
      <c r="Z25" s="36">
        <v>6000</v>
      </c>
      <c r="AA25" s="36">
        <v>116</v>
      </c>
      <c r="AB25" s="36" t="s">
        <v>748</v>
      </c>
      <c r="AC25" s="36">
        <v>6000</v>
      </c>
      <c r="AD25" s="36">
        <v>249.6</v>
      </c>
      <c r="AE25" s="36" t="s">
        <v>748</v>
      </c>
      <c r="AF25" s="37">
        <v>47419.35</v>
      </c>
      <c r="AG25" s="37">
        <v>29610.6</v>
      </c>
      <c r="AH25" s="36" t="s">
        <v>748</v>
      </c>
      <c r="AI25" s="36" t="s">
        <v>180</v>
      </c>
      <c r="AJ25" s="36" t="s">
        <v>745</v>
      </c>
      <c r="AK25" s="37">
        <f>SUMIFS('8月奖金发放记录'!$G$2:$G$171,'8月奖金发放记录'!$B$2:$B$171,G25,'8月奖金发放记录'!$A$2:$A$171,A25)</f>
        <v>0</v>
      </c>
      <c r="AL25" s="37">
        <f>SUMIFS('8月奖金发放记录'!$J$2:$J$171,'8月奖金发放记录'!$B$2:$B$171,G25,'8月奖金发放记录'!$A$2:$A$171,A25)</f>
        <v>0</v>
      </c>
      <c r="AM25" s="36" t="s">
        <v>746</v>
      </c>
      <c r="AN25" s="36" t="s">
        <v>59</v>
      </c>
    </row>
    <row r="26" ht="19" customHeight="1" spans="1:40">
      <c r="A26" s="34" t="s">
        <v>222</v>
      </c>
      <c r="B26" s="34" t="s">
        <v>773</v>
      </c>
      <c r="C26" s="34" t="s">
        <v>742</v>
      </c>
      <c r="D26" s="34" t="s">
        <v>752</v>
      </c>
      <c r="E26" s="34" t="s">
        <v>17</v>
      </c>
      <c r="F26" s="35">
        <v>1000</v>
      </c>
      <c r="G26" s="34" t="s">
        <v>179</v>
      </c>
      <c r="H26" s="34"/>
      <c r="I26" s="34"/>
      <c r="J26" s="34" t="s">
        <v>60</v>
      </c>
      <c r="K26" s="34"/>
      <c r="L26" s="34"/>
      <c r="M26" s="34" t="s">
        <v>60</v>
      </c>
      <c r="N26" s="34">
        <v>6000</v>
      </c>
      <c r="O26" s="34">
        <v>4759.8</v>
      </c>
      <c r="P26" s="34" t="s">
        <v>748</v>
      </c>
      <c r="Q26" s="34">
        <v>6200</v>
      </c>
      <c r="R26" s="34">
        <v>5993.2</v>
      </c>
      <c r="S26" s="34" t="s">
        <v>748</v>
      </c>
      <c r="T26" s="34">
        <v>6000</v>
      </c>
      <c r="U26" s="34">
        <v>7531</v>
      </c>
      <c r="V26" s="34" t="s">
        <v>744</v>
      </c>
      <c r="W26" s="34">
        <v>6000</v>
      </c>
      <c r="X26" s="34">
        <v>6947.7</v>
      </c>
      <c r="Y26" s="34" t="s">
        <v>744</v>
      </c>
      <c r="Z26" s="34">
        <v>5225.8</v>
      </c>
      <c r="AA26" s="34">
        <v>5890.7</v>
      </c>
      <c r="AB26" s="34" t="s">
        <v>744</v>
      </c>
      <c r="AC26" s="34">
        <v>6000</v>
      </c>
      <c r="AD26" s="34">
        <v>5379.6</v>
      </c>
      <c r="AE26" s="34" t="s">
        <v>748</v>
      </c>
      <c r="AF26" s="35">
        <v>35425.8</v>
      </c>
      <c r="AG26" s="35">
        <v>36502</v>
      </c>
      <c r="AH26" s="34" t="s">
        <v>744</v>
      </c>
      <c r="AI26" s="34" t="s">
        <v>210</v>
      </c>
      <c r="AJ26" s="34" t="s">
        <v>745</v>
      </c>
      <c r="AK26" s="35">
        <f>SUMIFS('8月奖金发放记录'!$G$2:$G$171,'8月奖金发放记录'!$B$2:$B$171,G26,'8月奖金发放记录'!$A$2:$A$171,A26)</f>
        <v>1000</v>
      </c>
      <c r="AL26" s="35">
        <f>SUMIFS('8月奖金发放记录'!$J$2:$J$171,'8月奖金发放记录'!$B$2:$B$171,G26,'8月奖金发放记录'!$A$2:$A$171,A26)</f>
        <v>1000</v>
      </c>
      <c r="AM26" s="34" t="s">
        <v>60</v>
      </c>
      <c r="AN26" s="34" t="s">
        <v>59</v>
      </c>
    </row>
    <row r="27" ht="19" customHeight="1" spans="1:40">
      <c r="A27" s="36" t="s">
        <v>223</v>
      </c>
      <c r="B27" s="36" t="s">
        <v>774</v>
      </c>
      <c r="C27" s="36" t="s">
        <v>742</v>
      </c>
      <c r="D27" s="36" t="s">
        <v>752</v>
      </c>
      <c r="E27" s="36" t="s">
        <v>17</v>
      </c>
      <c r="F27" s="37">
        <v>1000</v>
      </c>
      <c r="G27" s="36" t="s">
        <v>179</v>
      </c>
      <c r="H27" s="36"/>
      <c r="I27" s="36"/>
      <c r="J27" s="36" t="s">
        <v>60</v>
      </c>
      <c r="K27" s="36"/>
      <c r="L27" s="36"/>
      <c r="M27" s="36" t="s">
        <v>60</v>
      </c>
      <c r="N27" s="36">
        <v>1354.84</v>
      </c>
      <c r="O27" s="36">
        <v>2759.2</v>
      </c>
      <c r="P27" s="36" t="s">
        <v>744</v>
      </c>
      <c r="Q27" s="36">
        <v>6000</v>
      </c>
      <c r="R27" s="36">
        <v>11740.9</v>
      </c>
      <c r="S27" s="36" t="s">
        <v>744</v>
      </c>
      <c r="T27" s="36">
        <v>6000</v>
      </c>
      <c r="U27" s="36">
        <v>13847.9</v>
      </c>
      <c r="V27" s="36" t="s">
        <v>744</v>
      </c>
      <c r="W27" s="36">
        <v>6000</v>
      </c>
      <c r="X27" s="36">
        <v>6771.5</v>
      </c>
      <c r="Y27" s="36" t="s">
        <v>744</v>
      </c>
      <c r="Z27" s="36">
        <v>5419.35</v>
      </c>
      <c r="AA27" s="36">
        <v>223.4</v>
      </c>
      <c r="AB27" s="36" t="s">
        <v>748</v>
      </c>
      <c r="AC27" s="36">
        <v>6000</v>
      </c>
      <c r="AD27" s="36">
        <v>191.1</v>
      </c>
      <c r="AE27" s="36" t="s">
        <v>748</v>
      </c>
      <c r="AF27" s="37">
        <v>30774.19</v>
      </c>
      <c r="AG27" s="37">
        <v>35534</v>
      </c>
      <c r="AH27" s="36" t="s">
        <v>744</v>
      </c>
      <c r="AI27" s="36" t="s">
        <v>180</v>
      </c>
      <c r="AJ27" s="36" t="s">
        <v>745</v>
      </c>
      <c r="AK27" s="37">
        <f>SUMIFS('8月奖金发放记录'!$G$2:$G$171,'8月奖金发放记录'!$B$2:$B$171,G27,'8月奖金发放记录'!$A$2:$A$171,A27)</f>
        <v>1000</v>
      </c>
      <c r="AL27" s="37">
        <f>SUMIFS('8月奖金发放记录'!$J$2:$J$171,'8月奖金发放记录'!$B$2:$B$171,G27,'8月奖金发放记录'!$A$2:$A$171,A27)</f>
        <v>1000</v>
      </c>
      <c r="AM27" s="36" t="s">
        <v>60</v>
      </c>
      <c r="AN27" s="36" t="s">
        <v>59</v>
      </c>
    </row>
    <row r="28" ht="19" customHeight="1" spans="1:40">
      <c r="A28" s="34" t="s">
        <v>224</v>
      </c>
      <c r="B28" s="34" t="s">
        <v>775</v>
      </c>
      <c r="C28" s="34" t="s">
        <v>776</v>
      </c>
      <c r="D28" s="34" t="s">
        <v>777</v>
      </c>
      <c r="E28" s="34" t="s">
        <v>16</v>
      </c>
      <c r="F28" s="35">
        <v>260</v>
      </c>
      <c r="G28" s="34" t="s">
        <v>179</v>
      </c>
      <c r="H28" s="34"/>
      <c r="I28" s="34"/>
      <c r="J28" s="34" t="s">
        <v>60</v>
      </c>
      <c r="K28" s="34"/>
      <c r="L28" s="34"/>
      <c r="M28" s="34" t="s">
        <v>60</v>
      </c>
      <c r="N28" s="34"/>
      <c r="O28" s="34"/>
      <c r="P28" s="34" t="s">
        <v>60</v>
      </c>
      <c r="Q28" s="34">
        <v>3000</v>
      </c>
      <c r="R28" s="34">
        <v>691.9</v>
      </c>
      <c r="S28" s="34" t="s">
        <v>748</v>
      </c>
      <c r="T28" s="34">
        <v>5000</v>
      </c>
      <c r="U28" s="34">
        <v>1778.1</v>
      </c>
      <c r="V28" s="34" t="s">
        <v>748</v>
      </c>
      <c r="W28" s="34">
        <v>5000</v>
      </c>
      <c r="X28" s="34">
        <v>1699.5</v>
      </c>
      <c r="Y28" s="34" t="s">
        <v>748</v>
      </c>
      <c r="Z28" s="34">
        <v>5000</v>
      </c>
      <c r="AA28" s="34">
        <v>1806.8</v>
      </c>
      <c r="AB28" s="34" t="s">
        <v>748</v>
      </c>
      <c r="AC28" s="34">
        <v>5000</v>
      </c>
      <c r="AD28" s="34">
        <v>1000.5</v>
      </c>
      <c r="AE28" s="34" t="s">
        <v>748</v>
      </c>
      <c r="AF28" s="35">
        <v>23000</v>
      </c>
      <c r="AG28" s="35">
        <v>6976.8</v>
      </c>
      <c r="AH28" s="34" t="s">
        <v>748</v>
      </c>
      <c r="AI28" s="34" t="s">
        <v>225</v>
      </c>
      <c r="AJ28" s="34" t="s">
        <v>745</v>
      </c>
      <c r="AK28" s="35">
        <f>SUMIFS('8月奖金发放记录'!$G$2:$G$171,'8月奖金发放记录'!$B$2:$B$171,G28,'8月奖金发放记录'!$A$2:$A$171,A28)</f>
        <v>0</v>
      </c>
      <c r="AL28" s="35">
        <f>SUMIFS('8月奖金发放记录'!$J$2:$J$171,'8月奖金发放记录'!$B$2:$B$171,G28,'8月奖金发放记录'!$A$2:$A$171,A28)</f>
        <v>0</v>
      </c>
      <c r="AM28" s="34" t="s">
        <v>746</v>
      </c>
      <c r="AN28" s="34" t="s">
        <v>59</v>
      </c>
    </row>
    <row r="29" ht="19" customHeight="1" spans="1:40">
      <c r="A29" s="36" t="s">
        <v>229</v>
      </c>
      <c r="B29" s="36" t="s">
        <v>778</v>
      </c>
      <c r="C29" s="36" t="s">
        <v>776</v>
      </c>
      <c r="D29" s="36" t="s">
        <v>777</v>
      </c>
      <c r="E29" s="36" t="s">
        <v>16</v>
      </c>
      <c r="F29" s="37">
        <v>260</v>
      </c>
      <c r="G29" s="36" t="s">
        <v>179</v>
      </c>
      <c r="H29" s="36"/>
      <c r="I29" s="36"/>
      <c r="J29" s="36" t="s">
        <v>60</v>
      </c>
      <c r="K29" s="36"/>
      <c r="L29" s="36"/>
      <c r="M29" s="36" t="s">
        <v>60</v>
      </c>
      <c r="N29" s="36"/>
      <c r="O29" s="36"/>
      <c r="P29" s="36" t="s">
        <v>60</v>
      </c>
      <c r="Q29" s="36"/>
      <c r="R29" s="36"/>
      <c r="S29" s="36" t="s">
        <v>60</v>
      </c>
      <c r="T29" s="36">
        <v>1612.9</v>
      </c>
      <c r="U29" s="36">
        <v>386.1</v>
      </c>
      <c r="V29" s="36" t="s">
        <v>748</v>
      </c>
      <c r="W29" s="36">
        <v>5000</v>
      </c>
      <c r="X29" s="36">
        <v>1316</v>
      </c>
      <c r="Y29" s="36" t="s">
        <v>748</v>
      </c>
      <c r="Z29" s="36">
        <v>5000</v>
      </c>
      <c r="AA29" s="36">
        <v>1715.5</v>
      </c>
      <c r="AB29" s="36" t="s">
        <v>748</v>
      </c>
      <c r="AC29" s="36">
        <v>5000</v>
      </c>
      <c r="AD29" s="36">
        <v>1471.2</v>
      </c>
      <c r="AE29" s="36" t="s">
        <v>748</v>
      </c>
      <c r="AF29" s="37">
        <v>16612.9</v>
      </c>
      <c r="AG29" s="37">
        <v>4888.8</v>
      </c>
      <c r="AH29" s="36" t="s">
        <v>748</v>
      </c>
      <c r="AI29" s="36" t="s">
        <v>230</v>
      </c>
      <c r="AJ29" s="36" t="s">
        <v>745</v>
      </c>
      <c r="AK29" s="37">
        <f>SUMIFS('8月奖金发放记录'!$G$2:$G$171,'8月奖金发放记录'!$B$2:$B$171,G29,'8月奖金发放记录'!$A$2:$A$171,A29)</f>
        <v>0</v>
      </c>
      <c r="AL29" s="37">
        <f>SUMIFS('8月奖金发放记录'!$J$2:$J$171,'8月奖金发放记录'!$B$2:$B$171,G29,'8月奖金发放记录'!$A$2:$A$171,A29)</f>
        <v>0</v>
      </c>
      <c r="AM29" s="36" t="s">
        <v>746</v>
      </c>
      <c r="AN29" s="36" t="s">
        <v>59</v>
      </c>
    </row>
    <row r="30" ht="19" customHeight="1" spans="1:40">
      <c r="A30" s="34" t="s">
        <v>232</v>
      </c>
      <c r="B30" s="34" t="s">
        <v>779</v>
      </c>
      <c r="C30" s="34" t="s">
        <v>780</v>
      </c>
      <c r="D30" s="34" t="s">
        <v>777</v>
      </c>
      <c r="E30" s="34" t="s">
        <v>16</v>
      </c>
      <c r="F30" s="35">
        <v>260</v>
      </c>
      <c r="G30" s="34" t="s">
        <v>179</v>
      </c>
      <c r="H30" s="34"/>
      <c r="I30" s="34"/>
      <c r="J30" s="34" t="s">
        <v>60</v>
      </c>
      <c r="K30" s="34"/>
      <c r="L30" s="34"/>
      <c r="M30" s="34" t="s">
        <v>60</v>
      </c>
      <c r="N30" s="34"/>
      <c r="O30" s="34"/>
      <c r="P30" s="34" t="s">
        <v>60</v>
      </c>
      <c r="Q30" s="34"/>
      <c r="R30" s="34"/>
      <c r="S30" s="34" t="s">
        <v>60</v>
      </c>
      <c r="T30" s="34"/>
      <c r="U30" s="34"/>
      <c r="V30" s="34" t="s">
        <v>60</v>
      </c>
      <c r="W30" s="34">
        <v>3333.33</v>
      </c>
      <c r="X30" s="34">
        <v>669.4</v>
      </c>
      <c r="Y30" s="34" t="s">
        <v>748</v>
      </c>
      <c r="Z30" s="34">
        <v>5000</v>
      </c>
      <c r="AA30" s="34">
        <v>1120.2</v>
      </c>
      <c r="AB30" s="34" t="s">
        <v>748</v>
      </c>
      <c r="AC30" s="34">
        <v>5000</v>
      </c>
      <c r="AD30" s="34">
        <v>1686.4</v>
      </c>
      <c r="AE30" s="34" t="s">
        <v>748</v>
      </c>
      <c r="AF30" s="35">
        <v>13333.33</v>
      </c>
      <c r="AG30" s="35">
        <v>3476</v>
      </c>
      <c r="AH30" s="34" t="s">
        <v>748</v>
      </c>
      <c r="AI30" s="34" t="s">
        <v>205</v>
      </c>
      <c r="AJ30" s="34" t="s">
        <v>745</v>
      </c>
      <c r="AK30" s="35">
        <f>SUMIFS('8月奖金发放记录'!$G$2:$G$171,'8月奖金发放记录'!$B$2:$B$171,G30,'8月奖金发放记录'!$A$2:$A$171,A30)</f>
        <v>0</v>
      </c>
      <c r="AL30" s="35">
        <f>SUMIFS('8月奖金发放记录'!$J$2:$J$171,'8月奖金发放记录'!$B$2:$B$171,G30,'8月奖金发放记录'!$A$2:$A$171,A30)</f>
        <v>0</v>
      </c>
      <c r="AM30" s="34" t="s">
        <v>746</v>
      </c>
      <c r="AN30" s="34" t="s">
        <v>59</v>
      </c>
    </row>
    <row r="31" ht="19" customHeight="1" spans="1:40">
      <c r="A31" s="36" t="s">
        <v>234</v>
      </c>
      <c r="B31" s="36" t="s">
        <v>781</v>
      </c>
      <c r="C31" s="36" t="s">
        <v>780</v>
      </c>
      <c r="D31" s="36" t="s">
        <v>777</v>
      </c>
      <c r="E31" s="36" t="s">
        <v>16</v>
      </c>
      <c r="F31" s="37">
        <v>260</v>
      </c>
      <c r="G31" s="36" t="s">
        <v>179</v>
      </c>
      <c r="H31" s="36"/>
      <c r="I31" s="36"/>
      <c r="J31" s="36" t="s">
        <v>60</v>
      </c>
      <c r="K31" s="36"/>
      <c r="L31" s="36"/>
      <c r="M31" s="36" t="s">
        <v>60</v>
      </c>
      <c r="N31" s="36"/>
      <c r="O31" s="36"/>
      <c r="P31" s="36" t="s">
        <v>60</v>
      </c>
      <c r="Q31" s="36"/>
      <c r="R31" s="36"/>
      <c r="S31" s="36" t="s">
        <v>60</v>
      </c>
      <c r="T31" s="36"/>
      <c r="U31" s="36"/>
      <c r="V31" s="36" t="s">
        <v>60</v>
      </c>
      <c r="W31" s="36">
        <v>3333.33</v>
      </c>
      <c r="X31" s="36">
        <v>1034.3</v>
      </c>
      <c r="Y31" s="36" t="s">
        <v>748</v>
      </c>
      <c r="Z31" s="36">
        <v>5000</v>
      </c>
      <c r="AA31" s="36">
        <v>1635.4</v>
      </c>
      <c r="AB31" s="36" t="s">
        <v>748</v>
      </c>
      <c r="AC31" s="36">
        <v>5000</v>
      </c>
      <c r="AD31" s="36">
        <v>1383.6</v>
      </c>
      <c r="AE31" s="36" t="s">
        <v>748</v>
      </c>
      <c r="AF31" s="37">
        <v>13333.33</v>
      </c>
      <c r="AG31" s="37">
        <v>4053.3</v>
      </c>
      <c r="AH31" s="36" t="s">
        <v>748</v>
      </c>
      <c r="AI31" s="36" t="s">
        <v>205</v>
      </c>
      <c r="AJ31" s="36" t="s">
        <v>745</v>
      </c>
      <c r="AK31" s="37">
        <f>SUMIFS('8月奖金发放记录'!$G$2:$G$171,'8月奖金发放记录'!$B$2:$B$171,G31,'8月奖金发放记录'!$A$2:$A$171,A31)</f>
        <v>0</v>
      </c>
      <c r="AL31" s="37">
        <f>SUMIFS('8月奖金发放记录'!$J$2:$J$171,'8月奖金发放记录'!$B$2:$B$171,G31,'8月奖金发放记录'!$A$2:$A$171,A31)</f>
        <v>0</v>
      </c>
      <c r="AM31" s="36" t="s">
        <v>746</v>
      </c>
      <c r="AN31" s="36" t="s">
        <v>59</v>
      </c>
    </row>
    <row r="32" ht="19" customHeight="1" spans="1:40">
      <c r="A32" s="34" t="s">
        <v>236</v>
      </c>
      <c r="B32" s="34" t="s">
        <v>782</v>
      </c>
      <c r="C32" s="34" t="s">
        <v>742</v>
      </c>
      <c r="D32" s="34" t="s">
        <v>743</v>
      </c>
      <c r="E32" s="34" t="s">
        <v>12</v>
      </c>
      <c r="F32" s="35">
        <v>260</v>
      </c>
      <c r="G32" s="34" t="s">
        <v>179</v>
      </c>
      <c r="H32" s="34">
        <v>5000</v>
      </c>
      <c r="I32" s="34">
        <v>3986.8</v>
      </c>
      <c r="J32" s="34" t="s">
        <v>748</v>
      </c>
      <c r="K32" s="34">
        <v>5000</v>
      </c>
      <c r="L32" s="34">
        <v>1022.4</v>
      </c>
      <c r="M32" s="34" t="s">
        <v>748</v>
      </c>
      <c r="N32" s="34">
        <v>5000</v>
      </c>
      <c r="O32" s="34">
        <v>6920.9</v>
      </c>
      <c r="P32" s="34" t="s">
        <v>744</v>
      </c>
      <c r="Q32" s="34">
        <v>5000</v>
      </c>
      <c r="R32" s="34">
        <v>2426</v>
      </c>
      <c r="S32" s="34" t="s">
        <v>748</v>
      </c>
      <c r="T32" s="34">
        <v>5000</v>
      </c>
      <c r="U32" s="34">
        <v>9424.3</v>
      </c>
      <c r="V32" s="34" t="s">
        <v>744</v>
      </c>
      <c r="W32" s="34">
        <v>5000</v>
      </c>
      <c r="X32" s="34">
        <v>3849</v>
      </c>
      <c r="Y32" s="34" t="s">
        <v>748</v>
      </c>
      <c r="Z32" s="34">
        <v>5000</v>
      </c>
      <c r="AA32" s="34">
        <v>9470.7</v>
      </c>
      <c r="AB32" s="34" t="s">
        <v>744</v>
      </c>
      <c r="AC32" s="34">
        <v>4516.13</v>
      </c>
      <c r="AD32" s="34">
        <v>7195.2</v>
      </c>
      <c r="AE32" s="34" t="s">
        <v>744</v>
      </c>
      <c r="AF32" s="35">
        <v>39516.13</v>
      </c>
      <c r="AG32" s="35">
        <v>44295.3</v>
      </c>
      <c r="AH32" s="34" t="s">
        <v>744</v>
      </c>
      <c r="AI32" s="34" t="s">
        <v>237</v>
      </c>
      <c r="AJ32" s="34" t="s">
        <v>745</v>
      </c>
      <c r="AK32" s="35">
        <f>SUMIFS('8月奖金发放记录'!$G$2:$G$171,'8月奖金发放记录'!$B$2:$B$171,G32,'8月奖金发放记录'!$A$2:$A$171,A32)</f>
        <v>234.84</v>
      </c>
      <c r="AL32" s="35">
        <f>SUMIFS('8月奖金发放记录'!$J$2:$J$171,'8月奖金发放记录'!$B$2:$B$171,G32,'8月奖金发放记录'!$A$2:$A$171,A32)</f>
        <v>234.84</v>
      </c>
      <c r="AM32" s="34" t="s">
        <v>60</v>
      </c>
      <c r="AN32" s="34" t="s">
        <v>59</v>
      </c>
    </row>
    <row r="33" ht="19" customHeight="1" spans="1:40">
      <c r="A33" s="36" t="s">
        <v>240</v>
      </c>
      <c r="B33" s="36" t="s">
        <v>783</v>
      </c>
      <c r="C33" s="36" t="s">
        <v>750</v>
      </c>
      <c r="D33" s="36" t="s">
        <v>743</v>
      </c>
      <c r="E33" s="36" t="s">
        <v>11</v>
      </c>
      <c r="F33" s="37">
        <v>150</v>
      </c>
      <c r="G33" s="36" t="s">
        <v>179</v>
      </c>
      <c r="H33" s="36">
        <v>3000</v>
      </c>
      <c r="I33" s="36">
        <v>4474.7</v>
      </c>
      <c r="J33" s="36" t="s">
        <v>744</v>
      </c>
      <c r="K33" s="36">
        <v>3000</v>
      </c>
      <c r="L33" s="36">
        <v>4479.7</v>
      </c>
      <c r="M33" s="36" t="s">
        <v>744</v>
      </c>
      <c r="N33" s="36">
        <v>3000</v>
      </c>
      <c r="O33" s="36">
        <v>7320</v>
      </c>
      <c r="P33" s="36" t="s">
        <v>744</v>
      </c>
      <c r="Q33" s="36">
        <v>3000</v>
      </c>
      <c r="R33" s="36">
        <v>7444.9</v>
      </c>
      <c r="S33" s="36" t="s">
        <v>744</v>
      </c>
      <c r="T33" s="36">
        <v>3000</v>
      </c>
      <c r="U33" s="36">
        <v>7754.7</v>
      </c>
      <c r="V33" s="36" t="s">
        <v>744</v>
      </c>
      <c r="W33" s="36">
        <v>3000</v>
      </c>
      <c r="X33" s="36">
        <v>9009.6</v>
      </c>
      <c r="Y33" s="36" t="s">
        <v>744</v>
      </c>
      <c r="Z33" s="36">
        <v>3000</v>
      </c>
      <c r="AA33" s="36">
        <v>7789.7</v>
      </c>
      <c r="AB33" s="36" t="s">
        <v>744</v>
      </c>
      <c r="AC33" s="36">
        <v>2225.81</v>
      </c>
      <c r="AD33" s="36">
        <v>6707.3</v>
      </c>
      <c r="AE33" s="36" t="s">
        <v>744</v>
      </c>
      <c r="AF33" s="37">
        <v>23225.81</v>
      </c>
      <c r="AG33" s="37">
        <v>54980.6</v>
      </c>
      <c r="AH33" s="36" t="s">
        <v>744</v>
      </c>
      <c r="AI33" s="36" t="s">
        <v>237</v>
      </c>
      <c r="AJ33" s="36" t="s">
        <v>745</v>
      </c>
      <c r="AK33" s="37">
        <f>SUMIFS('8月奖金发放记录'!$G$2:$G$171,'8月奖金发放记录'!$B$2:$B$171,G33,'8月奖金发放记录'!$A$2:$A$171,A33)</f>
        <v>150</v>
      </c>
      <c r="AL33" s="37">
        <f>SUMIFS('8月奖金发放记录'!$J$2:$J$171,'8月奖金发放记录'!$B$2:$B$171,G33,'8月奖金发放记录'!$A$2:$A$171,A33)</f>
        <v>150</v>
      </c>
      <c r="AM33" s="36" t="s">
        <v>60</v>
      </c>
      <c r="AN33" s="36" t="s">
        <v>59</v>
      </c>
    </row>
    <row r="34" ht="19" customHeight="1" spans="1:40">
      <c r="A34" s="34" t="s">
        <v>242</v>
      </c>
      <c r="B34" s="34" t="s">
        <v>784</v>
      </c>
      <c r="C34" s="34" t="s">
        <v>742</v>
      </c>
      <c r="D34" s="34" t="s">
        <v>743</v>
      </c>
      <c r="E34" s="34" t="s">
        <v>12</v>
      </c>
      <c r="F34" s="35">
        <v>260</v>
      </c>
      <c r="G34" s="34" t="s">
        <v>179</v>
      </c>
      <c r="H34" s="34">
        <v>5000</v>
      </c>
      <c r="I34" s="34">
        <v>4292.8</v>
      </c>
      <c r="J34" s="34" t="s">
        <v>748</v>
      </c>
      <c r="K34" s="34">
        <v>5000</v>
      </c>
      <c r="L34" s="34">
        <v>1401</v>
      </c>
      <c r="M34" s="34" t="s">
        <v>748</v>
      </c>
      <c r="N34" s="34">
        <v>5000</v>
      </c>
      <c r="O34" s="34">
        <v>4632.8</v>
      </c>
      <c r="P34" s="34" t="s">
        <v>748</v>
      </c>
      <c r="Q34" s="34">
        <v>5000</v>
      </c>
      <c r="R34" s="34">
        <v>1911.3</v>
      </c>
      <c r="S34" s="34" t="s">
        <v>748</v>
      </c>
      <c r="T34" s="34">
        <v>5000</v>
      </c>
      <c r="U34" s="34">
        <v>10908.5</v>
      </c>
      <c r="V34" s="34" t="s">
        <v>744</v>
      </c>
      <c r="W34" s="34">
        <v>5000</v>
      </c>
      <c r="X34" s="34">
        <v>13277.3</v>
      </c>
      <c r="Y34" s="34" t="s">
        <v>744</v>
      </c>
      <c r="Z34" s="34">
        <v>5000</v>
      </c>
      <c r="AA34" s="34">
        <v>8138.6</v>
      </c>
      <c r="AB34" s="34" t="s">
        <v>744</v>
      </c>
      <c r="AC34" s="34">
        <v>4516.13</v>
      </c>
      <c r="AD34" s="34">
        <v>8835.7</v>
      </c>
      <c r="AE34" s="34" t="s">
        <v>744</v>
      </c>
      <c r="AF34" s="35">
        <v>39516.13</v>
      </c>
      <c r="AG34" s="35">
        <v>53398</v>
      </c>
      <c r="AH34" s="34" t="s">
        <v>744</v>
      </c>
      <c r="AI34" s="34" t="s">
        <v>237</v>
      </c>
      <c r="AJ34" s="34" t="s">
        <v>745</v>
      </c>
      <c r="AK34" s="35">
        <f>SUMIFS('8月奖金发放记录'!$G$2:$G$171,'8月奖金发放记录'!$B$2:$B$171,G34,'8月奖金发放记录'!$A$2:$A$171,A34)</f>
        <v>234.84</v>
      </c>
      <c r="AL34" s="35">
        <f>SUMIFS('8月奖金发放记录'!$J$2:$J$171,'8月奖金发放记录'!$B$2:$B$171,G34,'8月奖金发放记录'!$A$2:$A$171,A34)</f>
        <v>234.84</v>
      </c>
      <c r="AM34" s="34" t="s">
        <v>60</v>
      </c>
      <c r="AN34" s="34" t="s">
        <v>59</v>
      </c>
    </row>
    <row r="35" ht="19" customHeight="1" spans="1:40">
      <c r="A35" s="36" t="s">
        <v>243</v>
      </c>
      <c r="B35" s="36" t="s">
        <v>785</v>
      </c>
      <c r="C35" s="36" t="s">
        <v>742</v>
      </c>
      <c r="D35" s="36" t="s">
        <v>743</v>
      </c>
      <c r="E35" s="36" t="s">
        <v>12</v>
      </c>
      <c r="F35" s="37">
        <v>260</v>
      </c>
      <c r="G35" s="36" t="s">
        <v>179</v>
      </c>
      <c r="H35" s="36"/>
      <c r="I35" s="36"/>
      <c r="J35" s="36" t="s">
        <v>60</v>
      </c>
      <c r="K35" s="36"/>
      <c r="L35" s="36"/>
      <c r="M35" s="36" t="s">
        <v>60</v>
      </c>
      <c r="N35" s="36">
        <v>2258.06</v>
      </c>
      <c r="O35" s="36">
        <v>3688.7</v>
      </c>
      <c r="P35" s="36" t="s">
        <v>744</v>
      </c>
      <c r="Q35" s="36">
        <v>5000</v>
      </c>
      <c r="R35" s="36">
        <v>8068.2</v>
      </c>
      <c r="S35" s="36" t="s">
        <v>744</v>
      </c>
      <c r="T35" s="36">
        <v>5000</v>
      </c>
      <c r="U35" s="36">
        <v>7468.3</v>
      </c>
      <c r="V35" s="36" t="s">
        <v>744</v>
      </c>
      <c r="W35" s="36">
        <v>5000</v>
      </c>
      <c r="X35" s="36">
        <v>7261.3</v>
      </c>
      <c r="Y35" s="36" t="s">
        <v>744</v>
      </c>
      <c r="Z35" s="36">
        <v>5000</v>
      </c>
      <c r="AA35" s="36">
        <v>4765.6</v>
      </c>
      <c r="AB35" s="36" t="s">
        <v>748</v>
      </c>
      <c r="AC35" s="36">
        <v>5000</v>
      </c>
      <c r="AD35" s="36">
        <v>4531.5</v>
      </c>
      <c r="AE35" s="36" t="s">
        <v>748</v>
      </c>
      <c r="AF35" s="37">
        <v>27258.06</v>
      </c>
      <c r="AG35" s="37">
        <v>35783.6</v>
      </c>
      <c r="AH35" s="36" t="s">
        <v>744</v>
      </c>
      <c r="AI35" s="36" t="s">
        <v>244</v>
      </c>
      <c r="AJ35" s="36" t="s">
        <v>745</v>
      </c>
      <c r="AK35" s="37">
        <f>SUMIFS('8月奖金发放记录'!$G$2:$G$171,'8月奖金发放记录'!$B$2:$B$171,G35,'8月奖金发放记录'!$A$2:$A$171,A35)</f>
        <v>260</v>
      </c>
      <c r="AL35" s="37">
        <f>SUMIFS('8月奖金发放记录'!$J$2:$J$171,'8月奖金发放记录'!$B$2:$B$171,G35,'8月奖金发放记录'!$A$2:$A$171,A35)</f>
        <v>260</v>
      </c>
      <c r="AM35" s="36" t="s">
        <v>60</v>
      </c>
      <c r="AN35" s="36" t="s">
        <v>59</v>
      </c>
    </row>
    <row r="36" ht="19" customHeight="1" spans="1:40">
      <c r="A36" s="34" t="s">
        <v>246</v>
      </c>
      <c r="B36" s="34" t="s">
        <v>786</v>
      </c>
      <c r="C36" s="34" t="s">
        <v>742</v>
      </c>
      <c r="D36" s="34" t="s">
        <v>743</v>
      </c>
      <c r="E36" s="34" t="s">
        <v>12</v>
      </c>
      <c r="F36" s="35">
        <v>260</v>
      </c>
      <c r="G36" s="34" t="s">
        <v>179</v>
      </c>
      <c r="H36" s="34">
        <v>2580.65</v>
      </c>
      <c r="I36" s="34">
        <v>552.5</v>
      </c>
      <c r="J36" s="34" t="s">
        <v>748</v>
      </c>
      <c r="K36" s="34">
        <v>5000</v>
      </c>
      <c r="L36" s="34">
        <v>364</v>
      </c>
      <c r="M36" s="34" t="s">
        <v>748</v>
      </c>
      <c r="N36" s="34">
        <v>5000</v>
      </c>
      <c r="O36" s="34">
        <v>757</v>
      </c>
      <c r="P36" s="34" t="s">
        <v>748</v>
      </c>
      <c r="Q36" s="34">
        <v>2166.67</v>
      </c>
      <c r="R36" s="34">
        <v>549.7</v>
      </c>
      <c r="S36" s="34" t="s">
        <v>748</v>
      </c>
      <c r="T36" s="34"/>
      <c r="U36" s="34"/>
      <c r="V36" s="34" t="s">
        <v>60</v>
      </c>
      <c r="W36" s="34">
        <v>4333.33</v>
      </c>
      <c r="X36" s="34">
        <v>159.8</v>
      </c>
      <c r="Y36" s="34" t="s">
        <v>748</v>
      </c>
      <c r="Z36" s="34">
        <v>5000</v>
      </c>
      <c r="AA36" s="34">
        <v>272</v>
      </c>
      <c r="AB36" s="34" t="s">
        <v>748</v>
      </c>
      <c r="AC36" s="34">
        <v>5000</v>
      </c>
      <c r="AD36" s="34">
        <v>349.5</v>
      </c>
      <c r="AE36" s="34" t="s">
        <v>748</v>
      </c>
      <c r="AF36" s="35">
        <v>14333.33</v>
      </c>
      <c r="AG36" s="35">
        <v>781.3</v>
      </c>
      <c r="AH36" s="34" t="s">
        <v>748</v>
      </c>
      <c r="AI36" s="34" t="s">
        <v>230</v>
      </c>
      <c r="AJ36" s="34" t="s">
        <v>745</v>
      </c>
      <c r="AK36" s="35">
        <f>SUMIFS('8月奖金发放记录'!$G$2:$G$171,'8月奖金发放记录'!$B$2:$B$171,G36,'8月奖金发放记录'!$A$2:$A$171,A36)</f>
        <v>0</v>
      </c>
      <c r="AL36" s="35">
        <f>SUMIFS('8月奖金发放记录'!$J$2:$J$171,'8月奖金发放记录'!$B$2:$B$171,G36,'8月奖金发放记录'!$A$2:$A$171,A36)</f>
        <v>0</v>
      </c>
      <c r="AM36" s="34" t="s">
        <v>746</v>
      </c>
      <c r="AN36" s="34" t="s">
        <v>59</v>
      </c>
    </row>
    <row r="37" ht="19" customHeight="1" spans="1:40">
      <c r="A37" s="36" t="s">
        <v>248</v>
      </c>
      <c r="B37" s="36" t="s">
        <v>787</v>
      </c>
      <c r="C37" s="36" t="s">
        <v>742</v>
      </c>
      <c r="D37" s="36" t="s">
        <v>743</v>
      </c>
      <c r="E37" s="36" t="s">
        <v>12</v>
      </c>
      <c r="F37" s="37">
        <v>260</v>
      </c>
      <c r="G37" s="36" t="s">
        <v>179</v>
      </c>
      <c r="H37" s="36">
        <v>161.29</v>
      </c>
      <c r="I37" s="36">
        <v>73.4</v>
      </c>
      <c r="J37" s="36" t="s">
        <v>748</v>
      </c>
      <c r="K37" s="36">
        <v>5000</v>
      </c>
      <c r="L37" s="36">
        <v>1865.7</v>
      </c>
      <c r="M37" s="36" t="s">
        <v>748</v>
      </c>
      <c r="N37" s="36">
        <v>5000</v>
      </c>
      <c r="O37" s="36">
        <v>4896.6</v>
      </c>
      <c r="P37" s="36" t="s">
        <v>748</v>
      </c>
      <c r="Q37" s="36">
        <v>666.67</v>
      </c>
      <c r="R37" s="36">
        <v>303.7</v>
      </c>
      <c r="S37" s="36" t="s">
        <v>748</v>
      </c>
      <c r="T37" s="36">
        <v>2741.94</v>
      </c>
      <c r="U37" s="36">
        <v>3039.7</v>
      </c>
      <c r="V37" s="36" t="s">
        <v>744</v>
      </c>
      <c r="W37" s="36">
        <v>5000</v>
      </c>
      <c r="X37" s="36">
        <v>6905.2</v>
      </c>
      <c r="Y37" s="36" t="s">
        <v>744</v>
      </c>
      <c r="Z37" s="36">
        <v>5000</v>
      </c>
      <c r="AA37" s="36">
        <v>5914.1</v>
      </c>
      <c r="AB37" s="36" t="s">
        <v>744</v>
      </c>
      <c r="AC37" s="36">
        <v>5000</v>
      </c>
      <c r="AD37" s="36">
        <v>5080</v>
      </c>
      <c r="AE37" s="36" t="s">
        <v>744</v>
      </c>
      <c r="AF37" s="37">
        <v>28569.9</v>
      </c>
      <c r="AG37" s="37">
        <v>28078.4</v>
      </c>
      <c r="AH37" s="36" t="s">
        <v>748</v>
      </c>
      <c r="AI37" s="36" t="s">
        <v>249</v>
      </c>
      <c r="AJ37" s="36" t="s">
        <v>745</v>
      </c>
      <c r="AK37" s="37">
        <f>SUMIFS('8月奖金发放记录'!$G$2:$G$171,'8月奖金发放记录'!$B$2:$B$171,G37,'8月奖金发放记录'!$A$2:$A$171,A37)</f>
        <v>260</v>
      </c>
      <c r="AL37" s="37">
        <f>SUMIFS('8月奖金发放记录'!$J$2:$J$171,'8月奖金发放记录'!$B$2:$B$171,G37,'8月奖金发放记录'!$A$2:$A$171,A37)</f>
        <v>260</v>
      </c>
      <c r="AM37" s="36" t="s">
        <v>60</v>
      </c>
      <c r="AN37" s="36" t="s">
        <v>59</v>
      </c>
    </row>
    <row r="38" ht="19" customHeight="1" spans="1:40">
      <c r="A38" s="34" t="s">
        <v>251</v>
      </c>
      <c r="B38" s="34" t="s">
        <v>788</v>
      </c>
      <c r="C38" s="34" t="s">
        <v>742</v>
      </c>
      <c r="D38" s="34" t="s">
        <v>743</v>
      </c>
      <c r="E38" s="34" t="s">
        <v>12</v>
      </c>
      <c r="F38" s="35">
        <v>260</v>
      </c>
      <c r="G38" s="34" t="s">
        <v>179</v>
      </c>
      <c r="H38" s="34">
        <v>5000</v>
      </c>
      <c r="I38" s="34">
        <v>1149.5</v>
      </c>
      <c r="J38" s="34" t="s">
        <v>748</v>
      </c>
      <c r="K38" s="34">
        <v>5000</v>
      </c>
      <c r="L38" s="34">
        <v>691.1</v>
      </c>
      <c r="M38" s="34" t="s">
        <v>748</v>
      </c>
      <c r="N38" s="34">
        <v>5000</v>
      </c>
      <c r="O38" s="34">
        <v>411.9</v>
      </c>
      <c r="P38" s="34" t="s">
        <v>748</v>
      </c>
      <c r="Q38" s="34">
        <v>500</v>
      </c>
      <c r="R38" s="34">
        <v>53.9</v>
      </c>
      <c r="S38" s="34" t="s">
        <v>748</v>
      </c>
      <c r="T38" s="34"/>
      <c r="U38" s="34"/>
      <c r="V38" s="34" t="s">
        <v>60</v>
      </c>
      <c r="W38" s="34">
        <v>4500</v>
      </c>
      <c r="X38" s="34">
        <v>1779.6</v>
      </c>
      <c r="Y38" s="34" t="s">
        <v>748</v>
      </c>
      <c r="Z38" s="34">
        <v>5000</v>
      </c>
      <c r="AA38" s="34">
        <v>1918.1</v>
      </c>
      <c r="AB38" s="34" t="s">
        <v>748</v>
      </c>
      <c r="AC38" s="34">
        <v>5000</v>
      </c>
      <c r="AD38" s="34">
        <v>1952.8</v>
      </c>
      <c r="AE38" s="34" t="s">
        <v>748</v>
      </c>
      <c r="AF38" s="35">
        <v>14500</v>
      </c>
      <c r="AG38" s="35">
        <v>5650.5</v>
      </c>
      <c r="AH38" s="34" t="s">
        <v>748</v>
      </c>
      <c r="AI38" s="34" t="s">
        <v>225</v>
      </c>
      <c r="AJ38" s="34" t="s">
        <v>745</v>
      </c>
      <c r="AK38" s="35">
        <f>SUMIFS('8月奖金发放记录'!$G$2:$G$171,'8月奖金发放记录'!$B$2:$B$171,G38,'8月奖金发放记录'!$A$2:$A$171,A38)</f>
        <v>0</v>
      </c>
      <c r="AL38" s="35">
        <f>SUMIFS('8月奖金发放记录'!$J$2:$J$171,'8月奖金发放记录'!$B$2:$B$171,G38,'8月奖金发放记录'!$A$2:$A$171,A38)</f>
        <v>0</v>
      </c>
      <c r="AM38" s="34" t="s">
        <v>746</v>
      </c>
      <c r="AN38" s="34" t="s">
        <v>59</v>
      </c>
    </row>
    <row r="39" ht="19" customHeight="1" spans="1:40">
      <c r="A39" s="36" t="s">
        <v>252</v>
      </c>
      <c r="B39" s="36" t="s">
        <v>789</v>
      </c>
      <c r="C39" s="36" t="s">
        <v>742</v>
      </c>
      <c r="D39" s="36" t="s">
        <v>743</v>
      </c>
      <c r="E39" s="36" t="s">
        <v>12</v>
      </c>
      <c r="F39" s="37">
        <v>260</v>
      </c>
      <c r="G39" s="36" t="s">
        <v>179</v>
      </c>
      <c r="H39" s="36">
        <v>161.29</v>
      </c>
      <c r="I39" s="36">
        <v>69</v>
      </c>
      <c r="J39" s="36" t="s">
        <v>748</v>
      </c>
      <c r="K39" s="36">
        <v>5000</v>
      </c>
      <c r="L39" s="36">
        <v>451.5</v>
      </c>
      <c r="M39" s="36" t="s">
        <v>748</v>
      </c>
      <c r="N39" s="36">
        <v>3870.97</v>
      </c>
      <c r="O39" s="36">
        <v>1537.1</v>
      </c>
      <c r="P39" s="36" t="s">
        <v>748</v>
      </c>
      <c r="Q39" s="36"/>
      <c r="R39" s="36"/>
      <c r="S39" s="36" t="s">
        <v>60</v>
      </c>
      <c r="T39" s="36"/>
      <c r="U39" s="36"/>
      <c r="V39" s="36" t="s">
        <v>60</v>
      </c>
      <c r="W39" s="36"/>
      <c r="X39" s="36"/>
      <c r="Y39" s="36" t="s">
        <v>60</v>
      </c>
      <c r="Z39" s="36">
        <v>4516.13</v>
      </c>
      <c r="AA39" s="36">
        <v>1257.6</v>
      </c>
      <c r="AB39" s="36" t="s">
        <v>748</v>
      </c>
      <c r="AC39" s="36">
        <v>5000</v>
      </c>
      <c r="AD39" s="36">
        <v>1767.9</v>
      </c>
      <c r="AE39" s="36" t="s">
        <v>748</v>
      </c>
      <c r="AF39" s="37">
        <v>9516.13</v>
      </c>
      <c r="AG39" s="37">
        <v>3025.5</v>
      </c>
      <c r="AH39" s="36" t="s">
        <v>748</v>
      </c>
      <c r="AI39" s="36" t="s">
        <v>205</v>
      </c>
      <c r="AJ39" s="36" t="s">
        <v>745</v>
      </c>
      <c r="AK39" s="37">
        <f>SUMIFS('8月奖金发放记录'!$G$2:$G$171,'8月奖金发放记录'!$B$2:$B$171,G39,'8月奖金发放记录'!$A$2:$A$171,A39)</f>
        <v>0</v>
      </c>
      <c r="AL39" s="37">
        <f>SUMIFS('8月奖金发放记录'!$J$2:$J$171,'8月奖金发放记录'!$B$2:$B$171,G39,'8月奖金发放记录'!$A$2:$A$171,A39)</f>
        <v>0</v>
      </c>
      <c r="AM39" s="36" t="s">
        <v>746</v>
      </c>
      <c r="AN39" s="36" t="s">
        <v>59</v>
      </c>
    </row>
    <row r="40" ht="19" customHeight="1" spans="1:40">
      <c r="A40" s="34" t="s">
        <v>254</v>
      </c>
      <c r="B40" s="34" t="s">
        <v>790</v>
      </c>
      <c r="C40" s="34" t="s">
        <v>750</v>
      </c>
      <c r="D40" s="34" t="s">
        <v>743</v>
      </c>
      <c r="E40" s="34" t="s">
        <v>11</v>
      </c>
      <c r="F40" s="35">
        <v>150</v>
      </c>
      <c r="G40" s="34" t="s">
        <v>179</v>
      </c>
      <c r="H40" s="34">
        <v>3000</v>
      </c>
      <c r="I40" s="34">
        <v>1882.4</v>
      </c>
      <c r="J40" s="34" t="s">
        <v>748</v>
      </c>
      <c r="K40" s="34">
        <v>3000</v>
      </c>
      <c r="L40" s="34">
        <v>7.3</v>
      </c>
      <c r="M40" s="34" t="s">
        <v>748</v>
      </c>
      <c r="N40" s="34">
        <v>3000</v>
      </c>
      <c r="O40" s="34">
        <v>5796.8</v>
      </c>
      <c r="P40" s="34" t="s">
        <v>744</v>
      </c>
      <c r="Q40" s="34">
        <v>3000</v>
      </c>
      <c r="R40" s="34">
        <v>4537.9</v>
      </c>
      <c r="S40" s="34" t="s">
        <v>744</v>
      </c>
      <c r="T40" s="34">
        <v>3000</v>
      </c>
      <c r="U40" s="34">
        <v>1112.8</v>
      </c>
      <c r="V40" s="34" t="s">
        <v>748</v>
      </c>
      <c r="W40" s="34">
        <v>3000</v>
      </c>
      <c r="X40" s="34">
        <v>10806.9</v>
      </c>
      <c r="Y40" s="34" t="s">
        <v>744</v>
      </c>
      <c r="Z40" s="34">
        <v>3000</v>
      </c>
      <c r="AA40" s="34">
        <v>2540</v>
      </c>
      <c r="AB40" s="34" t="s">
        <v>748</v>
      </c>
      <c r="AC40" s="34">
        <v>2032.26</v>
      </c>
      <c r="AD40" s="34">
        <v>1013.8</v>
      </c>
      <c r="AE40" s="34" t="s">
        <v>748</v>
      </c>
      <c r="AF40" s="35">
        <v>23032.26</v>
      </c>
      <c r="AG40" s="35">
        <v>27697.9</v>
      </c>
      <c r="AH40" s="34" t="s">
        <v>744</v>
      </c>
      <c r="AI40" s="34" t="s">
        <v>237</v>
      </c>
      <c r="AJ40" s="34" t="s">
        <v>745</v>
      </c>
      <c r="AK40" s="35">
        <f>SUMIFS('8月奖金发放记录'!$G$2:$G$171,'8月奖金发放记录'!$B$2:$B$171,G40,'8月奖金发放记录'!$A$2:$A$171,A40)</f>
        <v>101.61</v>
      </c>
      <c r="AL40" s="35">
        <f>SUMIFS('8月奖金发放记录'!$J$2:$J$171,'8月奖金发放记录'!$B$2:$B$171,G40,'8月奖金发放记录'!$A$2:$A$171,A40)</f>
        <v>101.61</v>
      </c>
      <c r="AM40" s="34" t="s">
        <v>60</v>
      </c>
      <c r="AN40" s="34" t="s">
        <v>59</v>
      </c>
    </row>
    <row r="41" ht="19" customHeight="1" spans="1:40">
      <c r="A41" s="36" t="s">
        <v>255</v>
      </c>
      <c r="B41" s="36" t="s">
        <v>791</v>
      </c>
      <c r="C41" s="36" t="s">
        <v>742</v>
      </c>
      <c r="D41" s="36" t="s">
        <v>743</v>
      </c>
      <c r="E41" s="36" t="s">
        <v>12</v>
      </c>
      <c r="F41" s="37">
        <v>260</v>
      </c>
      <c r="G41" s="36" t="s">
        <v>179</v>
      </c>
      <c r="H41" s="36">
        <v>5000</v>
      </c>
      <c r="I41" s="36">
        <v>0</v>
      </c>
      <c r="J41" s="36" t="s">
        <v>748</v>
      </c>
      <c r="K41" s="36">
        <v>5000</v>
      </c>
      <c r="L41" s="36">
        <v>904.9</v>
      </c>
      <c r="M41" s="36" t="s">
        <v>748</v>
      </c>
      <c r="N41" s="36">
        <v>4677.42</v>
      </c>
      <c r="O41" s="36">
        <v>4931.9</v>
      </c>
      <c r="P41" s="36" t="s">
        <v>744</v>
      </c>
      <c r="Q41" s="36">
        <v>5000</v>
      </c>
      <c r="R41" s="36">
        <v>8037.2</v>
      </c>
      <c r="S41" s="36" t="s">
        <v>744</v>
      </c>
      <c r="T41" s="36">
        <v>2419.35</v>
      </c>
      <c r="U41" s="36">
        <v>3342.09</v>
      </c>
      <c r="V41" s="36" t="s">
        <v>744</v>
      </c>
      <c r="W41" s="36"/>
      <c r="X41" s="36"/>
      <c r="Y41" s="36" t="s">
        <v>60</v>
      </c>
      <c r="Z41" s="36">
        <v>5000</v>
      </c>
      <c r="AA41" s="36">
        <v>199.3</v>
      </c>
      <c r="AB41" s="36" t="s">
        <v>748</v>
      </c>
      <c r="AC41" s="36">
        <v>5000</v>
      </c>
      <c r="AD41" s="36">
        <v>595.1</v>
      </c>
      <c r="AE41" s="36" t="s">
        <v>748</v>
      </c>
      <c r="AF41" s="37">
        <v>10000</v>
      </c>
      <c r="AG41" s="37">
        <v>794.4</v>
      </c>
      <c r="AH41" s="36" t="s">
        <v>748</v>
      </c>
      <c r="AI41" s="36" t="s">
        <v>256</v>
      </c>
      <c r="AJ41" s="36" t="s">
        <v>745</v>
      </c>
      <c r="AK41" s="37">
        <f>SUMIFS('8月奖金发放记录'!$G$2:$G$171,'8月奖金发放记录'!$B$2:$B$171,G41,'8月奖金发放记录'!$A$2:$A$171,A41)</f>
        <v>0</v>
      </c>
      <c r="AL41" s="37">
        <f>SUMIFS('8月奖金发放记录'!$J$2:$J$171,'8月奖金发放记录'!$B$2:$B$171,G41,'8月奖金发放记录'!$A$2:$A$171,A41)</f>
        <v>0</v>
      </c>
      <c r="AM41" s="36" t="s">
        <v>746</v>
      </c>
      <c r="AN41" s="36" t="s">
        <v>59</v>
      </c>
    </row>
    <row r="42" ht="19" customHeight="1" spans="1:40">
      <c r="A42" s="34" t="s">
        <v>258</v>
      </c>
      <c r="B42" s="34" t="s">
        <v>792</v>
      </c>
      <c r="C42" s="34" t="s">
        <v>742</v>
      </c>
      <c r="D42" s="34" t="s">
        <v>743</v>
      </c>
      <c r="E42" s="34" t="s">
        <v>12</v>
      </c>
      <c r="F42" s="35">
        <v>260</v>
      </c>
      <c r="G42" s="34" t="s">
        <v>179</v>
      </c>
      <c r="H42" s="34"/>
      <c r="I42" s="34"/>
      <c r="J42" s="34" t="s">
        <v>60</v>
      </c>
      <c r="K42" s="34"/>
      <c r="L42" s="34"/>
      <c r="M42" s="34" t="s">
        <v>60</v>
      </c>
      <c r="N42" s="34"/>
      <c r="O42" s="34"/>
      <c r="P42" s="34" t="s">
        <v>60</v>
      </c>
      <c r="Q42" s="34"/>
      <c r="R42" s="34"/>
      <c r="S42" s="34" t="s">
        <v>60</v>
      </c>
      <c r="T42" s="34">
        <v>483.87</v>
      </c>
      <c r="U42" s="34">
        <v>618.02</v>
      </c>
      <c r="V42" s="34" t="s">
        <v>744</v>
      </c>
      <c r="W42" s="34">
        <v>5000</v>
      </c>
      <c r="X42" s="34">
        <v>8896.4</v>
      </c>
      <c r="Y42" s="34" t="s">
        <v>744</v>
      </c>
      <c r="Z42" s="34">
        <v>5000</v>
      </c>
      <c r="AA42" s="34">
        <v>7292.1</v>
      </c>
      <c r="AB42" s="34" t="s">
        <v>744</v>
      </c>
      <c r="AC42" s="34">
        <v>5000</v>
      </c>
      <c r="AD42" s="34">
        <v>8893</v>
      </c>
      <c r="AE42" s="34" t="s">
        <v>744</v>
      </c>
      <c r="AF42" s="35">
        <v>15483.87</v>
      </c>
      <c r="AG42" s="35">
        <v>25699.52</v>
      </c>
      <c r="AH42" s="34" t="s">
        <v>744</v>
      </c>
      <c r="AI42" s="34" t="s">
        <v>259</v>
      </c>
      <c r="AJ42" s="34" t="s">
        <v>745</v>
      </c>
      <c r="AK42" s="35">
        <f>SUMIFS('8月奖金发放记录'!$G$2:$G$171,'8月奖金发放记录'!$B$2:$B$171,G42,'8月奖金发放记录'!$A$2:$A$171,A42)</f>
        <v>260</v>
      </c>
      <c r="AL42" s="35">
        <f>SUMIFS('8月奖金发放记录'!$J$2:$J$171,'8月奖金发放记录'!$B$2:$B$171,G42,'8月奖金发放记录'!$A$2:$A$171,A42)</f>
        <v>260</v>
      </c>
      <c r="AM42" s="34" t="s">
        <v>60</v>
      </c>
      <c r="AN42" s="34" t="s">
        <v>59</v>
      </c>
    </row>
    <row r="43" ht="19" customHeight="1" spans="1:40">
      <c r="A43" s="36" t="s">
        <v>261</v>
      </c>
      <c r="B43" s="36" t="s">
        <v>793</v>
      </c>
      <c r="C43" s="36" t="s">
        <v>742</v>
      </c>
      <c r="D43" s="36" t="s">
        <v>743</v>
      </c>
      <c r="E43" s="36" t="s">
        <v>12</v>
      </c>
      <c r="F43" s="37">
        <v>260</v>
      </c>
      <c r="G43" s="36" t="s">
        <v>179</v>
      </c>
      <c r="H43" s="36">
        <v>5000</v>
      </c>
      <c r="I43" s="36">
        <v>5188.5</v>
      </c>
      <c r="J43" s="36" t="s">
        <v>744</v>
      </c>
      <c r="K43" s="36">
        <v>5000</v>
      </c>
      <c r="L43" s="36">
        <v>878.8</v>
      </c>
      <c r="M43" s="36" t="s">
        <v>748</v>
      </c>
      <c r="N43" s="36">
        <v>2258.06</v>
      </c>
      <c r="O43" s="36">
        <v>1455.3</v>
      </c>
      <c r="P43" s="36" t="s">
        <v>748</v>
      </c>
      <c r="Q43" s="36"/>
      <c r="R43" s="36"/>
      <c r="S43" s="36" t="s">
        <v>60</v>
      </c>
      <c r="T43" s="36"/>
      <c r="U43" s="36"/>
      <c r="V43" s="36" t="s">
        <v>60</v>
      </c>
      <c r="W43" s="36"/>
      <c r="X43" s="36"/>
      <c r="Y43" s="36" t="s">
        <v>60</v>
      </c>
      <c r="Z43" s="36">
        <v>483.87</v>
      </c>
      <c r="AA43" s="36">
        <v>562.1</v>
      </c>
      <c r="AB43" s="36" t="s">
        <v>744</v>
      </c>
      <c r="AC43" s="36">
        <v>3870.97</v>
      </c>
      <c r="AD43" s="36">
        <v>2578.6</v>
      </c>
      <c r="AE43" s="36" t="s">
        <v>748</v>
      </c>
      <c r="AF43" s="37">
        <v>4354.84</v>
      </c>
      <c r="AG43" s="37">
        <v>3140.7</v>
      </c>
      <c r="AH43" s="36" t="s">
        <v>748</v>
      </c>
      <c r="AI43" s="36" t="s">
        <v>237</v>
      </c>
      <c r="AJ43" s="36" t="s">
        <v>745</v>
      </c>
      <c r="AK43" s="37">
        <f>SUMIFS('8月奖金发放记录'!$G$2:$G$171,'8月奖金发放记录'!$B$2:$B$171,G43,'8月奖金发放记录'!$A$2:$A$171,A43)</f>
        <v>0</v>
      </c>
      <c r="AL43" s="37">
        <f>SUMIFS('8月奖金发放记录'!$J$2:$J$171,'8月奖金发放记录'!$B$2:$B$171,G43,'8月奖金发放记录'!$A$2:$A$171,A43)</f>
        <v>0</v>
      </c>
      <c r="AM43" s="36" t="s">
        <v>746</v>
      </c>
      <c r="AN43" s="36" t="s">
        <v>59</v>
      </c>
    </row>
    <row r="44" ht="19" customHeight="1" spans="1:40">
      <c r="A44" s="34" t="s">
        <v>263</v>
      </c>
      <c r="B44" s="34" t="s">
        <v>794</v>
      </c>
      <c r="C44" s="34" t="s">
        <v>750</v>
      </c>
      <c r="D44" s="34" t="s">
        <v>743</v>
      </c>
      <c r="E44" s="34" t="s">
        <v>11</v>
      </c>
      <c r="F44" s="35">
        <v>150</v>
      </c>
      <c r="G44" s="34" t="s">
        <v>179</v>
      </c>
      <c r="H44" s="34">
        <v>3000</v>
      </c>
      <c r="I44" s="34">
        <v>5177.3</v>
      </c>
      <c r="J44" s="34" t="s">
        <v>744</v>
      </c>
      <c r="K44" s="34">
        <v>3000</v>
      </c>
      <c r="L44" s="34">
        <v>3194.7</v>
      </c>
      <c r="M44" s="34" t="s">
        <v>744</v>
      </c>
      <c r="N44" s="34">
        <v>3000</v>
      </c>
      <c r="O44" s="34">
        <v>6480.1</v>
      </c>
      <c r="P44" s="34" t="s">
        <v>744</v>
      </c>
      <c r="Q44" s="34">
        <v>3000</v>
      </c>
      <c r="R44" s="34">
        <v>6595.3</v>
      </c>
      <c r="S44" s="34" t="s">
        <v>744</v>
      </c>
      <c r="T44" s="34">
        <v>3000</v>
      </c>
      <c r="U44" s="34">
        <v>5811.3</v>
      </c>
      <c r="V44" s="34" t="s">
        <v>744</v>
      </c>
      <c r="W44" s="34">
        <v>3000</v>
      </c>
      <c r="X44" s="34">
        <v>6282.3</v>
      </c>
      <c r="Y44" s="34" t="s">
        <v>744</v>
      </c>
      <c r="Z44" s="34">
        <v>3000</v>
      </c>
      <c r="AA44" s="34">
        <v>6031</v>
      </c>
      <c r="AB44" s="34" t="s">
        <v>744</v>
      </c>
      <c r="AC44" s="34">
        <v>2129.03</v>
      </c>
      <c r="AD44" s="34">
        <v>4121.2</v>
      </c>
      <c r="AE44" s="34" t="s">
        <v>744</v>
      </c>
      <c r="AF44" s="35">
        <v>23129.03</v>
      </c>
      <c r="AG44" s="35">
        <v>43693.2</v>
      </c>
      <c r="AH44" s="34" t="s">
        <v>744</v>
      </c>
      <c r="AI44" s="34" t="s">
        <v>237</v>
      </c>
      <c r="AJ44" s="34" t="s">
        <v>745</v>
      </c>
      <c r="AK44" s="35">
        <f>SUMIFS('8月奖金发放记录'!$G$2:$G$171,'8月奖金发放记录'!$B$2:$B$171,G44,'8月奖金发放记录'!$A$2:$A$171,A44)</f>
        <v>150</v>
      </c>
      <c r="AL44" s="35">
        <f>SUMIFS('8月奖金发放记录'!$J$2:$J$171,'8月奖金发放记录'!$B$2:$B$171,G44,'8月奖金发放记录'!$A$2:$A$171,A44)</f>
        <v>150</v>
      </c>
      <c r="AM44" s="34" t="s">
        <v>60</v>
      </c>
      <c r="AN44" s="34" t="s">
        <v>59</v>
      </c>
    </row>
    <row r="45" ht="19" customHeight="1" spans="1:40">
      <c r="A45" s="36" t="s">
        <v>264</v>
      </c>
      <c r="B45" s="36" t="s">
        <v>795</v>
      </c>
      <c r="C45" s="36" t="s">
        <v>750</v>
      </c>
      <c r="D45" s="36" t="s">
        <v>743</v>
      </c>
      <c r="E45" s="36" t="s">
        <v>11</v>
      </c>
      <c r="F45" s="37">
        <v>150</v>
      </c>
      <c r="G45" s="36" t="s">
        <v>179</v>
      </c>
      <c r="H45" s="36"/>
      <c r="I45" s="36"/>
      <c r="J45" s="36" t="s">
        <v>60</v>
      </c>
      <c r="K45" s="36"/>
      <c r="L45" s="36"/>
      <c r="M45" s="36" t="s">
        <v>60</v>
      </c>
      <c r="N45" s="36">
        <v>774.19</v>
      </c>
      <c r="O45" s="36">
        <v>1071.7</v>
      </c>
      <c r="P45" s="36" t="s">
        <v>744</v>
      </c>
      <c r="Q45" s="36">
        <v>3000</v>
      </c>
      <c r="R45" s="36">
        <v>5656.7</v>
      </c>
      <c r="S45" s="36" t="s">
        <v>744</v>
      </c>
      <c r="T45" s="36">
        <v>3000</v>
      </c>
      <c r="U45" s="36">
        <v>4348</v>
      </c>
      <c r="V45" s="36" t="s">
        <v>744</v>
      </c>
      <c r="W45" s="36">
        <v>3000</v>
      </c>
      <c r="X45" s="36">
        <v>3721.2</v>
      </c>
      <c r="Y45" s="36" t="s">
        <v>744</v>
      </c>
      <c r="Z45" s="36">
        <v>3000</v>
      </c>
      <c r="AA45" s="36">
        <v>3716.3</v>
      </c>
      <c r="AB45" s="36" t="s">
        <v>744</v>
      </c>
      <c r="AC45" s="36">
        <v>3000</v>
      </c>
      <c r="AD45" s="36">
        <v>4915.8</v>
      </c>
      <c r="AE45" s="36" t="s">
        <v>744</v>
      </c>
      <c r="AF45" s="37">
        <v>15774.19</v>
      </c>
      <c r="AG45" s="37">
        <v>23429.7</v>
      </c>
      <c r="AH45" s="36" t="s">
        <v>744</v>
      </c>
      <c r="AI45" s="36" t="s">
        <v>265</v>
      </c>
      <c r="AJ45" s="36" t="s">
        <v>745</v>
      </c>
      <c r="AK45" s="37">
        <f>SUMIFS('8月奖金发放记录'!$G$2:$G$171,'8月奖金发放记录'!$B$2:$B$171,G45,'8月奖金发放记录'!$A$2:$A$171,A45)</f>
        <v>150</v>
      </c>
      <c r="AL45" s="37">
        <f>SUMIFS('8月奖金发放记录'!$J$2:$J$171,'8月奖金发放记录'!$B$2:$B$171,G45,'8月奖金发放记录'!$A$2:$A$171,A45)</f>
        <v>150</v>
      </c>
      <c r="AM45" s="36" t="s">
        <v>60</v>
      </c>
      <c r="AN45" s="36" t="s">
        <v>59</v>
      </c>
    </row>
    <row r="46" ht="19" customHeight="1" spans="1:40">
      <c r="A46" s="34" t="s">
        <v>267</v>
      </c>
      <c r="B46" s="34" t="s">
        <v>796</v>
      </c>
      <c r="C46" s="34" t="s">
        <v>750</v>
      </c>
      <c r="D46" s="34" t="s">
        <v>743</v>
      </c>
      <c r="E46" s="34" t="s">
        <v>11</v>
      </c>
      <c r="F46" s="35">
        <v>150</v>
      </c>
      <c r="G46" s="34" t="s">
        <v>179</v>
      </c>
      <c r="H46" s="34">
        <v>3000</v>
      </c>
      <c r="I46" s="34">
        <v>8356.6</v>
      </c>
      <c r="J46" s="34" t="s">
        <v>744</v>
      </c>
      <c r="K46" s="34">
        <v>3000</v>
      </c>
      <c r="L46" s="34">
        <v>0.1</v>
      </c>
      <c r="M46" s="34" t="s">
        <v>748</v>
      </c>
      <c r="N46" s="34">
        <v>3000</v>
      </c>
      <c r="O46" s="34">
        <v>3195.9</v>
      </c>
      <c r="P46" s="34" t="s">
        <v>744</v>
      </c>
      <c r="Q46" s="34">
        <v>3000</v>
      </c>
      <c r="R46" s="34">
        <v>2248.1</v>
      </c>
      <c r="S46" s="34" t="s">
        <v>748</v>
      </c>
      <c r="T46" s="34">
        <v>3000</v>
      </c>
      <c r="U46" s="34">
        <v>1578.4</v>
      </c>
      <c r="V46" s="34" t="s">
        <v>748</v>
      </c>
      <c r="W46" s="34">
        <v>3000</v>
      </c>
      <c r="X46" s="34">
        <v>1608.6</v>
      </c>
      <c r="Y46" s="34" t="s">
        <v>748</v>
      </c>
      <c r="Z46" s="34">
        <v>3000</v>
      </c>
      <c r="AA46" s="34">
        <v>8043.2</v>
      </c>
      <c r="AB46" s="34" t="s">
        <v>744</v>
      </c>
      <c r="AC46" s="34">
        <v>387.1</v>
      </c>
      <c r="AD46" s="34">
        <v>1265.3</v>
      </c>
      <c r="AE46" s="34" t="s">
        <v>744</v>
      </c>
      <c r="AF46" s="35">
        <v>21387.1</v>
      </c>
      <c r="AG46" s="35">
        <v>26296.2</v>
      </c>
      <c r="AH46" s="34" t="s">
        <v>744</v>
      </c>
      <c r="AI46" s="34" t="s">
        <v>237</v>
      </c>
      <c r="AJ46" s="34" t="s">
        <v>745</v>
      </c>
      <c r="AK46" s="35">
        <f>SUMIFS('8月奖金发放记录'!$G$2:$G$171,'8月奖金发放记录'!$B$2:$B$171,G46,'8月奖金发放记录'!$A$2:$A$171,A46)</f>
        <v>19.35</v>
      </c>
      <c r="AL46" s="35">
        <f>SUMIFS('8月奖金发放记录'!$J$2:$J$171,'8月奖金发放记录'!$B$2:$B$171,G46,'8月奖金发放记录'!$A$2:$A$171,A46)</f>
        <v>19.35</v>
      </c>
      <c r="AM46" s="34" t="s">
        <v>60</v>
      </c>
      <c r="AN46" s="34" t="s">
        <v>59</v>
      </c>
    </row>
    <row r="47" ht="19" customHeight="1" spans="1:40">
      <c r="A47" s="36" t="s">
        <v>269</v>
      </c>
      <c r="B47" s="36" t="s">
        <v>797</v>
      </c>
      <c r="C47" s="36" t="s">
        <v>750</v>
      </c>
      <c r="D47" s="36" t="s">
        <v>743</v>
      </c>
      <c r="E47" s="36" t="s">
        <v>11</v>
      </c>
      <c r="F47" s="37">
        <v>150</v>
      </c>
      <c r="G47" s="36" t="s">
        <v>179</v>
      </c>
      <c r="H47" s="36">
        <v>3000</v>
      </c>
      <c r="I47" s="36">
        <v>7948.5</v>
      </c>
      <c r="J47" s="36" t="s">
        <v>744</v>
      </c>
      <c r="K47" s="36">
        <v>3000</v>
      </c>
      <c r="L47" s="36">
        <v>2881.9</v>
      </c>
      <c r="M47" s="36" t="s">
        <v>748</v>
      </c>
      <c r="N47" s="36">
        <v>3000</v>
      </c>
      <c r="O47" s="36">
        <v>10960.2</v>
      </c>
      <c r="P47" s="36" t="s">
        <v>744</v>
      </c>
      <c r="Q47" s="36">
        <v>3000</v>
      </c>
      <c r="R47" s="36">
        <v>4680.3</v>
      </c>
      <c r="S47" s="36" t="s">
        <v>744</v>
      </c>
      <c r="T47" s="36">
        <v>3000</v>
      </c>
      <c r="U47" s="36">
        <v>4808.4</v>
      </c>
      <c r="V47" s="36" t="s">
        <v>744</v>
      </c>
      <c r="W47" s="36">
        <v>3000</v>
      </c>
      <c r="X47" s="36">
        <v>4963.8</v>
      </c>
      <c r="Y47" s="36" t="s">
        <v>744</v>
      </c>
      <c r="Z47" s="36">
        <v>3000</v>
      </c>
      <c r="AA47" s="36">
        <v>7850.3</v>
      </c>
      <c r="AB47" s="36" t="s">
        <v>744</v>
      </c>
      <c r="AC47" s="36">
        <v>1741.94</v>
      </c>
      <c r="AD47" s="36">
        <v>122</v>
      </c>
      <c r="AE47" s="36" t="s">
        <v>748</v>
      </c>
      <c r="AF47" s="37">
        <v>22741.94</v>
      </c>
      <c r="AG47" s="37">
        <v>44215.4</v>
      </c>
      <c r="AH47" s="36" t="s">
        <v>744</v>
      </c>
      <c r="AI47" s="36" t="s">
        <v>237</v>
      </c>
      <c r="AJ47" s="36" t="s">
        <v>745</v>
      </c>
      <c r="AK47" s="37">
        <f>SUMIFS('8月奖金发放记录'!$G$2:$G$171,'8月奖金发放记录'!$B$2:$B$171,G47,'8月奖金发放记录'!$A$2:$A$171,A47)</f>
        <v>150</v>
      </c>
      <c r="AL47" s="37">
        <f>SUMIFS('8月奖金发放记录'!$J$2:$J$171,'8月奖金发放记录'!$B$2:$B$171,G47,'8月奖金发放记录'!$A$2:$A$171,A47)</f>
        <v>150</v>
      </c>
      <c r="AM47" s="36" t="s">
        <v>60</v>
      </c>
      <c r="AN47" s="36" t="s">
        <v>59</v>
      </c>
    </row>
    <row r="48" ht="19" customHeight="1" spans="1:40">
      <c r="A48" s="34" t="s">
        <v>271</v>
      </c>
      <c r="B48" s="34" t="s">
        <v>798</v>
      </c>
      <c r="C48" s="34" t="s">
        <v>750</v>
      </c>
      <c r="D48" s="34" t="s">
        <v>743</v>
      </c>
      <c r="E48" s="34" t="s">
        <v>11</v>
      </c>
      <c r="F48" s="35">
        <v>150</v>
      </c>
      <c r="G48" s="34" t="s">
        <v>179</v>
      </c>
      <c r="H48" s="34">
        <v>3000</v>
      </c>
      <c r="I48" s="34">
        <v>228.2</v>
      </c>
      <c r="J48" s="34" t="s">
        <v>748</v>
      </c>
      <c r="K48" s="34">
        <v>3000</v>
      </c>
      <c r="L48" s="34">
        <v>299.8</v>
      </c>
      <c r="M48" s="34" t="s">
        <v>748</v>
      </c>
      <c r="N48" s="34">
        <v>3000</v>
      </c>
      <c r="O48" s="34">
        <v>6350.2</v>
      </c>
      <c r="P48" s="34" t="s">
        <v>744</v>
      </c>
      <c r="Q48" s="34">
        <v>3000</v>
      </c>
      <c r="R48" s="34">
        <v>6010</v>
      </c>
      <c r="S48" s="34" t="s">
        <v>744</v>
      </c>
      <c r="T48" s="34">
        <v>3000</v>
      </c>
      <c r="U48" s="34">
        <v>6183.1</v>
      </c>
      <c r="V48" s="34" t="s">
        <v>744</v>
      </c>
      <c r="W48" s="34">
        <v>3000</v>
      </c>
      <c r="X48" s="34">
        <v>3629.7</v>
      </c>
      <c r="Y48" s="34" t="s">
        <v>744</v>
      </c>
      <c r="Z48" s="34">
        <v>3000</v>
      </c>
      <c r="AA48" s="34">
        <v>2583</v>
      </c>
      <c r="AB48" s="34" t="s">
        <v>748</v>
      </c>
      <c r="AC48" s="34">
        <v>2032.26</v>
      </c>
      <c r="AD48" s="34">
        <v>2370.8</v>
      </c>
      <c r="AE48" s="34" t="s">
        <v>744</v>
      </c>
      <c r="AF48" s="35">
        <v>23032.26</v>
      </c>
      <c r="AG48" s="35">
        <v>27654.8</v>
      </c>
      <c r="AH48" s="34" t="s">
        <v>744</v>
      </c>
      <c r="AI48" s="34" t="s">
        <v>237</v>
      </c>
      <c r="AJ48" s="34" t="s">
        <v>745</v>
      </c>
      <c r="AK48" s="35">
        <f>SUMIFS('8月奖金发放记录'!$G$2:$G$171,'8月奖金发放记录'!$B$2:$B$171,G48,'8月奖金发放记录'!$A$2:$A$171,A48)</f>
        <v>101.61</v>
      </c>
      <c r="AL48" s="35">
        <f>SUMIFS('8月奖金发放记录'!$J$2:$J$171,'8月奖金发放记录'!$B$2:$B$171,G48,'8月奖金发放记录'!$A$2:$A$171,A48)</f>
        <v>101.61</v>
      </c>
      <c r="AM48" s="34" t="s">
        <v>60</v>
      </c>
      <c r="AN48" s="34" t="s">
        <v>59</v>
      </c>
    </row>
    <row r="49" ht="19" customHeight="1" spans="1:40">
      <c r="A49" s="36" t="s">
        <v>272</v>
      </c>
      <c r="B49" s="36" t="s">
        <v>799</v>
      </c>
      <c r="C49" s="36" t="s">
        <v>750</v>
      </c>
      <c r="D49" s="36" t="s">
        <v>743</v>
      </c>
      <c r="E49" s="36" t="s">
        <v>11</v>
      </c>
      <c r="F49" s="37">
        <v>150</v>
      </c>
      <c r="G49" s="36" t="s">
        <v>179</v>
      </c>
      <c r="H49" s="36">
        <v>3000</v>
      </c>
      <c r="I49" s="36">
        <v>7250.1</v>
      </c>
      <c r="J49" s="36" t="s">
        <v>744</v>
      </c>
      <c r="K49" s="36">
        <v>3000</v>
      </c>
      <c r="L49" s="36">
        <v>3600.8</v>
      </c>
      <c r="M49" s="36" t="s">
        <v>744</v>
      </c>
      <c r="N49" s="36">
        <v>3000</v>
      </c>
      <c r="O49" s="36">
        <v>8780.9</v>
      </c>
      <c r="P49" s="36" t="s">
        <v>744</v>
      </c>
      <c r="Q49" s="36">
        <v>3000</v>
      </c>
      <c r="R49" s="36">
        <v>2928.9</v>
      </c>
      <c r="S49" s="36" t="s">
        <v>748</v>
      </c>
      <c r="T49" s="36">
        <v>3000</v>
      </c>
      <c r="U49" s="36">
        <v>5801.6</v>
      </c>
      <c r="V49" s="36" t="s">
        <v>744</v>
      </c>
      <c r="W49" s="36">
        <v>3000</v>
      </c>
      <c r="X49" s="36">
        <v>6896.9</v>
      </c>
      <c r="Y49" s="36" t="s">
        <v>744</v>
      </c>
      <c r="Z49" s="36">
        <v>3000</v>
      </c>
      <c r="AA49" s="36">
        <v>6875</v>
      </c>
      <c r="AB49" s="36" t="s">
        <v>744</v>
      </c>
      <c r="AC49" s="36">
        <v>1645.16</v>
      </c>
      <c r="AD49" s="36">
        <v>1197.7</v>
      </c>
      <c r="AE49" s="36" t="s">
        <v>748</v>
      </c>
      <c r="AF49" s="37">
        <v>22645.16</v>
      </c>
      <c r="AG49" s="37">
        <v>43331.9</v>
      </c>
      <c r="AH49" s="36" t="s">
        <v>744</v>
      </c>
      <c r="AI49" s="36" t="s">
        <v>237</v>
      </c>
      <c r="AJ49" s="36" t="s">
        <v>745</v>
      </c>
      <c r="AK49" s="37">
        <f>SUMIFS('8月奖金发放记录'!$G$2:$G$171,'8月奖金发放记录'!$B$2:$B$171,G49,'8月奖金发放记录'!$A$2:$A$171,A49)</f>
        <v>150</v>
      </c>
      <c r="AL49" s="37">
        <f>SUMIFS('8月奖金发放记录'!$J$2:$J$171,'8月奖金发放记录'!$B$2:$B$171,G49,'8月奖金发放记录'!$A$2:$A$171,A49)</f>
        <v>150</v>
      </c>
      <c r="AM49" s="36" t="s">
        <v>60</v>
      </c>
      <c r="AN49" s="36" t="s">
        <v>59</v>
      </c>
    </row>
    <row r="50" ht="19" customHeight="1" spans="1:40">
      <c r="A50" s="34" t="s">
        <v>702</v>
      </c>
      <c r="B50" s="34" t="s">
        <v>800</v>
      </c>
      <c r="C50" s="34" t="s">
        <v>750</v>
      </c>
      <c r="D50" s="34" t="s">
        <v>743</v>
      </c>
      <c r="E50" s="34" t="s">
        <v>11</v>
      </c>
      <c r="F50" s="35">
        <v>150</v>
      </c>
      <c r="G50" s="34" t="s">
        <v>179</v>
      </c>
      <c r="H50" s="34"/>
      <c r="I50" s="34"/>
      <c r="J50" s="34" t="s">
        <v>60</v>
      </c>
      <c r="K50" s="34"/>
      <c r="L50" s="34"/>
      <c r="M50" s="34" t="s">
        <v>60</v>
      </c>
      <c r="N50" s="34">
        <v>2612.9</v>
      </c>
      <c r="O50" s="34">
        <v>4981.9</v>
      </c>
      <c r="P50" s="34" t="s">
        <v>744</v>
      </c>
      <c r="Q50" s="34">
        <v>3000</v>
      </c>
      <c r="R50" s="34">
        <v>7954.6</v>
      </c>
      <c r="S50" s="34" t="s">
        <v>744</v>
      </c>
      <c r="T50" s="34">
        <v>3000</v>
      </c>
      <c r="U50" s="34">
        <v>9174.3</v>
      </c>
      <c r="V50" s="34" t="s">
        <v>744</v>
      </c>
      <c r="W50" s="34">
        <v>3000</v>
      </c>
      <c r="X50" s="34">
        <v>8057.5</v>
      </c>
      <c r="Y50" s="34" t="s">
        <v>744</v>
      </c>
      <c r="Z50" s="34">
        <v>2903.23</v>
      </c>
      <c r="AA50" s="34">
        <v>10469.3</v>
      </c>
      <c r="AB50" s="34" t="s">
        <v>744</v>
      </c>
      <c r="AC50" s="34">
        <v>3000</v>
      </c>
      <c r="AD50" s="34">
        <v>0</v>
      </c>
      <c r="AE50" s="34" t="s">
        <v>748</v>
      </c>
      <c r="AF50" s="35">
        <v>17516.13</v>
      </c>
      <c r="AG50" s="35">
        <v>40637.6</v>
      </c>
      <c r="AH50" s="34" t="s">
        <v>748</v>
      </c>
      <c r="AI50" s="34" t="s">
        <v>237</v>
      </c>
      <c r="AJ50" s="34" t="s">
        <v>745</v>
      </c>
      <c r="AK50" s="35">
        <f>SUMIFS('8月奖金发放记录'!$G$2:$G$171,'8月奖金发放记录'!$B$2:$B$171,G50,'8月奖金发放记录'!$A$2:$A$171,A50)</f>
        <v>150</v>
      </c>
      <c r="AL50" s="35">
        <f>SUMIFS('8月奖金发放记录'!$J$2:$J$171,'8月奖金发放记录'!$B$2:$B$171,G50,'8月奖金发放记录'!$A$2:$A$171,A50)</f>
        <v>150</v>
      </c>
      <c r="AM50" s="34" t="s">
        <v>60</v>
      </c>
      <c r="AN50" s="34" t="s">
        <v>113</v>
      </c>
    </row>
    <row r="51" ht="19" customHeight="1" spans="1:40">
      <c r="A51" s="36" t="s">
        <v>443</v>
      </c>
      <c r="B51" s="36" t="s">
        <v>801</v>
      </c>
      <c r="C51" s="36" t="s">
        <v>742</v>
      </c>
      <c r="D51" s="36" t="s">
        <v>752</v>
      </c>
      <c r="E51" s="36" t="s">
        <v>17</v>
      </c>
      <c r="F51" s="37">
        <v>1000</v>
      </c>
      <c r="G51" s="36" t="s">
        <v>444</v>
      </c>
      <c r="H51" s="36">
        <v>6000</v>
      </c>
      <c r="I51" s="36">
        <v>195.5</v>
      </c>
      <c r="J51" s="36" t="s">
        <v>748</v>
      </c>
      <c r="K51" s="36">
        <v>857.14</v>
      </c>
      <c r="L51" s="36">
        <v>57.9</v>
      </c>
      <c r="M51" s="36" t="s">
        <v>748</v>
      </c>
      <c r="N51" s="36"/>
      <c r="O51" s="36"/>
      <c r="P51" s="36" t="s">
        <v>60</v>
      </c>
      <c r="Q51" s="36"/>
      <c r="R51" s="36"/>
      <c r="S51" s="36" t="s">
        <v>60</v>
      </c>
      <c r="T51" s="36"/>
      <c r="U51" s="36"/>
      <c r="V51" s="36" t="s">
        <v>60</v>
      </c>
      <c r="W51" s="36"/>
      <c r="X51" s="36"/>
      <c r="Y51" s="36" t="s">
        <v>60</v>
      </c>
      <c r="Z51" s="36"/>
      <c r="AA51" s="36"/>
      <c r="AB51" s="36" t="s">
        <v>60</v>
      </c>
      <c r="AC51" s="36">
        <v>6000</v>
      </c>
      <c r="AD51" s="36">
        <v>2331.1</v>
      </c>
      <c r="AE51" s="36" t="s">
        <v>748</v>
      </c>
      <c r="AF51" s="37">
        <v>6000</v>
      </c>
      <c r="AG51" s="37">
        <v>2331.1</v>
      </c>
      <c r="AH51" s="36" t="s">
        <v>748</v>
      </c>
      <c r="AI51" s="36" t="s">
        <v>440</v>
      </c>
      <c r="AJ51" s="36" t="s">
        <v>745</v>
      </c>
      <c r="AK51" s="37">
        <f>SUMIFS('8月奖金发放记录'!$G$2:$G$171,'8月奖金发放记录'!$B$2:$B$171,G51,'8月奖金发放记录'!$A$2:$A$171,A51)</f>
        <v>0</v>
      </c>
      <c r="AL51" s="37">
        <f>SUMIFS('8月奖金发放记录'!$J$2:$J$171,'8月奖金发放记录'!$B$2:$B$171,G51,'8月奖金发放记录'!$A$2:$A$171,A51)</f>
        <v>0</v>
      </c>
      <c r="AM51" s="36" t="s">
        <v>746</v>
      </c>
      <c r="AN51" s="36" t="s">
        <v>59</v>
      </c>
    </row>
    <row r="52" ht="19" customHeight="1" spans="1:40">
      <c r="A52" s="34" t="s">
        <v>445</v>
      </c>
      <c r="B52" s="34" t="s">
        <v>802</v>
      </c>
      <c r="C52" s="34" t="s">
        <v>742</v>
      </c>
      <c r="D52" s="34" t="s">
        <v>752</v>
      </c>
      <c r="E52" s="34" t="s">
        <v>17</v>
      </c>
      <c r="F52" s="35">
        <v>1000</v>
      </c>
      <c r="G52" s="34" t="s">
        <v>444</v>
      </c>
      <c r="H52" s="34"/>
      <c r="I52" s="34"/>
      <c r="J52" s="34" t="s">
        <v>60</v>
      </c>
      <c r="K52" s="34"/>
      <c r="L52" s="34"/>
      <c r="M52" s="34" t="s">
        <v>60</v>
      </c>
      <c r="N52" s="34"/>
      <c r="O52" s="34"/>
      <c r="P52" s="34" t="s">
        <v>60</v>
      </c>
      <c r="Q52" s="34"/>
      <c r="R52" s="34"/>
      <c r="S52" s="34" t="s">
        <v>60</v>
      </c>
      <c r="T52" s="34"/>
      <c r="U52" s="34"/>
      <c r="V52" s="34" t="s">
        <v>60</v>
      </c>
      <c r="W52" s="34"/>
      <c r="X52" s="34"/>
      <c r="Y52" s="34" t="s">
        <v>60</v>
      </c>
      <c r="Z52" s="34"/>
      <c r="AA52" s="34"/>
      <c r="AB52" s="34" t="s">
        <v>60</v>
      </c>
      <c r="AC52" s="34">
        <v>6000</v>
      </c>
      <c r="AD52" s="34">
        <v>779.2</v>
      </c>
      <c r="AE52" s="34" t="s">
        <v>748</v>
      </c>
      <c r="AF52" s="35">
        <v>6000</v>
      </c>
      <c r="AG52" s="35">
        <v>779.2</v>
      </c>
      <c r="AH52" s="34" t="s">
        <v>748</v>
      </c>
      <c r="AI52" s="34" t="s">
        <v>440</v>
      </c>
      <c r="AJ52" s="34" t="s">
        <v>745</v>
      </c>
      <c r="AK52" s="35">
        <f>SUMIFS('8月奖金发放记录'!$G$2:$G$171,'8月奖金发放记录'!$B$2:$B$171,G52,'8月奖金发放记录'!$A$2:$A$171,A52)</f>
        <v>0</v>
      </c>
      <c r="AL52" s="35">
        <f>SUMIFS('8月奖金发放记录'!$J$2:$J$171,'8月奖金发放记录'!$B$2:$B$171,G52,'8月奖金发放记录'!$A$2:$A$171,A52)</f>
        <v>0</v>
      </c>
      <c r="AM52" s="34" t="s">
        <v>746</v>
      </c>
      <c r="AN52" s="34" t="s">
        <v>59</v>
      </c>
    </row>
    <row r="53" ht="19" customHeight="1" spans="1:40">
      <c r="A53" s="36" t="s">
        <v>447</v>
      </c>
      <c r="B53" s="36" t="s">
        <v>803</v>
      </c>
      <c r="C53" s="36" t="s">
        <v>742</v>
      </c>
      <c r="D53" s="36" t="s">
        <v>752</v>
      </c>
      <c r="E53" s="36" t="s">
        <v>17</v>
      </c>
      <c r="F53" s="37">
        <v>1000</v>
      </c>
      <c r="G53" s="36" t="s">
        <v>444</v>
      </c>
      <c r="H53" s="36"/>
      <c r="I53" s="36"/>
      <c r="J53" s="36" t="s">
        <v>60</v>
      </c>
      <c r="K53" s="36"/>
      <c r="L53" s="36"/>
      <c r="M53" s="36" t="s">
        <v>60</v>
      </c>
      <c r="N53" s="36"/>
      <c r="O53" s="36"/>
      <c r="P53" s="36" t="s">
        <v>60</v>
      </c>
      <c r="Q53" s="36"/>
      <c r="R53" s="36"/>
      <c r="S53" s="36" t="s">
        <v>60</v>
      </c>
      <c r="T53" s="36"/>
      <c r="U53" s="36"/>
      <c r="V53" s="36" t="s">
        <v>60</v>
      </c>
      <c r="W53" s="36"/>
      <c r="X53" s="36"/>
      <c r="Y53" s="36" t="s">
        <v>60</v>
      </c>
      <c r="Z53" s="36"/>
      <c r="AA53" s="36"/>
      <c r="AB53" s="36" t="s">
        <v>60</v>
      </c>
      <c r="AC53" s="36">
        <v>6000</v>
      </c>
      <c r="AD53" s="36">
        <v>5641.5</v>
      </c>
      <c r="AE53" s="36" t="s">
        <v>748</v>
      </c>
      <c r="AF53" s="37">
        <v>6000</v>
      </c>
      <c r="AG53" s="37">
        <v>5641.5</v>
      </c>
      <c r="AH53" s="36" t="s">
        <v>748</v>
      </c>
      <c r="AI53" s="36" t="s">
        <v>448</v>
      </c>
      <c r="AJ53" s="36" t="s">
        <v>745</v>
      </c>
      <c r="AK53" s="37">
        <f>SUMIFS('8月奖金发放记录'!$G$2:$G$171,'8月奖金发放记录'!$B$2:$B$171,G53,'8月奖金发放记录'!$A$2:$A$171,A53)</f>
        <v>0</v>
      </c>
      <c r="AL53" s="37">
        <f>SUMIFS('8月奖金发放记录'!$J$2:$J$171,'8月奖金发放记录'!$B$2:$B$171,G53,'8月奖金发放记录'!$A$2:$A$171,A53)</f>
        <v>0</v>
      </c>
      <c r="AM53" s="36" t="s">
        <v>746</v>
      </c>
      <c r="AN53" s="36" t="s">
        <v>59</v>
      </c>
    </row>
    <row r="54" ht="19" customHeight="1" spans="1:40">
      <c r="A54" s="34" t="s">
        <v>450</v>
      </c>
      <c r="B54" s="34" t="s">
        <v>804</v>
      </c>
      <c r="C54" s="34" t="s">
        <v>742</v>
      </c>
      <c r="D54" s="34" t="s">
        <v>752</v>
      </c>
      <c r="E54" s="34" t="s">
        <v>17</v>
      </c>
      <c r="F54" s="35">
        <v>1000</v>
      </c>
      <c r="G54" s="34" t="s">
        <v>444</v>
      </c>
      <c r="H54" s="34"/>
      <c r="I54" s="34"/>
      <c r="J54" s="34" t="s">
        <v>60</v>
      </c>
      <c r="K54" s="34"/>
      <c r="L54" s="34"/>
      <c r="M54" s="34" t="s">
        <v>60</v>
      </c>
      <c r="N54" s="34"/>
      <c r="O54" s="34"/>
      <c r="P54" s="34" t="s">
        <v>60</v>
      </c>
      <c r="Q54" s="34"/>
      <c r="R54" s="34"/>
      <c r="S54" s="34" t="s">
        <v>60</v>
      </c>
      <c r="T54" s="34"/>
      <c r="U54" s="34"/>
      <c r="V54" s="34" t="s">
        <v>60</v>
      </c>
      <c r="W54" s="34"/>
      <c r="X54" s="34"/>
      <c r="Y54" s="34" t="s">
        <v>60</v>
      </c>
      <c r="Z54" s="34"/>
      <c r="AA54" s="34"/>
      <c r="AB54" s="34" t="s">
        <v>60</v>
      </c>
      <c r="AC54" s="34">
        <v>193.55</v>
      </c>
      <c r="AD54" s="34">
        <v>0</v>
      </c>
      <c r="AE54" s="34" t="s">
        <v>748</v>
      </c>
      <c r="AF54" s="35">
        <v>193.55</v>
      </c>
      <c r="AG54" s="35">
        <v>0</v>
      </c>
      <c r="AH54" s="34" t="s">
        <v>748</v>
      </c>
      <c r="AI54" s="34" t="s">
        <v>440</v>
      </c>
      <c r="AJ54" s="34" t="s">
        <v>745</v>
      </c>
      <c r="AK54" s="35">
        <f>SUMIFS('8月奖金发放记录'!$G$2:$G$171,'8月奖金发放记录'!$B$2:$B$171,G54,'8月奖金发放记录'!$A$2:$A$171,A54)</f>
        <v>0</v>
      </c>
      <c r="AL54" s="35">
        <f>SUMIFS('8月奖金发放记录'!$J$2:$J$171,'8月奖金发放记录'!$B$2:$B$171,G54,'8月奖金发放记录'!$A$2:$A$171,A54)</f>
        <v>0</v>
      </c>
      <c r="AM54" s="34" t="s">
        <v>746</v>
      </c>
      <c r="AN54" s="34" t="s">
        <v>59</v>
      </c>
    </row>
    <row r="55" ht="19" customHeight="1" spans="1:40">
      <c r="A55" s="36" t="s">
        <v>322</v>
      </c>
      <c r="B55" s="36" t="s">
        <v>805</v>
      </c>
      <c r="C55" s="36" t="s">
        <v>742</v>
      </c>
      <c r="D55" s="36" t="s">
        <v>752</v>
      </c>
      <c r="E55" s="36" t="s">
        <v>17</v>
      </c>
      <c r="F55" s="37">
        <v>1000</v>
      </c>
      <c r="G55" s="36" t="s">
        <v>444</v>
      </c>
      <c r="H55" s="36"/>
      <c r="I55" s="36"/>
      <c r="J55" s="36" t="s">
        <v>60</v>
      </c>
      <c r="K55" s="36"/>
      <c r="L55" s="36"/>
      <c r="M55" s="36" t="s">
        <v>60</v>
      </c>
      <c r="N55" s="36"/>
      <c r="O55" s="36"/>
      <c r="P55" s="36" t="s">
        <v>60</v>
      </c>
      <c r="Q55" s="36"/>
      <c r="R55" s="36"/>
      <c r="S55" s="36" t="s">
        <v>60</v>
      </c>
      <c r="T55" s="36"/>
      <c r="U55" s="36"/>
      <c r="V55" s="36" t="s">
        <v>60</v>
      </c>
      <c r="W55" s="36"/>
      <c r="X55" s="36"/>
      <c r="Y55" s="36" t="s">
        <v>60</v>
      </c>
      <c r="Z55" s="36"/>
      <c r="AA55" s="36"/>
      <c r="AB55" s="36" t="s">
        <v>60</v>
      </c>
      <c r="AC55" s="36">
        <v>1935.48</v>
      </c>
      <c r="AD55" s="36">
        <v>0</v>
      </c>
      <c r="AE55" s="36" t="s">
        <v>748</v>
      </c>
      <c r="AF55" s="37">
        <v>1935.48</v>
      </c>
      <c r="AG55" s="37">
        <v>0</v>
      </c>
      <c r="AH55" s="36" t="s">
        <v>748</v>
      </c>
      <c r="AI55" s="36" t="s">
        <v>440</v>
      </c>
      <c r="AJ55" s="36" t="s">
        <v>745</v>
      </c>
      <c r="AK55" s="37">
        <f>SUMIFS('8月奖金发放记录'!$G$2:$G$171,'8月奖金发放记录'!$B$2:$B$171,G55,'8月奖金发放记录'!$A$2:$A$171,A55)</f>
        <v>0</v>
      </c>
      <c r="AL55" s="37">
        <f>SUMIFS('8月奖金发放记录'!$J$2:$J$171,'8月奖金发放记录'!$B$2:$B$171,G55,'8月奖金发放记录'!$A$2:$A$171,A55)</f>
        <v>0</v>
      </c>
      <c r="AM55" s="36" t="s">
        <v>746</v>
      </c>
      <c r="AN55" s="36" t="s">
        <v>59</v>
      </c>
    </row>
    <row r="56" ht="19" customHeight="1" spans="1:40">
      <c r="A56" s="34" t="s">
        <v>451</v>
      </c>
      <c r="B56" s="34" t="s">
        <v>806</v>
      </c>
      <c r="C56" s="34" t="s">
        <v>742</v>
      </c>
      <c r="D56" s="34" t="s">
        <v>752</v>
      </c>
      <c r="E56" s="34" t="s">
        <v>17</v>
      </c>
      <c r="F56" s="35">
        <v>1000</v>
      </c>
      <c r="G56" s="34" t="s">
        <v>444</v>
      </c>
      <c r="H56" s="34"/>
      <c r="I56" s="34"/>
      <c r="J56" s="34" t="s">
        <v>60</v>
      </c>
      <c r="K56" s="34"/>
      <c r="L56" s="34"/>
      <c r="M56" s="34" t="s">
        <v>60</v>
      </c>
      <c r="N56" s="34"/>
      <c r="O56" s="34"/>
      <c r="P56" s="34" t="s">
        <v>60</v>
      </c>
      <c r="Q56" s="34"/>
      <c r="R56" s="34"/>
      <c r="S56" s="34" t="s">
        <v>60</v>
      </c>
      <c r="T56" s="34"/>
      <c r="U56" s="34"/>
      <c r="V56" s="34" t="s">
        <v>60</v>
      </c>
      <c r="W56" s="34"/>
      <c r="X56" s="34"/>
      <c r="Y56" s="34" t="s">
        <v>60</v>
      </c>
      <c r="Z56" s="34"/>
      <c r="AA56" s="34"/>
      <c r="AB56" s="34" t="s">
        <v>60</v>
      </c>
      <c r="AC56" s="34">
        <v>6000</v>
      </c>
      <c r="AD56" s="34">
        <v>29.5</v>
      </c>
      <c r="AE56" s="34" t="s">
        <v>748</v>
      </c>
      <c r="AF56" s="35">
        <v>6000</v>
      </c>
      <c r="AG56" s="35">
        <v>29.5</v>
      </c>
      <c r="AH56" s="34" t="s">
        <v>748</v>
      </c>
      <c r="AI56" s="34" t="s">
        <v>452</v>
      </c>
      <c r="AJ56" s="34" t="s">
        <v>745</v>
      </c>
      <c r="AK56" s="35">
        <f>SUMIFS('8月奖金发放记录'!$G$2:$G$171,'8月奖金发放记录'!$B$2:$B$171,G56,'8月奖金发放记录'!$A$2:$A$171,A56)</f>
        <v>0</v>
      </c>
      <c r="AL56" s="35">
        <f>SUMIFS('8月奖金发放记录'!$J$2:$J$171,'8月奖金发放记录'!$B$2:$B$171,G56,'8月奖金发放记录'!$A$2:$A$171,A56)</f>
        <v>0</v>
      </c>
      <c r="AM56" s="34" t="s">
        <v>746</v>
      </c>
      <c r="AN56" s="34" t="s">
        <v>59</v>
      </c>
    </row>
    <row r="57" ht="19" customHeight="1" spans="1:40">
      <c r="A57" s="36" t="s">
        <v>454</v>
      </c>
      <c r="B57" s="36" t="s">
        <v>807</v>
      </c>
      <c r="C57" s="36" t="s">
        <v>742</v>
      </c>
      <c r="D57" s="36" t="s">
        <v>752</v>
      </c>
      <c r="E57" s="36" t="s">
        <v>17</v>
      </c>
      <c r="F57" s="37">
        <v>1000</v>
      </c>
      <c r="G57" s="36" t="s">
        <v>444</v>
      </c>
      <c r="H57" s="36"/>
      <c r="I57" s="36"/>
      <c r="J57" s="36" t="s">
        <v>60</v>
      </c>
      <c r="K57" s="36"/>
      <c r="L57" s="36"/>
      <c r="M57" s="36" t="s">
        <v>60</v>
      </c>
      <c r="N57" s="36"/>
      <c r="O57" s="36"/>
      <c r="P57" s="36" t="s">
        <v>60</v>
      </c>
      <c r="Q57" s="36"/>
      <c r="R57" s="36"/>
      <c r="S57" s="36" t="s">
        <v>60</v>
      </c>
      <c r="T57" s="36"/>
      <c r="U57" s="36"/>
      <c r="V57" s="36" t="s">
        <v>60</v>
      </c>
      <c r="W57" s="36"/>
      <c r="X57" s="36"/>
      <c r="Y57" s="36" t="s">
        <v>60</v>
      </c>
      <c r="Z57" s="36"/>
      <c r="AA57" s="36"/>
      <c r="AB57" s="36" t="s">
        <v>60</v>
      </c>
      <c r="AC57" s="36">
        <v>6000</v>
      </c>
      <c r="AD57" s="36">
        <v>529.8</v>
      </c>
      <c r="AE57" s="36" t="s">
        <v>748</v>
      </c>
      <c r="AF57" s="37">
        <v>6000</v>
      </c>
      <c r="AG57" s="37">
        <v>529.8</v>
      </c>
      <c r="AH57" s="36" t="s">
        <v>748</v>
      </c>
      <c r="AI57" s="36" t="s">
        <v>440</v>
      </c>
      <c r="AJ57" s="36" t="s">
        <v>745</v>
      </c>
      <c r="AK57" s="37">
        <f>SUMIFS('8月奖金发放记录'!$G$2:$G$171,'8月奖金发放记录'!$B$2:$B$171,G57,'8月奖金发放记录'!$A$2:$A$171,A57)</f>
        <v>0</v>
      </c>
      <c r="AL57" s="37">
        <f>SUMIFS('8月奖金发放记录'!$J$2:$J$171,'8月奖金发放记录'!$B$2:$B$171,G57,'8月奖金发放记录'!$A$2:$A$171,A57)</f>
        <v>0</v>
      </c>
      <c r="AM57" s="36" t="s">
        <v>746</v>
      </c>
      <c r="AN57" s="36" t="s">
        <v>59</v>
      </c>
    </row>
    <row r="58" ht="19" customHeight="1" spans="1:40">
      <c r="A58" s="34" t="s">
        <v>455</v>
      </c>
      <c r="B58" s="34" t="s">
        <v>808</v>
      </c>
      <c r="C58" s="34" t="s">
        <v>742</v>
      </c>
      <c r="D58" s="34" t="s">
        <v>752</v>
      </c>
      <c r="E58" s="34" t="s">
        <v>17</v>
      </c>
      <c r="F58" s="35">
        <v>1000</v>
      </c>
      <c r="G58" s="34" t="s">
        <v>444</v>
      </c>
      <c r="H58" s="34"/>
      <c r="I58" s="34"/>
      <c r="J58" s="34" t="s">
        <v>60</v>
      </c>
      <c r="K58" s="34"/>
      <c r="L58" s="34"/>
      <c r="M58" s="34" t="s">
        <v>60</v>
      </c>
      <c r="N58" s="34"/>
      <c r="O58" s="34"/>
      <c r="P58" s="34" t="s">
        <v>60</v>
      </c>
      <c r="Q58" s="34"/>
      <c r="R58" s="34"/>
      <c r="S58" s="34" t="s">
        <v>60</v>
      </c>
      <c r="T58" s="34"/>
      <c r="U58" s="34"/>
      <c r="V58" s="34" t="s">
        <v>60</v>
      </c>
      <c r="W58" s="34"/>
      <c r="X58" s="34"/>
      <c r="Y58" s="34" t="s">
        <v>60</v>
      </c>
      <c r="Z58" s="34"/>
      <c r="AA58" s="34"/>
      <c r="AB58" s="34" t="s">
        <v>60</v>
      </c>
      <c r="AC58" s="34">
        <v>6000</v>
      </c>
      <c r="AD58" s="34">
        <v>0.3</v>
      </c>
      <c r="AE58" s="34" t="s">
        <v>748</v>
      </c>
      <c r="AF58" s="35">
        <v>6000</v>
      </c>
      <c r="AG58" s="35">
        <v>0.3</v>
      </c>
      <c r="AH58" s="34" t="s">
        <v>748</v>
      </c>
      <c r="AI58" s="34" t="s">
        <v>440</v>
      </c>
      <c r="AJ58" s="34" t="s">
        <v>745</v>
      </c>
      <c r="AK58" s="35">
        <f>SUMIFS('8月奖金发放记录'!$G$2:$G$171,'8月奖金发放记录'!$B$2:$B$171,G58,'8月奖金发放记录'!$A$2:$A$171,A58)</f>
        <v>0</v>
      </c>
      <c r="AL58" s="35">
        <f>SUMIFS('8月奖金发放记录'!$J$2:$J$171,'8月奖金发放记录'!$B$2:$B$171,G58,'8月奖金发放记录'!$A$2:$A$171,A58)</f>
        <v>0</v>
      </c>
      <c r="AM58" s="34" t="s">
        <v>746</v>
      </c>
      <c r="AN58" s="34" t="s">
        <v>59</v>
      </c>
    </row>
    <row r="59" ht="19" customHeight="1" spans="1:40">
      <c r="A59" s="36" t="s">
        <v>456</v>
      </c>
      <c r="B59" s="36" t="s">
        <v>809</v>
      </c>
      <c r="C59" s="36" t="s">
        <v>742</v>
      </c>
      <c r="D59" s="36" t="s">
        <v>752</v>
      </c>
      <c r="E59" s="36" t="s">
        <v>17</v>
      </c>
      <c r="F59" s="37">
        <v>1000</v>
      </c>
      <c r="G59" s="36" t="s">
        <v>444</v>
      </c>
      <c r="H59" s="36">
        <v>193.55</v>
      </c>
      <c r="I59" s="36">
        <v>197.1</v>
      </c>
      <c r="J59" s="36" t="s">
        <v>744</v>
      </c>
      <c r="K59" s="36"/>
      <c r="L59" s="36"/>
      <c r="M59" s="36" t="s">
        <v>60</v>
      </c>
      <c r="N59" s="36"/>
      <c r="O59" s="36"/>
      <c r="P59" s="36" t="s">
        <v>60</v>
      </c>
      <c r="Q59" s="36"/>
      <c r="R59" s="36"/>
      <c r="S59" s="36" t="s">
        <v>60</v>
      </c>
      <c r="T59" s="36"/>
      <c r="U59" s="36"/>
      <c r="V59" s="36" t="s">
        <v>60</v>
      </c>
      <c r="W59" s="36"/>
      <c r="X59" s="36"/>
      <c r="Y59" s="36" t="s">
        <v>60</v>
      </c>
      <c r="Z59" s="36"/>
      <c r="AA59" s="36"/>
      <c r="AB59" s="36" t="s">
        <v>60</v>
      </c>
      <c r="AC59" s="36">
        <v>6000</v>
      </c>
      <c r="AD59" s="36">
        <v>3841.5</v>
      </c>
      <c r="AE59" s="36" t="s">
        <v>748</v>
      </c>
      <c r="AF59" s="37">
        <v>6000</v>
      </c>
      <c r="AG59" s="37">
        <v>3841.5</v>
      </c>
      <c r="AH59" s="36" t="s">
        <v>748</v>
      </c>
      <c r="AI59" s="36" t="s">
        <v>440</v>
      </c>
      <c r="AJ59" s="36" t="s">
        <v>745</v>
      </c>
      <c r="AK59" s="37">
        <f>SUMIFS('8月奖金发放记录'!$G$2:$G$171,'8月奖金发放记录'!$B$2:$B$171,G59,'8月奖金发放记录'!$A$2:$A$171,A59)</f>
        <v>0</v>
      </c>
      <c r="AL59" s="37">
        <f>SUMIFS('8月奖金发放记录'!$J$2:$J$171,'8月奖金发放记录'!$B$2:$B$171,G59,'8月奖金发放记录'!$A$2:$A$171,A59)</f>
        <v>0</v>
      </c>
      <c r="AM59" s="36" t="s">
        <v>746</v>
      </c>
      <c r="AN59" s="36" t="s">
        <v>59</v>
      </c>
    </row>
    <row r="60" ht="19" customHeight="1" spans="1:40">
      <c r="A60" s="34" t="s">
        <v>457</v>
      </c>
      <c r="B60" s="34" t="s">
        <v>810</v>
      </c>
      <c r="C60" s="34" t="s">
        <v>742</v>
      </c>
      <c r="D60" s="34" t="s">
        <v>752</v>
      </c>
      <c r="E60" s="34" t="s">
        <v>17</v>
      </c>
      <c r="F60" s="35">
        <v>1000</v>
      </c>
      <c r="G60" s="34" t="s">
        <v>444</v>
      </c>
      <c r="H60" s="34"/>
      <c r="I60" s="34"/>
      <c r="J60" s="34" t="s">
        <v>60</v>
      </c>
      <c r="K60" s="34"/>
      <c r="L60" s="34"/>
      <c r="M60" s="34" t="s">
        <v>60</v>
      </c>
      <c r="N60" s="34"/>
      <c r="O60" s="34"/>
      <c r="P60" s="34" t="s">
        <v>60</v>
      </c>
      <c r="Q60" s="34"/>
      <c r="R60" s="34"/>
      <c r="S60" s="34" t="s">
        <v>60</v>
      </c>
      <c r="T60" s="34"/>
      <c r="U60" s="34"/>
      <c r="V60" s="34" t="s">
        <v>60</v>
      </c>
      <c r="W60" s="34"/>
      <c r="X60" s="34"/>
      <c r="Y60" s="34" t="s">
        <v>60</v>
      </c>
      <c r="Z60" s="34"/>
      <c r="AA60" s="34"/>
      <c r="AB60" s="34" t="s">
        <v>60</v>
      </c>
      <c r="AC60" s="34">
        <v>6000</v>
      </c>
      <c r="AD60" s="34">
        <v>6979.7</v>
      </c>
      <c r="AE60" s="34" t="s">
        <v>744</v>
      </c>
      <c r="AF60" s="35">
        <v>6000</v>
      </c>
      <c r="AG60" s="35">
        <v>6979.7</v>
      </c>
      <c r="AH60" s="34" t="s">
        <v>744</v>
      </c>
      <c r="AI60" s="34" t="s">
        <v>440</v>
      </c>
      <c r="AJ60" s="34" t="s">
        <v>745</v>
      </c>
      <c r="AK60" s="35">
        <f>SUMIFS('8月奖金发放记录'!$G$2:$G$171,'8月奖金发放记录'!$B$2:$B$171,G60,'8月奖金发放记录'!$A$2:$A$171,A60)</f>
        <v>1000</v>
      </c>
      <c r="AL60" s="35">
        <f>SUMIFS('8月奖金发放记录'!$J$2:$J$171,'8月奖金发放记录'!$B$2:$B$171,G60,'8月奖金发放记录'!$A$2:$A$171,A60)</f>
        <v>1000</v>
      </c>
      <c r="AM60" s="34" t="s">
        <v>60</v>
      </c>
      <c r="AN60" s="34" t="s">
        <v>59</v>
      </c>
    </row>
    <row r="61" ht="19" customHeight="1" spans="1:40">
      <c r="A61" s="36" t="s">
        <v>458</v>
      </c>
      <c r="B61" s="36" t="s">
        <v>811</v>
      </c>
      <c r="C61" s="36" t="s">
        <v>742</v>
      </c>
      <c r="D61" s="36" t="s">
        <v>752</v>
      </c>
      <c r="E61" s="36" t="s">
        <v>17</v>
      </c>
      <c r="F61" s="37">
        <v>1000</v>
      </c>
      <c r="G61" s="36" t="s">
        <v>444</v>
      </c>
      <c r="H61" s="36"/>
      <c r="I61" s="36"/>
      <c r="J61" s="36" t="s">
        <v>60</v>
      </c>
      <c r="K61" s="36"/>
      <c r="L61" s="36"/>
      <c r="M61" s="36" t="s">
        <v>60</v>
      </c>
      <c r="N61" s="36"/>
      <c r="O61" s="36"/>
      <c r="P61" s="36" t="s">
        <v>60</v>
      </c>
      <c r="Q61" s="36"/>
      <c r="R61" s="36"/>
      <c r="S61" s="36" t="s">
        <v>60</v>
      </c>
      <c r="T61" s="36"/>
      <c r="U61" s="36"/>
      <c r="V61" s="36" t="s">
        <v>60</v>
      </c>
      <c r="W61" s="36"/>
      <c r="X61" s="36"/>
      <c r="Y61" s="36" t="s">
        <v>60</v>
      </c>
      <c r="Z61" s="36"/>
      <c r="AA61" s="36"/>
      <c r="AB61" s="36" t="s">
        <v>60</v>
      </c>
      <c r="AC61" s="36">
        <v>6000</v>
      </c>
      <c r="AD61" s="36">
        <v>8541.6</v>
      </c>
      <c r="AE61" s="36" t="s">
        <v>744</v>
      </c>
      <c r="AF61" s="37">
        <v>6000</v>
      </c>
      <c r="AG61" s="37">
        <v>8541.6</v>
      </c>
      <c r="AH61" s="36" t="s">
        <v>744</v>
      </c>
      <c r="AI61" s="36" t="s">
        <v>440</v>
      </c>
      <c r="AJ61" s="36" t="s">
        <v>745</v>
      </c>
      <c r="AK61" s="37">
        <f>SUMIFS('8月奖金发放记录'!$G$2:$G$171,'8月奖金发放记录'!$B$2:$B$171,G61,'8月奖金发放记录'!$A$2:$A$171,A61)</f>
        <v>1000</v>
      </c>
      <c r="AL61" s="37">
        <f>SUMIFS('8月奖金发放记录'!$J$2:$J$171,'8月奖金发放记录'!$B$2:$B$171,G61,'8月奖金发放记录'!$A$2:$A$171,A61)</f>
        <v>1000</v>
      </c>
      <c r="AM61" s="36" t="s">
        <v>60</v>
      </c>
      <c r="AN61" s="36" t="s">
        <v>59</v>
      </c>
    </row>
    <row r="62" ht="19" customHeight="1" spans="1:40">
      <c r="A62" s="34" t="s">
        <v>459</v>
      </c>
      <c r="B62" s="34" t="s">
        <v>812</v>
      </c>
      <c r="C62" s="34" t="s">
        <v>742</v>
      </c>
      <c r="D62" s="34" t="s">
        <v>752</v>
      </c>
      <c r="E62" s="34" t="s">
        <v>17</v>
      </c>
      <c r="F62" s="35">
        <v>1000</v>
      </c>
      <c r="G62" s="34" t="s">
        <v>444</v>
      </c>
      <c r="H62" s="34"/>
      <c r="I62" s="34"/>
      <c r="J62" s="34" t="s">
        <v>60</v>
      </c>
      <c r="K62" s="34"/>
      <c r="L62" s="34"/>
      <c r="M62" s="34" t="s">
        <v>60</v>
      </c>
      <c r="N62" s="34"/>
      <c r="O62" s="34"/>
      <c r="P62" s="34" t="s">
        <v>60</v>
      </c>
      <c r="Q62" s="34"/>
      <c r="R62" s="34"/>
      <c r="S62" s="34" t="s">
        <v>60</v>
      </c>
      <c r="T62" s="34"/>
      <c r="U62" s="34"/>
      <c r="V62" s="34" t="s">
        <v>60</v>
      </c>
      <c r="W62" s="34"/>
      <c r="X62" s="34"/>
      <c r="Y62" s="34" t="s">
        <v>60</v>
      </c>
      <c r="Z62" s="34"/>
      <c r="AA62" s="34"/>
      <c r="AB62" s="34" t="s">
        <v>60</v>
      </c>
      <c r="AC62" s="34">
        <v>6000</v>
      </c>
      <c r="AD62" s="34">
        <v>1426.3</v>
      </c>
      <c r="AE62" s="34" t="s">
        <v>748</v>
      </c>
      <c r="AF62" s="35">
        <v>6000</v>
      </c>
      <c r="AG62" s="35">
        <v>1426.3</v>
      </c>
      <c r="AH62" s="34" t="s">
        <v>748</v>
      </c>
      <c r="AI62" s="34" t="s">
        <v>440</v>
      </c>
      <c r="AJ62" s="34" t="s">
        <v>745</v>
      </c>
      <c r="AK62" s="35">
        <f>SUMIFS('8月奖金发放记录'!$G$2:$G$171,'8月奖金发放记录'!$B$2:$B$171,G62,'8月奖金发放记录'!$A$2:$A$171,A62)</f>
        <v>0</v>
      </c>
      <c r="AL62" s="35">
        <f>SUMIFS('8月奖金发放记录'!$J$2:$J$171,'8月奖金发放记录'!$B$2:$B$171,G62,'8月奖金发放记录'!$A$2:$A$171,A62)</f>
        <v>0</v>
      </c>
      <c r="AM62" s="34" t="s">
        <v>746</v>
      </c>
      <c r="AN62" s="34" t="s">
        <v>59</v>
      </c>
    </row>
    <row r="63" ht="19" customHeight="1" spans="1:40">
      <c r="A63" s="36" t="s">
        <v>460</v>
      </c>
      <c r="B63" s="36" t="s">
        <v>813</v>
      </c>
      <c r="C63" s="36" t="s">
        <v>742</v>
      </c>
      <c r="D63" s="36" t="s">
        <v>752</v>
      </c>
      <c r="E63" s="36" t="s">
        <v>17</v>
      </c>
      <c r="F63" s="37">
        <v>1000</v>
      </c>
      <c r="G63" s="36" t="s">
        <v>444</v>
      </c>
      <c r="H63" s="36"/>
      <c r="I63" s="36"/>
      <c r="J63" s="36" t="s">
        <v>60</v>
      </c>
      <c r="K63" s="36"/>
      <c r="L63" s="36"/>
      <c r="M63" s="36" t="s">
        <v>60</v>
      </c>
      <c r="N63" s="36"/>
      <c r="O63" s="36"/>
      <c r="P63" s="36" t="s">
        <v>60</v>
      </c>
      <c r="Q63" s="36"/>
      <c r="R63" s="36"/>
      <c r="S63" s="36" t="s">
        <v>60</v>
      </c>
      <c r="T63" s="36"/>
      <c r="U63" s="36"/>
      <c r="V63" s="36" t="s">
        <v>60</v>
      </c>
      <c r="W63" s="36"/>
      <c r="X63" s="36"/>
      <c r="Y63" s="36" t="s">
        <v>60</v>
      </c>
      <c r="Z63" s="36"/>
      <c r="AA63" s="36"/>
      <c r="AB63" s="36" t="s">
        <v>60</v>
      </c>
      <c r="AC63" s="36">
        <v>6000</v>
      </c>
      <c r="AD63" s="36">
        <v>3750.7</v>
      </c>
      <c r="AE63" s="36" t="s">
        <v>748</v>
      </c>
      <c r="AF63" s="37">
        <v>6000</v>
      </c>
      <c r="AG63" s="37">
        <v>3750.7</v>
      </c>
      <c r="AH63" s="36" t="s">
        <v>748</v>
      </c>
      <c r="AI63" s="36" t="s">
        <v>440</v>
      </c>
      <c r="AJ63" s="36" t="s">
        <v>745</v>
      </c>
      <c r="AK63" s="37">
        <f>SUMIFS('8月奖金发放记录'!$G$2:$G$171,'8月奖金发放记录'!$B$2:$B$171,G63,'8月奖金发放记录'!$A$2:$A$171,A63)</f>
        <v>0</v>
      </c>
      <c r="AL63" s="37">
        <f>SUMIFS('8月奖金发放记录'!$J$2:$J$171,'8月奖金发放记录'!$B$2:$B$171,G63,'8月奖金发放记录'!$A$2:$A$171,A63)</f>
        <v>0</v>
      </c>
      <c r="AM63" s="36" t="s">
        <v>746</v>
      </c>
      <c r="AN63" s="36" t="s">
        <v>59</v>
      </c>
    </row>
    <row r="64" ht="19" customHeight="1" spans="1:40">
      <c r="A64" s="34" t="s">
        <v>461</v>
      </c>
      <c r="B64" s="34" t="s">
        <v>814</v>
      </c>
      <c r="C64" s="34" t="s">
        <v>742</v>
      </c>
      <c r="D64" s="34" t="s">
        <v>752</v>
      </c>
      <c r="E64" s="34" t="s">
        <v>17</v>
      </c>
      <c r="F64" s="35">
        <v>1000</v>
      </c>
      <c r="G64" s="34" t="s">
        <v>444</v>
      </c>
      <c r="H64" s="34"/>
      <c r="I64" s="34"/>
      <c r="J64" s="34" t="s">
        <v>60</v>
      </c>
      <c r="K64" s="34"/>
      <c r="L64" s="34"/>
      <c r="M64" s="34" t="s">
        <v>60</v>
      </c>
      <c r="N64" s="34"/>
      <c r="O64" s="34"/>
      <c r="P64" s="34" t="s">
        <v>60</v>
      </c>
      <c r="Q64" s="34"/>
      <c r="R64" s="34"/>
      <c r="S64" s="34" t="s">
        <v>60</v>
      </c>
      <c r="T64" s="34"/>
      <c r="U64" s="34"/>
      <c r="V64" s="34" t="s">
        <v>60</v>
      </c>
      <c r="W64" s="34"/>
      <c r="X64" s="34"/>
      <c r="Y64" s="34" t="s">
        <v>60</v>
      </c>
      <c r="Z64" s="34"/>
      <c r="AA64" s="34"/>
      <c r="AB64" s="34" t="s">
        <v>60</v>
      </c>
      <c r="AC64" s="34">
        <v>4258.06</v>
      </c>
      <c r="AD64" s="34">
        <v>217.3</v>
      </c>
      <c r="AE64" s="34" t="s">
        <v>748</v>
      </c>
      <c r="AF64" s="35">
        <v>4258.06</v>
      </c>
      <c r="AG64" s="35">
        <v>217.3</v>
      </c>
      <c r="AH64" s="34" t="s">
        <v>748</v>
      </c>
      <c r="AI64" s="34" t="s">
        <v>440</v>
      </c>
      <c r="AJ64" s="34" t="s">
        <v>745</v>
      </c>
      <c r="AK64" s="35">
        <f>SUMIFS('8月奖金发放记录'!$G$2:$G$171,'8月奖金发放记录'!$B$2:$B$171,G64,'8月奖金发放记录'!$A$2:$A$171,A64)</f>
        <v>0</v>
      </c>
      <c r="AL64" s="35">
        <f>SUMIFS('8月奖金发放记录'!$J$2:$J$171,'8月奖金发放记录'!$B$2:$B$171,G64,'8月奖金发放记录'!$A$2:$A$171,A64)</f>
        <v>0</v>
      </c>
      <c r="AM64" s="34" t="s">
        <v>746</v>
      </c>
      <c r="AN64" s="34" t="s">
        <v>59</v>
      </c>
    </row>
    <row r="65" ht="19" customHeight="1" spans="1:40">
      <c r="A65" s="36" t="s">
        <v>462</v>
      </c>
      <c r="B65" s="36" t="s">
        <v>815</v>
      </c>
      <c r="C65" s="36" t="s">
        <v>742</v>
      </c>
      <c r="D65" s="36" t="s">
        <v>752</v>
      </c>
      <c r="E65" s="36" t="s">
        <v>17</v>
      </c>
      <c r="F65" s="37">
        <v>1000</v>
      </c>
      <c r="G65" s="36" t="s">
        <v>444</v>
      </c>
      <c r="H65" s="36"/>
      <c r="I65" s="36"/>
      <c r="J65" s="36" t="s">
        <v>60</v>
      </c>
      <c r="K65" s="36"/>
      <c r="L65" s="36"/>
      <c r="M65" s="36" t="s">
        <v>60</v>
      </c>
      <c r="N65" s="36"/>
      <c r="O65" s="36"/>
      <c r="P65" s="36" t="s">
        <v>60</v>
      </c>
      <c r="Q65" s="36"/>
      <c r="R65" s="36"/>
      <c r="S65" s="36" t="s">
        <v>60</v>
      </c>
      <c r="T65" s="36"/>
      <c r="U65" s="36"/>
      <c r="V65" s="36" t="s">
        <v>60</v>
      </c>
      <c r="W65" s="36"/>
      <c r="X65" s="36"/>
      <c r="Y65" s="36" t="s">
        <v>60</v>
      </c>
      <c r="Z65" s="36"/>
      <c r="AA65" s="36"/>
      <c r="AB65" s="36" t="s">
        <v>60</v>
      </c>
      <c r="AC65" s="36">
        <v>6000</v>
      </c>
      <c r="AD65" s="36">
        <v>8752.4</v>
      </c>
      <c r="AE65" s="36" t="s">
        <v>744</v>
      </c>
      <c r="AF65" s="37">
        <v>6000</v>
      </c>
      <c r="AG65" s="37">
        <v>8752.4</v>
      </c>
      <c r="AH65" s="36" t="s">
        <v>744</v>
      </c>
      <c r="AI65" s="36" t="s">
        <v>440</v>
      </c>
      <c r="AJ65" s="36" t="s">
        <v>745</v>
      </c>
      <c r="AK65" s="37">
        <f>SUMIFS('8月奖金发放记录'!$G$2:$G$171,'8月奖金发放记录'!$B$2:$B$171,G65,'8月奖金发放记录'!$A$2:$A$171,A65)</f>
        <v>1000</v>
      </c>
      <c r="AL65" s="37">
        <f>SUMIFS('8月奖金发放记录'!$J$2:$J$171,'8月奖金发放记录'!$B$2:$B$171,G65,'8月奖金发放记录'!$A$2:$A$171,A65)</f>
        <v>1000</v>
      </c>
      <c r="AM65" s="36" t="s">
        <v>60</v>
      </c>
      <c r="AN65" s="36" t="s">
        <v>59</v>
      </c>
    </row>
    <row r="66" ht="19" customHeight="1" spans="1:40">
      <c r="A66" s="34" t="s">
        <v>463</v>
      </c>
      <c r="B66" s="34" t="s">
        <v>816</v>
      </c>
      <c r="C66" s="34" t="s">
        <v>742</v>
      </c>
      <c r="D66" s="34" t="s">
        <v>752</v>
      </c>
      <c r="E66" s="34" t="s">
        <v>17</v>
      </c>
      <c r="F66" s="35">
        <v>1000</v>
      </c>
      <c r="G66" s="34" t="s">
        <v>444</v>
      </c>
      <c r="H66" s="34"/>
      <c r="I66" s="34"/>
      <c r="J66" s="34" t="s">
        <v>60</v>
      </c>
      <c r="K66" s="34"/>
      <c r="L66" s="34"/>
      <c r="M66" s="34" t="s">
        <v>60</v>
      </c>
      <c r="N66" s="34"/>
      <c r="O66" s="34"/>
      <c r="P66" s="34" t="s">
        <v>60</v>
      </c>
      <c r="Q66" s="34"/>
      <c r="R66" s="34"/>
      <c r="S66" s="34" t="s">
        <v>60</v>
      </c>
      <c r="T66" s="34"/>
      <c r="U66" s="34"/>
      <c r="V66" s="34" t="s">
        <v>60</v>
      </c>
      <c r="W66" s="34"/>
      <c r="X66" s="34"/>
      <c r="Y66" s="34" t="s">
        <v>60</v>
      </c>
      <c r="Z66" s="34"/>
      <c r="AA66" s="34"/>
      <c r="AB66" s="34" t="s">
        <v>60</v>
      </c>
      <c r="AC66" s="34">
        <v>967.74</v>
      </c>
      <c r="AD66" s="34">
        <v>38.8</v>
      </c>
      <c r="AE66" s="34" t="s">
        <v>748</v>
      </c>
      <c r="AF66" s="35">
        <v>967.74</v>
      </c>
      <c r="AG66" s="35">
        <v>38.8</v>
      </c>
      <c r="AH66" s="34" t="s">
        <v>748</v>
      </c>
      <c r="AI66" s="34" t="s">
        <v>440</v>
      </c>
      <c r="AJ66" s="34" t="s">
        <v>745</v>
      </c>
      <c r="AK66" s="35">
        <f>SUMIFS('8月奖金发放记录'!$G$2:$G$171,'8月奖金发放记录'!$B$2:$B$171,G66,'8月奖金发放记录'!$A$2:$A$171,A66)</f>
        <v>0</v>
      </c>
      <c r="AL66" s="35">
        <f>SUMIFS('8月奖金发放记录'!$J$2:$J$171,'8月奖金发放记录'!$B$2:$B$171,G66,'8月奖金发放记录'!$A$2:$A$171,A66)</f>
        <v>0</v>
      </c>
      <c r="AM66" s="34" t="s">
        <v>746</v>
      </c>
      <c r="AN66" s="34" t="s">
        <v>59</v>
      </c>
    </row>
    <row r="67" ht="19" customHeight="1" spans="1:40">
      <c r="A67" s="36" t="s">
        <v>464</v>
      </c>
      <c r="B67" s="36" t="s">
        <v>817</v>
      </c>
      <c r="C67" s="36" t="s">
        <v>750</v>
      </c>
      <c r="D67" s="36" t="s">
        <v>743</v>
      </c>
      <c r="E67" s="36" t="s">
        <v>11</v>
      </c>
      <c r="F67" s="37">
        <v>150</v>
      </c>
      <c r="G67" s="36" t="s">
        <v>444</v>
      </c>
      <c r="H67" s="36"/>
      <c r="I67" s="36"/>
      <c r="J67" s="36" t="s">
        <v>60</v>
      </c>
      <c r="K67" s="36"/>
      <c r="L67" s="36"/>
      <c r="M67" s="36" t="s">
        <v>60</v>
      </c>
      <c r="N67" s="36"/>
      <c r="O67" s="36"/>
      <c r="P67" s="36" t="s">
        <v>60</v>
      </c>
      <c r="Q67" s="36"/>
      <c r="R67" s="36"/>
      <c r="S67" s="36" t="s">
        <v>60</v>
      </c>
      <c r="T67" s="36">
        <v>967.74</v>
      </c>
      <c r="U67" s="36">
        <v>66.3</v>
      </c>
      <c r="V67" s="36" t="s">
        <v>748</v>
      </c>
      <c r="W67" s="36">
        <v>3000</v>
      </c>
      <c r="X67" s="36">
        <v>1216.9</v>
      </c>
      <c r="Y67" s="36" t="s">
        <v>748</v>
      </c>
      <c r="Z67" s="36">
        <v>2612.9</v>
      </c>
      <c r="AA67" s="36">
        <v>827.9</v>
      </c>
      <c r="AB67" s="36" t="s">
        <v>748</v>
      </c>
      <c r="AC67" s="36">
        <v>96.77</v>
      </c>
      <c r="AD67" s="36">
        <v>44.5</v>
      </c>
      <c r="AE67" s="36" t="s">
        <v>748</v>
      </c>
      <c r="AF67" s="37">
        <v>6677.41</v>
      </c>
      <c r="AG67" s="37">
        <v>2155.6</v>
      </c>
      <c r="AH67" s="36" t="s">
        <v>748</v>
      </c>
      <c r="AI67" s="36" t="s">
        <v>465</v>
      </c>
      <c r="AJ67" s="36" t="s">
        <v>745</v>
      </c>
      <c r="AK67" s="37">
        <f>SUMIFS('8月奖金发放记录'!$G$2:$G$171,'8月奖金发放记录'!$B$2:$B$171,G67,'8月奖金发放记录'!$A$2:$A$171,A67)</f>
        <v>0</v>
      </c>
      <c r="AL67" s="37">
        <f>SUMIFS('8月奖金发放记录'!$J$2:$J$171,'8月奖金发放记录'!$B$2:$B$171,G67,'8月奖金发放记录'!$A$2:$A$171,A67)</f>
        <v>0</v>
      </c>
      <c r="AM67" s="36" t="s">
        <v>746</v>
      </c>
      <c r="AN67" s="36" t="s">
        <v>59</v>
      </c>
    </row>
    <row r="68" ht="19" customHeight="1" spans="1:40">
      <c r="A68" s="34" t="s">
        <v>467</v>
      </c>
      <c r="B68" s="34" t="s">
        <v>818</v>
      </c>
      <c r="C68" s="34" t="s">
        <v>780</v>
      </c>
      <c r="D68" s="34" t="s">
        <v>777</v>
      </c>
      <c r="E68" s="34" t="s">
        <v>16</v>
      </c>
      <c r="F68" s="35">
        <v>260</v>
      </c>
      <c r="G68" s="34" t="s">
        <v>444</v>
      </c>
      <c r="H68" s="34"/>
      <c r="I68" s="34"/>
      <c r="J68" s="34" t="s">
        <v>60</v>
      </c>
      <c r="K68" s="34"/>
      <c r="L68" s="34"/>
      <c r="M68" s="34" t="s">
        <v>60</v>
      </c>
      <c r="N68" s="34"/>
      <c r="O68" s="34"/>
      <c r="P68" s="34" t="s">
        <v>60</v>
      </c>
      <c r="Q68" s="34"/>
      <c r="R68" s="34"/>
      <c r="S68" s="34" t="s">
        <v>60</v>
      </c>
      <c r="T68" s="34"/>
      <c r="U68" s="34"/>
      <c r="V68" s="34" t="s">
        <v>60</v>
      </c>
      <c r="W68" s="34"/>
      <c r="X68" s="34"/>
      <c r="Y68" s="34" t="s">
        <v>60</v>
      </c>
      <c r="Z68" s="34"/>
      <c r="AA68" s="34"/>
      <c r="AB68" s="34" t="s">
        <v>60</v>
      </c>
      <c r="AC68" s="34">
        <v>5000</v>
      </c>
      <c r="AD68" s="34">
        <v>3171.8</v>
      </c>
      <c r="AE68" s="34" t="s">
        <v>748</v>
      </c>
      <c r="AF68" s="35">
        <v>5000</v>
      </c>
      <c r="AG68" s="35">
        <v>3171.8</v>
      </c>
      <c r="AH68" s="34" t="s">
        <v>748</v>
      </c>
      <c r="AI68" s="34" t="s">
        <v>468</v>
      </c>
      <c r="AJ68" s="34" t="s">
        <v>745</v>
      </c>
      <c r="AK68" s="35">
        <f>SUMIFS('8月奖金发放记录'!$G$2:$G$171,'8月奖金发放记录'!$B$2:$B$171,G68,'8月奖金发放记录'!$A$2:$A$171,A68)</f>
        <v>0</v>
      </c>
      <c r="AL68" s="35">
        <f>SUMIFS('8月奖金发放记录'!$J$2:$J$171,'8月奖金发放记录'!$B$2:$B$171,G68,'8月奖金发放记录'!$A$2:$A$171,A68)</f>
        <v>0</v>
      </c>
      <c r="AM68" s="34" t="s">
        <v>746</v>
      </c>
      <c r="AN68" s="34" t="s">
        <v>59</v>
      </c>
    </row>
    <row r="69" ht="19" customHeight="1" spans="1:40">
      <c r="A69" s="36" t="s">
        <v>472</v>
      </c>
      <c r="B69" s="36" t="s">
        <v>819</v>
      </c>
      <c r="C69" s="36" t="s">
        <v>776</v>
      </c>
      <c r="D69" s="36" t="s">
        <v>777</v>
      </c>
      <c r="E69" s="36" t="s">
        <v>16</v>
      </c>
      <c r="F69" s="37">
        <v>260</v>
      </c>
      <c r="G69" s="36" t="s">
        <v>444</v>
      </c>
      <c r="H69" s="36"/>
      <c r="I69" s="36"/>
      <c r="J69" s="36" t="s">
        <v>60</v>
      </c>
      <c r="K69" s="36"/>
      <c r="L69" s="36"/>
      <c r="M69" s="36" t="s">
        <v>60</v>
      </c>
      <c r="N69" s="36"/>
      <c r="O69" s="36"/>
      <c r="P69" s="36" t="s">
        <v>60</v>
      </c>
      <c r="Q69" s="36">
        <v>1333.33</v>
      </c>
      <c r="R69" s="36">
        <v>1232.1</v>
      </c>
      <c r="S69" s="36" t="s">
        <v>748</v>
      </c>
      <c r="T69" s="36">
        <v>5000</v>
      </c>
      <c r="U69" s="36">
        <v>838.9</v>
      </c>
      <c r="V69" s="36" t="s">
        <v>748</v>
      </c>
      <c r="W69" s="36">
        <v>5000</v>
      </c>
      <c r="X69" s="36">
        <v>652</v>
      </c>
      <c r="Y69" s="36" t="s">
        <v>748</v>
      </c>
      <c r="Z69" s="36">
        <v>5000</v>
      </c>
      <c r="AA69" s="36">
        <v>710.1</v>
      </c>
      <c r="AB69" s="36" t="s">
        <v>748</v>
      </c>
      <c r="AC69" s="36">
        <v>5000</v>
      </c>
      <c r="AD69" s="36">
        <v>523.1</v>
      </c>
      <c r="AE69" s="36" t="s">
        <v>748</v>
      </c>
      <c r="AF69" s="37">
        <v>21333.33</v>
      </c>
      <c r="AG69" s="37">
        <v>3956.2</v>
      </c>
      <c r="AH69" s="36" t="s">
        <v>748</v>
      </c>
      <c r="AI69" s="36" t="s">
        <v>473</v>
      </c>
      <c r="AJ69" s="36" t="s">
        <v>745</v>
      </c>
      <c r="AK69" s="37">
        <f>SUMIFS('8月奖金发放记录'!$G$2:$G$171,'8月奖金发放记录'!$B$2:$B$171,G69,'8月奖金发放记录'!$A$2:$A$171,A69)</f>
        <v>0</v>
      </c>
      <c r="AL69" s="37">
        <f>SUMIFS('8月奖金发放记录'!$J$2:$J$171,'8月奖金发放记录'!$B$2:$B$171,G69,'8月奖金发放记录'!$A$2:$A$171,A69)</f>
        <v>0</v>
      </c>
      <c r="AM69" s="36" t="s">
        <v>746</v>
      </c>
      <c r="AN69" s="36" t="s">
        <v>59</v>
      </c>
    </row>
    <row r="70" ht="19" customHeight="1" spans="1:40">
      <c r="A70" s="34" t="s">
        <v>475</v>
      </c>
      <c r="B70" s="34" t="s">
        <v>820</v>
      </c>
      <c r="C70" s="34" t="s">
        <v>776</v>
      </c>
      <c r="D70" s="34" t="s">
        <v>777</v>
      </c>
      <c r="E70" s="34" t="s">
        <v>16</v>
      </c>
      <c r="F70" s="35">
        <v>260</v>
      </c>
      <c r="G70" s="34" t="s">
        <v>444</v>
      </c>
      <c r="H70" s="34"/>
      <c r="I70" s="34"/>
      <c r="J70" s="34" t="s">
        <v>60</v>
      </c>
      <c r="K70" s="34"/>
      <c r="L70" s="34"/>
      <c r="M70" s="34" t="s">
        <v>60</v>
      </c>
      <c r="N70" s="34"/>
      <c r="O70" s="34"/>
      <c r="P70" s="34" t="s">
        <v>60</v>
      </c>
      <c r="Q70" s="34"/>
      <c r="R70" s="34"/>
      <c r="S70" s="34" t="s">
        <v>60</v>
      </c>
      <c r="T70" s="34"/>
      <c r="U70" s="34"/>
      <c r="V70" s="34" t="s">
        <v>60</v>
      </c>
      <c r="W70" s="34"/>
      <c r="X70" s="34"/>
      <c r="Y70" s="34" t="s">
        <v>60</v>
      </c>
      <c r="Z70" s="34"/>
      <c r="AA70" s="34"/>
      <c r="AB70" s="34" t="s">
        <v>60</v>
      </c>
      <c r="AC70" s="34">
        <v>5000</v>
      </c>
      <c r="AD70" s="34">
        <v>5367.24</v>
      </c>
      <c r="AE70" s="34" t="s">
        <v>744</v>
      </c>
      <c r="AF70" s="35">
        <v>5000</v>
      </c>
      <c r="AG70" s="35">
        <v>5367.24</v>
      </c>
      <c r="AH70" s="34" t="s">
        <v>744</v>
      </c>
      <c r="AI70" s="34" t="s">
        <v>468</v>
      </c>
      <c r="AJ70" s="34" t="s">
        <v>745</v>
      </c>
      <c r="AK70" s="35">
        <f>SUMIFS('8月奖金发放记录'!$G$2:$G$171,'8月奖金发放记录'!$B$2:$B$171,G70,'8月奖金发放记录'!$A$2:$A$171,A70)</f>
        <v>260</v>
      </c>
      <c r="AL70" s="35">
        <f>SUMIFS('8月奖金发放记录'!$J$2:$J$171,'8月奖金发放记录'!$B$2:$B$171,G70,'8月奖金发放记录'!$A$2:$A$171,A70)</f>
        <v>260</v>
      </c>
      <c r="AM70" s="34" t="s">
        <v>60</v>
      </c>
      <c r="AN70" s="34" t="s">
        <v>59</v>
      </c>
    </row>
    <row r="71" ht="19" customHeight="1" spans="1:40">
      <c r="A71" s="36" t="s">
        <v>476</v>
      </c>
      <c r="B71" s="36" t="s">
        <v>821</v>
      </c>
      <c r="C71" s="36" t="s">
        <v>776</v>
      </c>
      <c r="D71" s="36" t="s">
        <v>777</v>
      </c>
      <c r="E71" s="36" t="s">
        <v>16</v>
      </c>
      <c r="F71" s="37">
        <v>260</v>
      </c>
      <c r="G71" s="36" t="s">
        <v>444</v>
      </c>
      <c r="H71" s="36"/>
      <c r="I71" s="36"/>
      <c r="J71" s="36" t="s">
        <v>60</v>
      </c>
      <c r="K71" s="36"/>
      <c r="L71" s="36"/>
      <c r="M71" s="36" t="s">
        <v>60</v>
      </c>
      <c r="N71" s="36"/>
      <c r="O71" s="36"/>
      <c r="P71" s="36" t="s">
        <v>60</v>
      </c>
      <c r="Q71" s="36"/>
      <c r="R71" s="36"/>
      <c r="S71" s="36" t="s">
        <v>60</v>
      </c>
      <c r="T71" s="36"/>
      <c r="U71" s="36"/>
      <c r="V71" s="36" t="s">
        <v>60</v>
      </c>
      <c r="W71" s="36"/>
      <c r="X71" s="36"/>
      <c r="Y71" s="36" t="s">
        <v>60</v>
      </c>
      <c r="Z71" s="36"/>
      <c r="AA71" s="36"/>
      <c r="AB71" s="36" t="s">
        <v>60</v>
      </c>
      <c r="AC71" s="36">
        <v>2258.06</v>
      </c>
      <c r="AD71" s="36">
        <v>0</v>
      </c>
      <c r="AE71" s="36" t="s">
        <v>748</v>
      </c>
      <c r="AF71" s="37">
        <v>2258.06</v>
      </c>
      <c r="AG71" s="37">
        <v>0</v>
      </c>
      <c r="AH71" s="36" t="s">
        <v>748</v>
      </c>
      <c r="AI71" s="36" t="s">
        <v>477</v>
      </c>
      <c r="AJ71" s="36" t="s">
        <v>745</v>
      </c>
      <c r="AK71" s="37">
        <f>SUMIFS('8月奖金发放记录'!$G$2:$G$171,'8月奖金发放记录'!$B$2:$B$171,G71,'8月奖金发放记录'!$A$2:$A$171,A71)</f>
        <v>0</v>
      </c>
      <c r="AL71" s="37">
        <f>SUMIFS('8月奖金发放记录'!$J$2:$J$171,'8月奖金发放记录'!$B$2:$B$171,G71,'8月奖金发放记录'!$A$2:$A$171,A71)</f>
        <v>0</v>
      </c>
      <c r="AM71" s="36" t="s">
        <v>746</v>
      </c>
      <c r="AN71" s="36" t="s">
        <v>59</v>
      </c>
    </row>
    <row r="72" ht="19" customHeight="1" spans="1:40">
      <c r="A72" s="34" t="s">
        <v>482</v>
      </c>
      <c r="B72" s="34" t="s">
        <v>822</v>
      </c>
      <c r="C72" s="34" t="s">
        <v>780</v>
      </c>
      <c r="D72" s="34" t="s">
        <v>777</v>
      </c>
      <c r="E72" s="34" t="s">
        <v>16</v>
      </c>
      <c r="F72" s="35">
        <v>260</v>
      </c>
      <c r="G72" s="34" t="s">
        <v>444</v>
      </c>
      <c r="H72" s="34"/>
      <c r="I72" s="34"/>
      <c r="J72" s="34" t="s">
        <v>60</v>
      </c>
      <c r="K72" s="34"/>
      <c r="L72" s="34"/>
      <c r="M72" s="34" t="s">
        <v>60</v>
      </c>
      <c r="N72" s="34"/>
      <c r="O72" s="34"/>
      <c r="P72" s="34" t="s">
        <v>60</v>
      </c>
      <c r="Q72" s="34"/>
      <c r="R72" s="34"/>
      <c r="S72" s="34" t="s">
        <v>60</v>
      </c>
      <c r="T72" s="34"/>
      <c r="U72" s="34"/>
      <c r="V72" s="34" t="s">
        <v>60</v>
      </c>
      <c r="W72" s="34"/>
      <c r="X72" s="34"/>
      <c r="Y72" s="34" t="s">
        <v>60</v>
      </c>
      <c r="Z72" s="34"/>
      <c r="AA72" s="34"/>
      <c r="AB72" s="34" t="s">
        <v>60</v>
      </c>
      <c r="AC72" s="34">
        <v>5000</v>
      </c>
      <c r="AD72" s="34">
        <v>4080.9</v>
      </c>
      <c r="AE72" s="34" t="s">
        <v>748</v>
      </c>
      <c r="AF72" s="35">
        <v>5000</v>
      </c>
      <c r="AG72" s="35">
        <v>4080.9</v>
      </c>
      <c r="AH72" s="34" t="s">
        <v>748</v>
      </c>
      <c r="AI72" s="34" t="s">
        <v>468</v>
      </c>
      <c r="AJ72" s="34" t="s">
        <v>745</v>
      </c>
      <c r="AK72" s="35">
        <f>SUMIFS('8月奖金发放记录'!$G$2:$G$171,'8月奖金发放记录'!$B$2:$B$171,G72,'8月奖金发放记录'!$A$2:$A$171,A72)</f>
        <v>0</v>
      </c>
      <c r="AL72" s="35">
        <f>SUMIFS('8月奖金发放记录'!$J$2:$J$171,'8月奖金发放记录'!$B$2:$B$171,G72,'8月奖金发放记录'!$A$2:$A$171,A72)</f>
        <v>0</v>
      </c>
      <c r="AM72" s="34" t="s">
        <v>746</v>
      </c>
      <c r="AN72" s="34" t="s">
        <v>59</v>
      </c>
    </row>
    <row r="73" ht="19" customHeight="1" spans="1:40">
      <c r="A73" s="36" t="s">
        <v>483</v>
      </c>
      <c r="B73" s="36" t="s">
        <v>823</v>
      </c>
      <c r="C73" s="36" t="s">
        <v>780</v>
      </c>
      <c r="D73" s="36" t="s">
        <v>777</v>
      </c>
      <c r="E73" s="36" t="s">
        <v>16</v>
      </c>
      <c r="F73" s="37">
        <v>260</v>
      </c>
      <c r="G73" s="36" t="s">
        <v>444</v>
      </c>
      <c r="H73" s="36"/>
      <c r="I73" s="36"/>
      <c r="J73" s="36" t="s">
        <v>60</v>
      </c>
      <c r="K73" s="36"/>
      <c r="L73" s="36"/>
      <c r="M73" s="36" t="s">
        <v>60</v>
      </c>
      <c r="N73" s="36"/>
      <c r="O73" s="36"/>
      <c r="P73" s="36" t="s">
        <v>60</v>
      </c>
      <c r="Q73" s="36"/>
      <c r="R73" s="36"/>
      <c r="S73" s="36" t="s">
        <v>60</v>
      </c>
      <c r="T73" s="36"/>
      <c r="U73" s="36"/>
      <c r="V73" s="36" t="s">
        <v>60</v>
      </c>
      <c r="W73" s="36"/>
      <c r="X73" s="36"/>
      <c r="Y73" s="36" t="s">
        <v>60</v>
      </c>
      <c r="Z73" s="36"/>
      <c r="AA73" s="36"/>
      <c r="AB73" s="36" t="s">
        <v>60</v>
      </c>
      <c r="AC73" s="36">
        <v>645.16</v>
      </c>
      <c r="AD73" s="36">
        <v>0</v>
      </c>
      <c r="AE73" s="36" t="s">
        <v>748</v>
      </c>
      <c r="AF73" s="37">
        <v>645.16</v>
      </c>
      <c r="AG73" s="37">
        <v>0</v>
      </c>
      <c r="AH73" s="36" t="s">
        <v>748</v>
      </c>
      <c r="AI73" s="36" t="s">
        <v>484</v>
      </c>
      <c r="AJ73" s="36" t="s">
        <v>745</v>
      </c>
      <c r="AK73" s="37">
        <f>SUMIFS('8月奖金发放记录'!$G$2:$G$171,'8月奖金发放记录'!$B$2:$B$171,G73,'8月奖金发放记录'!$A$2:$A$171,A73)</f>
        <v>0</v>
      </c>
      <c r="AL73" s="37">
        <f>SUMIFS('8月奖金发放记录'!$J$2:$J$171,'8月奖金发放记录'!$B$2:$B$171,G73,'8月奖金发放记录'!$A$2:$A$171,A73)</f>
        <v>0</v>
      </c>
      <c r="AM73" s="36" t="s">
        <v>746</v>
      </c>
      <c r="AN73" s="36" t="s">
        <v>59</v>
      </c>
    </row>
    <row r="74" ht="19" customHeight="1" spans="1:40">
      <c r="A74" s="34" t="s">
        <v>487</v>
      </c>
      <c r="B74" s="34" t="s">
        <v>824</v>
      </c>
      <c r="C74" s="34" t="s">
        <v>750</v>
      </c>
      <c r="D74" s="34" t="s">
        <v>777</v>
      </c>
      <c r="E74" s="34" t="s">
        <v>6</v>
      </c>
      <c r="F74" s="35">
        <v>150</v>
      </c>
      <c r="G74" s="34" t="s">
        <v>444</v>
      </c>
      <c r="H74" s="34"/>
      <c r="I74" s="34"/>
      <c r="J74" s="34" t="s">
        <v>60</v>
      </c>
      <c r="K74" s="34"/>
      <c r="L74" s="34"/>
      <c r="M74" s="34" t="s">
        <v>60</v>
      </c>
      <c r="N74" s="34"/>
      <c r="O74" s="34"/>
      <c r="P74" s="34" t="s">
        <v>60</v>
      </c>
      <c r="Q74" s="34"/>
      <c r="R74" s="34"/>
      <c r="S74" s="34" t="s">
        <v>60</v>
      </c>
      <c r="T74" s="34"/>
      <c r="U74" s="34"/>
      <c r="V74" s="34" t="s">
        <v>60</v>
      </c>
      <c r="W74" s="34"/>
      <c r="X74" s="34"/>
      <c r="Y74" s="34" t="s">
        <v>60</v>
      </c>
      <c r="Z74" s="34"/>
      <c r="AA74" s="34"/>
      <c r="AB74" s="34" t="s">
        <v>60</v>
      </c>
      <c r="AC74" s="34">
        <v>3000</v>
      </c>
      <c r="AD74" s="34">
        <v>3358.6</v>
      </c>
      <c r="AE74" s="34" t="s">
        <v>744</v>
      </c>
      <c r="AF74" s="35">
        <v>3000</v>
      </c>
      <c r="AG74" s="35">
        <v>3358.6</v>
      </c>
      <c r="AH74" s="34" t="s">
        <v>744</v>
      </c>
      <c r="AI74" s="34" t="s">
        <v>468</v>
      </c>
      <c r="AJ74" s="34" t="s">
        <v>745</v>
      </c>
      <c r="AK74" s="35">
        <f>SUMIFS('8月奖金发放记录'!$G$2:$G$171,'8月奖金发放记录'!$B$2:$B$171,G74,'8月奖金发放记录'!$A$2:$A$171,A74)</f>
        <v>150</v>
      </c>
      <c r="AL74" s="35">
        <f>SUMIFS('8月奖金发放记录'!$J$2:$J$171,'8月奖金发放记录'!$B$2:$B$171,G74,'8月奖金发放记录'!$A$2:$A$171,A74)</f>
        <v>150</v>
      </c>
      <c r="AM74" s="34" t="s">
        <v>60</v>
      </c>
      <c r="AN74" s="34" t="s">
        <v>59</v>
      </c>
    </row>
    <row r="75" ht="19" customHeight="1" spans="1:40">
      <c r="A75" s="36" t="s">
        <v>490</v>
      </c>
      <c r="B75" s="36" t="s">
        <v>825</v>
      </c>
      <c r="C75" s="36" t="s">
        <v>750</v>
      </c>
      <c r="D75" s="36" t="s">
        <v>777</v>
      </c>
      <c r="E75" s="36" t="s">
        <v>6</v>
      </c>
      <c r="F75" s="37">
        <v>150</v>
      </c>
      <c r="G75" s="36" t="s">
        <v>444</v>
      </c>
      <c r="H75" s="36"/>
      <c r="I75" s="36"/>
      <c r="J75" s="36" t="s">
        <v>60</v>
      </c>
      <c r="K75" s="36"/>
      <c r="L75" s="36"/>
      <c r="M75" s="36" t="s">
        <v>60</v>
      </c>
      <c r="N75" s="36"/>
      <c r="O75" s="36"/>
      <c r="P75" s="36" t="s">
        <v>60</v>
      </c>
      <c r="Q75" s="36"/>
      <c r="R75" s="36"/>
      <c r="S75" s="36" t="s">
        <v>60</v>
      </c>
      <c r="T75" s="36"/>
      <c r="U75" s="36"/>
      <c r="V75" s="36" t="s">
        <v>60</v>
      </c>
      <c r="W75" s="36"/>
      <c r="X75" s="36"/>
      <c r="Y75" s="36" t="s">
        <v>60</v>
      </c>
      <c r="Z75" s="36"/>
      <c r="AA75" s="36"/>
      <c r="AB75" s="36" t="s">
        <v>60</v>
      </c>
      <c r="AC75" s="36">
        <v>3000</v>
      </c>
      <c r="AD75" s="36">
        <v>3985.8</v>
      </c>
      <c r="AE75" s="36" t="s">
        <v>744</v>
      </c>
      <c r="AF75" s="37">
        <v>3000</v>
      </c>
      <c r="AG75" s="37">
        <v>3985.8</v>
      </c>
      <c r="AH75" s="36" t="s">
        <v>744</v>
      </c>
      <c r="AI75" s="36" t="s">
        <v>468</v>
      </c>
      <c r="AJ75" s="36" t="s">
        <v>745</v>
      </c>
      <c r="AK75" s="37">
        <f>SUMIFS('8月奖金发放记录'!$G$2:$G$171,'8月奖金发放记录'!$B$2:$B$171,G75,'8月奖金发放记录'!$A$2:$A$171,A75)</f>
        <v>150</v>
      </c>
      <c r="AL75" s="37">
        <f>SUMIFS('8月奖金发放记录'!$J$2:$J$171,'8月奖金发放记录'!$B$2:$B$171,G75,'8月奖金发放记录'!$A$2:$A$171,A75)</f>
        <v>150</v>
      </c>
      <c r="AM75" s="36" t="s">
        <v>60</v>
      </c>
      <c r="AN75" s="36" t="s">
        <v>59</v>
      </c>
    </row>
    <row r="76" ht="19" customHeight="1" spans="1:40">
      <c r="A76" s="34" t="s">
        <v>491</v>
      </c>
      <c r="B76" s="34" t="s">
        <v>826</v>
      </c>
      <c r="C76" s="34" t="s">
        <v>750</v>
      </c>
      <c r="D76" s="34" t="s">
        <v>777</v>
      </c>
      <c r="E76" s="34" t="s">
        <v>6</v>
      </c>
      <c r="F76" s="35">
        <v>150</v>
      </c>
      <c r="G76" s="34" t="s">
        <v>444</v>
      </c>
      <c r="H76" s="34"/>
      <c r="I76" s="34"/>
      <c r="J76" s="34" t="s">
        <v>60</v>
      </c>
      <c r="K76" s="34"/>
      <c r="L76" s="34"/>
      <c r="M76" s="34" t="s">
        <v>60</v>
      </c>
      <c r="N76" s="34"/>
      <c r="O76" s="34"/>
      <c r="P76" s="34" t="s">
        <v>60</v>
      </c>
      <c r="Q76" s="34"/>
      <c r="R76" s="34"/>
      <c r="S76" s="34" t="s">
        <v>60</v>
      </c>
      <c r="T76" s="34"/>
      <c r="U76" s="34"/>
      <c r="V76" s="34" t="s">
        <v>60</v>
      </c>
      <c r="W76" s="34"/>
      <c r="X76" s="34"/>
      <c r="Y76" s="34" t="s">
        <v>60</v>
      </c>
      <c r="Z76" s="34"/>
      <c r="AA76" s="34"/>
      <c r="AB76" s="34" t="s">
        <v>60</v>
      </c>
      <c r="AC76" s="34">
        <v>3000</v>
      </c>
      <c r="AD76" s="34">
        <v>803.5</v>
      </c>
      <c r="AE76" s="34" t="s">
        <v>748</v>
      </c>
      <c r="AF76" s="35">
        <v>3000</v>
      </c>
      <c r="AG76" s="35">
        <v>803.5</v>
      </c>
      <c r="AH76" s="34" t="s">
        <v>748</v>
      </c>
      <c r="AI76" s="34" t="s">
        <v>477</v>
      </c>
      <c r="AJ76" s="34" t="s">
        <v>745</v>
      </c>
      <c r="AK76" s="35">
        <f>SUMIFS('8月奖金发放记录'!$G$2:$G$171,'8月奖金发放记录'!$B$2:$B$171,G76,'8月奖金发放记录'!$A$2:$A$171,A76)</f>
        <v>0</v>
      </c>
      <c r="AL76" s="35">
        <f>SUMIFS('8月奖金发放记录'!$J$2:$J$171,'8月奖金发放记录'!$B$2:$B$171,G76,'8月奖金发放记录'!$A$2:$A$171,A76)</f>
        <v>0</v>
      </c>
      <c r="AM76" s="34" t="s">
        <v>746</v>
      </c>
      <c r="AN76" s="34" t="s">
        <v>59</v>
      </c>
    </row>
    <row r="77" ht="19" customHeight="1" spans="1:40">
      <c r="A77" s="36" t="s">
        <v>493</v>
      </c>
      <c r="B77" s="36" t="s">
        <v>827</v>
      </c>
      <c r="C77" s="36" t="s">
        <v>750</v>
      </c>
      <c r="D77" s="36" t="s">
        <v>777</v>
      </c>
      <c r="E77" s="36" t="s">
        <v>6</v>
      </c>
      <c r="F77" s="37">
        <v>150</v>
      </c>
      <c r="G77" s="36" t="s">
        <v>444</v>
      </c>
      <c r="H77" s="36"/>
      <c r="I77" s="36"/>
      <c r="J77" s="36" t="s">
        <v>60</v>
      </c>
      <c r="K77" s="36"/>
      <c r="L77" s="36"/>
      <c r="M77" s="36" t="s">
        <v>60</v>
      </c>
      <c r="N77" s="36"/>
      <c r="O77" s="36"/>
      <c r="P77" s="36" t="s">
        <v>60</v>
      </c>
      <c r="Q77" s="36"/>
      <c r="R77" s="36"/>
      <c r="S77" s="36" t="s">
        <v>60</v>
      </c>
      <c r="T77" s="36">
        <v>1838.71</v>
      </c>
      <c r="U77" s="36">
        <v>548.6</v>
      </c>
      <c r="V77" s="36" t="s">
        <v>748</v>
      </c>
      <c r="W77" s="36">
        <v>3000</v>
      </c>
      <c r="X77" s="36">
        <v>842.5</v>
      </c>
      <c r="Y77" s="36" t="s">
        <v>748</v>
      </c>
      <c r="Z77" s="36">
        <v>3000</v>
      </c>
      <c r="AA77" s="36">
        <v>741.4</v>
      </c>
      <c r="AB77" s="36" t="s">
        <v>748</v>
      </c>
      <c r="AC77" s="36">
        <v>3000</v>
      </c>
      <c r="AD77" s="36">
        <v>620.7</v>
      </c>
      <c r="AE77" s="36" t="s">
        <v>748</v>
      </c>
      <c r="AF77" s="37">
        <v>10838.71</v>
      </c>
      <c r="AG77" s="37">
        <v>2753.2</v>
      </c>
      <c r="AH77" s="36" t="s">
        <v>748</v>
      </c>
      <c r="AI77" s="36" t="s">
        <v>473</v>
      </c>
      <c r="AJ77" s="36" t="s">
        <v>745</v>
      </c>
      <c r="AK77" s="37">
        <f>SUMIFS('8月奖金发放记录'!$G$2:$G$171,'8月奖金发放记录'!$B$2:$B$171,G77,'8月奖金发放记录'!$A$2:$A$171,A77)</f>
        <v>0</v>
      </c>
      <c r="AL77" s="37">
        <f>SUMIFS('8月奖金发放记录'!$J$2:$J$171,'8月奖金发放记录'!$B$2:$B$171,G77,'8月奖金发放记录'!$A$2:$A$171,A77)</f>
        <v>0</v>
      </c>
      <c r="AM77" s="36" t="s">
        <v>746</v>
      </c>
      <c r="AN77" s="36" t="s">
        <v>59</v>
      </c>
    </row>
    <row r="78" ht="19" customHeight="1" spans="1:40">
      <c r="A78" s="34" t="s">
        <v>494</v>
      </c>
      <c r="B78" s="34" t="s">
        <v>828</v>
      </c>
      <c r="C78" s="34" t="s">
        <v>742</v>
      </c>
      <c r="D78" s="34" t="s">
        <v>743</v>
      </c>
      <c r="E78" s="34" t="s">
        <v>12</v>
      </c>
      <c r="F78" s="35">
        <v>260</v>
      </c>
      <c r="G78" s="34" t="s">
        <v>444</v>
      </c>
      <c r="H78" s="34"/>
      <c r="I78" s="34"/>
      <c r="J78" s="34" t="s">
        <v>60</v>
      </c>
      <c r="K78" s="34"/>
      <c r="L78" s="34"/>
      <c r="M78" s="34" t="s">
        <v>60</v>
      </c>
      <c r="N78" s="34"/>
      <c r="O78" s="34"/>
      <c r="P78" s="34" t="s">
        <v>60</v>
      </c>
      <c r="Q78" s="34"/>
      <c r="R78" s="34"/>
      <c r="S78" s="34" t="s">
        <v>60</v>
      </c>
      <c r="T78" s="34"/>
      <c r="U78" s="34"/>
      <c r="V78" s="34" t="s">
        <v>60</v>
      </c>
      <c r="W78" s="34"/>
      <c r="X78" s="34"/>
      <c r="Y78" s="34" t="s">
        <v>60</v>
      </c>
      <c r="Z78" s="34"/>
      <c r="AA78" s="34"/>
      <c r="AB78" s="34" t="s">
        <v>60</v>
      </c>
      <c r="AC78" s="34">
        <v>5000</v>
      </c>
      <c r="AD78" s="34">
        <v>566.2</v>
      </c>
      <c r="AE78" s="34" t="s">
        <v>748</v>
      </c>
      <c r="AF78" s="35">
        <v>5000</v>
      </c>
      <c r="AG78" s="35">
        <v>566.2</v>
      </c>
      <c r="AH78" s="34" t="s">
        <v>748</v>
      </c>
      <c r="AI78" s="34" t="s">
        <v>465</v>
      </c>
      <c r="AJ78" s="34" t="s">
        <v>745</v>
      </c>
      <c r="AK78" s="35">
        <f>SUMIFS('8月奖金发放记录'!$G$2:$G$171,'8月奖金发放记录'!$B$2:$B$171,G78,'8月奖金发放记录'!$A$2:$A$171,A78)</f>
        <v>0</v>
      </c>
      <c r="AL78" s="35">
        <f>SUMIFS('8月奖金发放记录'!$J$2:$J$171,'8月奖金发放记录'!$B$2:$B$171,G78,'8月奖金发放记录'!$A$2:$A$171,A78)</f>
        <v>0</v>
      </c>
      <c r="AM78" s="34" t="s">
        <v>746</v>
      </c>
      <c r="AN78" s="34" t="s">
        <v>59</v>
      </c>
    </row>
    <row r="79" ht="19" customHeight="1" spans="1:40">
      <c r="A79" s="36" t="s">
        <v>496</v>
      </c>
      <c r="B79" s="36" t="s">
        <v>829</v>
      </c>
      <c r="C79" s="36" t="s">
        <v>742</v>
      </c>
      <c r="D79" s="36" t="s">
        <v>743</v>
      </c>
      <c r="E79" s="36" t="s">
        <v>12</v>
      </c>
      <c r="F79" s="37">
        <v>260</v>
      </c>
      <c r="G79" s="36" t="s">
        <v>444</v>
      </c>
      <c r="H79" s="36"/>
      <c r="I79" s="36"/>
      <c r="J79" s="36" t="s">
        <v>60</v>
      </c>
      <c r="K79" s="36"/>
      <c r="L79" s="36"/>
      <c r="M79" s="36" t="s">
        <v>60</v>
      </c>
      <c r="N79" s="36"/>
      <c r="O79" s="36"/>
      <c r="P79" s="36" t="s">
        <v>60</v>
      </c>
      <c r="Q79" s="36"/>
      <c r="R79" s="36"/>
      <c r="S79" s="36" t="s">
        <v>60</v>
      </c>
      <c r="T79" s="36"/>
      <c r="U79" s="36"/>
      <c r="V79" s="36" t="s">
        <v>60</v>
      </c>
      <c r="W79" s="36"/>
      <c r="X79" s="36"/>
      <c r="Y79" s="36" t="s">
        <v>60</v>
      </c>
      <c r="Z79" s="36"/>
      <c r="AA79" s="36"/>
      <c r="AB79" s="36" t="s">
        <v>60</v>
      </c>
      <c r="AC79" s="36">
        <v>5000</v>
      </c>
      <c r="AD79" s="36">
        <v>495.4</v>
      </c>
      <c r="AE79" s="36" t="s">
        <v>748</v>
      </c>
      <c r="AF79" s="37">
        <v>5000</v>
      </c>
      <c r="AG79" s="37">
        <v>495.4</v>
      </c>
      <c r="AH79" s="36" t="s">
        <v>748</v>
      </c>
      <c r="AI79" s="36" t="s">
        <v>465</v>
      </c>
      <c r="AJ79" s="36" t="s">
        <v>745</v>
      </c>
      <c r="AK79" s="37">
        <f>SUMIFS('8月奖金发放记录'!$G$2:$G$171,'8月奖金发放记录'!$B$2:$B$171,G79,'8月奖金发放记录'!$A$2:$A$171,A79)</f>
        <v>0</v>
      </c>
      <c r="AL79" s="37">
        <f>SUMIFS('8月奖金发放记录'!$J$2:$J$171,'8月奖金发放记录'!$B$2:$B$171,G79,'8月奖金发放记录'!$A$2:$A$171,A79)</f>
        <v>0</v>
      </c>
      <c r="AM79" s="36" t="s">
        <v>746</v>
      </c>
      <c r="AN79" s="36" t="s">
        <v>59</v>
      </c>
    </row>
    <row r="80" ht="19" customHeight="1" spans="1:40">
      <c r="A80" s="34" t="s">
        <v>497</v>
      </c>
      <c r="B80" s="34" t="s">
        <v>830</v>
      </c>
      <c r="C80" s="34" t="s">
        <v>750</v>
      </c>
      <c r="D80" s="34" t="s">
        <v>743</v>
      </c>
      <c r="E80" s="34" t="s">
        <v>11</v>
      </c>
      <c r="F80" s="35">
        <v>150</v>
      </c>
      <c r="G80" s="34" t="s">
        <v>444</v>
      </c>
      <c r="H80" s="34"/>
      <c r="I80" s="34"/>
      <c r="J80" s="34" t="s">
        <v>60</v>
      </c>
      <c r="K80" s="34"/>
      <c r="L80" s="34"/>
      <c r="M80" s="34" t="s">
        <v>60</v>
      </c>
      <c r="N80" s="34"/>
      <c r="O80" s="34"/>
      <c r="P80" s="34" t="s">
        <v>60</v>
      </c>
      <c r="Q80" s="34"/>
      <c r="R80" s="34"/>
      <c r="S80" s="34" t="s">
        <v>60</v>
      </c>
      <c r="T80" s="34"/>
      <c r="U80" s="34"/>
      <c r="V80" s="34" t="s">
        <v>60</v>
      </c>
      <c r="W80" s="34"/>
      <c r="X80" s="34"/>
      <c r="Y80" s="34" t="s">
        <v>60</v>
      </c>
      <c r="Z80" s="34"/>
      <c r="AA80" s="34"/>
      <c r="AB80" s="34" t="s">
        <v>60</v>
      </c>
      <c r="AC80" s="34">
        <v>3000</v>
      </c>
      <c r="AD80" s="34">
        <v>3564.9</v>
      </c>
      <c r="AE80" s="34" t="s">
        <v>744</v>
      </c>
      <c r="AF80" s="35">
        <v>3000</v>
      </c>
      <c r="AG80" s="35">
        <v>3564.9</v>
      </c>
      <c r="AH80" s="34" t="s">
        <v>744</v>
      </c>
      <c r="AI80" s="34" t="s">
        <v>452</v>
      </c>
      <c r="AJ80" s="34" t="s">
        <v>745</v>
      </c>
      <c r="AK80" s="35">
        <f>SUMIFS('8月奖金发放记录'!$G$2:$G$171,'8月奖金发放记录'!$B$2:$B$171,G80,'8月奖金发放记录'!$A$2:$A$171,A80)</f>
        <v>150</v>
      </c>
      <c r="AL80" s="35">
        <f>SUMIFS('8月奖金发放记录'!$J$2:$J$171,'8月奖金发放记录'!$B$2:$B$171,G80,'8月奖金发放记录'!$A$2:$A$171,A80)</f>
        <v>150</v>
      </c>
      <c r="AM80" s="34" t="s">
        <v>60</v>
      </c>
      <c r="AN80" s="34" t="s">
        <v>59</v>
      </c>
    </row>
    <row r="81" ht="19" customHeight="1" spans="1:40">
      <c r="A81" s="36" t="s">
        <v>499</v>
      </c>
      <c r="B81" s="36" t="s">
        <v>831</v>
      </c>
      <c r="C81" s="36" t="s">
        <v>750</v>
      </c>
      <c r="D81" s="36" t="s">
        <v>743</v>
      </c>
      <c r="E81" s="36" t="s">
        <v>11</v>
      </c>
      <c r="F81" s="37">
        <v>150</v>
      </c>
      <c r="G81" s="36" t="s">
        <v>444</v>
      </c>
      <c r="H81" s="36"/>
      <c r="I81" s="36"/>
      <c r="J81" s="36" t="s">
        <v>60</v>
      </c>
      <c r="K81" s="36"/>
      <c r="L81" s="36"/>
      <c r="M81" s="36" t="s">
        <v>60</v>
      </c>
      <c r="N81" s="36"/>
      <c r="O81" s="36"/>
      <c r="P81" s="36" t="s">
        <v>60</v>
      </c>
      <c r="Q81" s="36"/>
      <c r="R81" s="36"/>
      <c r="S81" s="36" t="s">
        <v>60</v>
      </c>
      <c r="T81" s="36"/>
      <c r="U81" s="36"/>
      <c r="V81" s="36" t="s">
        <v>60</v>
      </c>
      <c r="W81" s="36"/>
      <c r="X81" s="36"/>
      <c r="Y81" s="36" t="s">
        <v>60</v>
      </c>
      <c r="Z81" s="36"/>
      <c r="AA81" s="36"/>
      <c r="AB81" s="36" t="s">
        <v>60</v>
      </c>
      <c r="AC81" s="36">
        <v>3000</v>
      </c>
      <c r="AD81" s="36">
        <v>6610.5</v>
      </c>
      <c r="AE81" s="36" t="s">
        <v>744</v>
      </c>
      <c r="AF81" s="37">
        <v>3000</v>
      </c>
      <c r="AG81" s="37">
        <v>6610.5</v>
      </c>
      <c r="AH81" s="36" t="s">
        <v>744</v>
      </c>
      <c r="AI81" s="36" t="s">
        <v>452</v>
      </c>
      <c r="AJ81" s="36" t="s">
        <v>745</v>
      </c>
      <c r="AK81" s="37">
        <f>SUMIFS('8月奖金发放记录'!$G$2:$G$171,'8月奖金发放记录'!$B$2:$B$171,G81,'8月奖金发放记录'!$A$2:$A$171,A81)</f>
        <v>150</v>
      </c>
      <c r="AL81" s="37">
        <f>SUMIFS('8月奖金发放记录'!$J$2:$J$171,'8月奖金发放记录'!$B$2:$B$171,G81,'8月奖金发放记录'!$A$2:$A$171,A81)</f>
        <v>150</v>
      </c>
      <c r="AM81" s="36" t="s">
        <v>60</v>
      </c>
      <c r="AN81" s="36" t="s">
        <v>59</v>
      </c>
    </row>
    <row r="82" ht="19" customHeight="1" spans="1:40">
      <c r="A82" s="34" t="s">
        <v>500</v>
      </c>
      <c r="B82" s="34" t="s">
        <v>832</v>
      </c>
      <c r="C82" s="34" t="s">
        <v>750</v>
      </c>
      <c r="D82" s="34" t="s">
        <v>743</v>
      </c>
      <c r="E82" s="34" t="s">
        <v>11</v>
      </c>
      <c r="F82" s="35">
        <v>150</v>
      </c>
      <c r="G82" s="34" t="s">
        <v>444</v>
      </c>
      <c r="H82" s="34"/>
      <c r="I82" s="34"/>
      <c r="J82" s="34" t="s">
        <v>60</v>
      </c>
      <c r="K82" s="34"/>
      <c r="L82" s="34"/>
      <c r="M82" s="34" t="s">
        <v>60</v>
      </c>
      <c r="N82" s="34"/>
      <c r="O82" s="34"/>
      <c r="P82" s="34" t="s">
        <v>60</v>
      </c>
      <c r="Q82" s="34"/>
      <c r="R82" s="34"/>
      <c r="S82" s="34" t="s">
        <v>60</v>
      </c>
      <c r="T82" s="34"/>
      <c r="U82" s="34"/>
      <c r="V82" s="34" t="s">
        <v>60</v>
      </c>
      <c r="W82" s="34"/>
      <c r="X82" s="34"/>
      <c r="Y82" s="34" t="s">
        <v>60</v>
      </c>
      <c r="Z82" s="34"/>
      <c r="AA82" s="34"/>
      <c r="AB82" s="34" t="s">
        <v>60</v>
      </c>
      <c r="AC82" s="34">
        <v>3000</v>
      </c>
      <c r="AD82" s="34">
        <v>490.7</v>
      </c>
      <c r="AE82" s="34" t="s">
        <v>748</v>
      </c>
      <c r="AF82" s="35">
        <v>3000</v>
      </c>
      <c r="AG82" s="35">
        <v>490.7</v>
      </c>
      <c r="AH82" s="34" t="s">
        <v>748</v>
      </c>
      <c r="AI82" s="34" t="s">
        <v>452</v>
      </c>
      <c r="AJ82" s="34" t="s">
        <v>745</v>
      </c>
      <c r="AK82" s="35">
        <f>SUMIFS('8月奖金发放记录'!$G$2:$G$171,'8月奖金发放记录'!$B$2:$B$171,G82,'8月奖金发放记录'!$A$2:$A$171,A82)</f>
        <v>0</v>
      </c>
      <c r="AL82" s="35">
        <f>SUMIFS('8月奖金发放记录'!$J$2:$J$171,'8月奖金发放记录'!$B$2:$B$171,G82,'8月奖金发放记录'!$A$2:$A$171,A82)</f>
        <v>0</v>
      </c>
      <c r="AM82" s="34" t="s">
        <v>746</v>
      </c>
      <c r="AN82" s="34" t="s">
        <v>59</v>
      </c>
    </row>
    <row r="83" ht="19" customHeight="1" spans="1:40">
      <c r="A83" s="36" t="s">
        <v>501</v>
      </c>
      <c r="B83" s="36" t="s">
        <v>833</v>
      </c>
      <c r="C83" s="36" t="s">
        <v>750</v>
      </c>
      <c r="D83" s="36" t="s">
        <v>743</v>
      </c>
      <c r="E83" s="36" t="s">
        <v>11</v>
      </c>
      <c r="F83" s="37">
        <v>150</v>
      </c>
      <c r="G83" s="36" t="s">
        <v>444</v>
      </c>
      <c r="H83" s="36"/>
      <c r="I83" s="36"/>
      <c r="J83" s="36" t="s">
        <v>60</v>
      </c>
      <c r="K83" s="36"/>
      <c r="L83" s="36"/>
      <c r="M83" s="36" t="s">
        <v>60</v>
      </c>
      <c r="N83" s="36"/>
      <c r="O83" s="36"/>
      <c r="P83" s="36" t="s">
        <v>60</v>
      </c>
      <c r="Q83" s="36"/>
      <c r="R83" s="36"/>
      <c r="S83" s="36" t="s">
        <v>60</v>
      </c>
      <c r="T83" s="36"/>
      <c r="U83" s="36"/>
      <c r="V83" s="36" t="s">
        <v>60</v>
      </c>
      <c r="W83" s="36"/>
      <c r="X83" s="36"/>
      <c r="Y83" s="36" t="s">
        <v>60</v>
      </c>
      <c r="Z83" s="36"/>
      <c r="AA83" s="36"/>
      <c r="AB83" s="36" t="s">
        <v>60</v>
      </c>
      <c r="AC83" s="36">
        <v>290.32</v>
      </c>
      <c r="AD83" s="36">
        <v>72.6</v>
      </c>
      <c r="AE83" s="36" t="s">
        <v>748</v>
      </c>
      <c r="AF83" s="37">
        <v>290.32</v>
      </c>
      <c r="AG83" s="37">
        <v>72.6</v>
      </c>
      <c r="AH83" s="36" t="s">
        <v>748</v>
      </c>
      <c r="AI83" s="36" t="s">
        <v>502</v>
      </c>
      <c r="AJ83" s="36" t="s">
        <v>745</v>
      </c>
      <c r="AK83" s="37">
        <f>SUMIFS('8月奖金发放记录'!$G$2:$G$171,'8月奖金发放记录'!$B$2:$B$171,G83,'8月奖金发放记录'!$A$2:$A$171,A83)</f>
        <v>0</v>
      </c>
      <c r="AL83" s="37">
        <f>SUMIFS('8月奖金发放记录'!$J$2:$J$171,'8月奖金发放记录'!$B$2:$B$171,G83,'8月奖金发放记录'!$A$2:$A$171,A83)</f>
        <v>0</v>
      </c>
      <c r="AM83" s="36" t="s">
        <v>746</v>
      </c>
      <c r="AN83" s="36" t="s">
        <v>59</v>
      </c>
    </row>
    <row r="84" ht="19" customHeight="1" spans="1:40">
      <c r="A84" s="34" t="s">
        <v>505</v>
      </c>
      <c r="B84" s="34" t="s">
        <v>834</v>
      </c>
      <c r="C84" s="34" t="s">
        <v>750</v>
      </c>
      <c r="D84" s="34" t="s">
        <v>743</v>
      </c>
      <c r="E84" s="34" t="s">
        <v>11</v>
      </c>
      <c r="F84" s="35">
        <v>150</v>
      </c>
      <c r="G84" s="34" t="s">
        <v>444</v>
      </c>
      <c r="H84" s="34"/>
      <c r="I84" s="34"/>
      <c r="J84" s="34" t="s">
        <v>60</v>
      </c>
      <c r="K84" s="34"/>
      <c r="L84" s="34"/>
      <c r="M84" s="34" t="s">
        <v>60</v>
      </c>
      <c r="N84" s="34"/>
      <c r="O84" s="34"/>
      <c r="P84" s="34" t="s">
        <v>60</v>
      </c>
      <c r="Q84" s="34"/>
      <c r="R84" s="34"/>
      <c r="S84" s="34" t="s">
        <v>60</v>
      </c>
      <c r="T84" s="34"/>
      <c r="U84" s="34"/>
      <c r="V84" s="34" t="s">
        <v>60</v>
      </c>
      <c r="W84" s="34"/>
      <c r="X84" s="34"/>
      <c r="Y84" s="34" t="s">
        <v>60</v>
      </c>
      <c r="Z84" s="34"/>
      <c r="AA84" s="34"/>
      <c r="AB84" s="34" t="s">
        <v>60</v>
      </c>
      <c r="AC84" s="34">
        <v>3000</v>
      </c>
      <c r="AD84" s="34">
        <v>3235.6</v>
      </c>
      <c r="AE84" s="34" t="s">
        <v>744</v>
      </c>
      <c r="AF84" s="35">
        <v>3000</v>
      </c>
      <c r="AG84" s="35">
        <v>3235.6</v>
      </c>
      <c r="AH84" s="34" t="s">
        <v>744</v>
      </c>
      <c r="AI84" s="34" t="s">
        <v>506</v>
      </c>
      <c r="AJ84" s="34" t="s">
        <v>745</v>
      </c>
      <c r="AK84" s="35">
        <f>SUMIFS('8月奖金发放记录'!$G$2:$G$171,'8月奖金发放记录'!$B$2:$B$171,G84,'8月奖金发放记录'!$A$2:$A$171,A84)</f>
        <v>150</v>
      </c>
      <c r="AL84" s="35">
        <f>SUMIFS('8月奖金发放记录'!$J$2:$J$171,'8月奖金发放记录'!$B$2:$B$171,G84,'8月奖金发放记录'!$A$2:$A$171,A84)</f>
        <v>150</v>
      </c>
      <c r="AM84" s="34" t="s">
        <v>60</v>
      </c>
      <c r="AN84" s="34" t="s">
        <v>59</v>
      </c>
    </row>
    <row r="85" ht="19" customHeight="1" spans="1:40">
      <c r="A85" s="36" t="s">
        <v>109</v>
      </c>
      <c r="B85" s="36" t="s">
        <v>741</v>
      </c>
      <c r="C85" s="36" t="s">
        <v>742</v>
      </c>
      <c r="D85" s="36" t="s">
        <v>743</v>
      </c>
      <c r="E85" s="36" t="s">
        <v>12</v>
      </c>
      <c r="F85" s="37">
        <v>300</v>
      </c>
      <c r="G85" s="36" t="s">
        <v>444</v>
      </c>
      <c r="H85" s="36"/>
      <c r="I85" s="36"/>
      <c r="J85" s="36" t="s">
        <v>60</v>
      </c>
      <c r="K85" s="36"/>
      <c r="L85" s="36"/>
      <c r="M85" s="36" t="s">
        <v>60</v>
      </c>
      <c r="N85" s="36"/>
      <c r="O85" s="36"/>
      <c r="P85" s="36" t="s">
        <v>60</v>
      </c>
      <c r="Q85" s="36"/>
      <c r="R85" s="36"/>
      <c r="S85" s="36" t="s">
        <v>60</v>
      </c>
      <c r="T85" s="36"/>
      <c r="U85" s="36"/>
      <c r="V85" s="36" t="s">
        <v>60</v>
      </c>
      <c r="W85" s="36"/>
      <c r="X85" s="36"/>
      <c r="Y85" s="36" t="s">
        <v>60</v>
      </c>
      <c r="Z85" s="36"/>
      <c r="AA85" s="36"/>
      <c r="AB85" s="36" t="s">
        <v>60</v>
      </c>
      <c r="AC85" s="36">
        <v>322.58</v>
      </c>
      <c r="AD85" s="36">
        <v>43</v>
      </c>
      <c r="AE85" s="36" t="s">
        <v>748</v>
      </c>
      <c r="AF85" s="37">
        <v>322.58</v>
      </c>
      <c r="AG85" s="37">
        <v>43</v>
      </c>
      <c r="AH85" s="36" t="s">
        <v>748</v>
      </c>
      <c r="AI85" s="36" t="s">
        <v>502</v>
      </c>
      <c r="AJ85" s="36" t="s">
        <v>745</v>
      </c>
      <c r="AK85" s="37">
        <f>SUMIFS('8月奖金发放记录'!$G$2:$G$171,'8月奖金发放记录'!$B$2:$B$171,G85,'8月奖金发放记录'!$A$2:$A$171,A85)</f>
        <v>0</v>
      </c>
      <c r="AL85" s="37">
        <f>SUMIFS('8月奖金发放记录'!$J$2:$J$171,'8月奖金发放记录'!$B$2:$B$171,G85,'8月奖金发放记录'!$A$2:$A$171,A85)</f>
        <v>0</v>
      </c>
      <c r="AM85" s="36" t="s">
        <v>746</v>
      </c>
      <c r="AN85" s="36" t="s">
        <v>59</v>
      </c>
    </row>
    <row r="86" ht="19" customHeight="1" spans="1:40">
      <c r="A86" s="34" t="s">
        <v>509</v>
      </c>
      <c r="B86" s="34" t="s">
        <v>835</v>
      </c>
      <c r="C86" s="34" t="s">
        <v>750</v>
      </c>
      <c r="D86" s="34" t="s">
        <v>743</v>
      </c>
      <c r="E86" s="34" t="s">
        <v>11</v>
      </c>
      <c r="F86" s="35">
        <v>150</v>
      </c>
      <c r="G86" s="34" t="s">
        <v>444</v>
      </c>
      <c r="H86" s="34"/>
      <c r="I86" s="34"/>
      <c r="J86" s="34" t="s">
        <v>60</v>
      </c>
      <c r="K86" s="34"/>
      <c r="L86" s="34"/>
      <c r="M86" s="34" t="s">
        <v>60</v>
      </c>
      <c r="N86" s="34"/>
      <c r="O86" s="34"/>
      <c r="P86" s="34" t="s">
        <v>60</v>
      </c>
      <c r="Q86" s="34"/>
      <c r="R86" s="34"/>
      <c r="S86" s="34" t="s">
        <v>60</v>
      </c>
      <c r="T86" s="34"/>
      <c r="U86" s="34"/>
      <c r="V86" s="34" t="s">
        <v>60</v>
      </c>
      <c r="W86" s="34"/>
      <c r="X86" s="34"/>
      <c r="Y86" s="34" t="s">
        <v>60</v>
      </c>
      <c r="Z86" s="34"/>
      <c r="AA86" s="34"/>
      <c r="AB86" s="34" t="s">
        <v>60</v>
      </c>
      <c r="AC86" s="34">
        <v>3000</v>
      </c>
      <c r="AD86" s="34">
        <v>0.2</v>
      </c>
      <c r="AE86" s="34" t="s">
        <v>748</v>
      </c>
      <c r="AF86" s="35">
        <v>3000</v>
      </c>
      <c r="AG86" s="35">
        <v>0.2</v>
      </c>
      <c r="AH86" s="34" t="s">
        <v>748</v>
      </c>
      <c r="AI86" s="34" t="s">
        <v>452</v>
      </c>
      <c r="AJ86" s="34" t="s">
        <v>745</v>
      </c>
      <c r="AK86" s="35">
        <f>SUMIFS('8月奖金发放记录'!$G$2:$G$171,'8月奖金发放记录'!$B$2:$B$171,G86,'8月奖金发放记录'!$A$2:$A$171,A86)</f>
        <v>0</v>
      </c>
      <c r="AL86" s="35">
        <f>SUMIFS('8月奖金发放记录'!$J$2:$J$171,'8月奖金发放记录'!$B$2:$B$171,G86,'8月奖金发放记录'!$A$2:$A$171,A86)</f>
        <v>0</v>
      </c>
      <c r="AM86" s="34" t="s">
        <v>746</v>
      </c>
      <c r="AN86" s="34" t="s">
        <v>59</v>
      </c>
    </row>
    <row r="87" ht="19" customHeight="1" spans="1:40">
      <c r="A87" s="36" t="s">
        <v>510</v>
      </c>
      <c r="B87" s="36" t="s">
        <v>836</v>
      </c>
      <c r="C87" s="36" t="s">
        <v>750</v>
      </c>
      <c r="D87" s="36" t="s">
        <v>743</v>
      </c>
      <c r="E87" s="36" t="s">
        <v>11</v>
      </c>
      <c r="F87" s="37">
        <v>150</v>
      </c>
      <c r="G87" s="36" t="s">
        <v>444</v>
      </c>
      <c r="H87" s="36"/>
      <c r="I87" s="36"/>
      <c r="J87" s="36" t="s">
        <v>60</v>
      </c>
      <c r="K87" s="36"/>
      <c r="L87" s="36"/>
      <c r="M87" s="36" t="s">
        <v>60</v>
      </c>
      <c r="N87" s="36"/>
      <c r="O87" s="36"/>
      <c r="P87" s="36" t="s">
        <v>60</v>
      </c>
      <c r="Q87" s="36"/>
      <c r="R87" s="36"/>
      <c r="S87" s="36" t="s">
        <v>60</v>
      </c>
      <c r="T87" s="36"/>
      <c r="U87" s="36"/>
      <c r="V87" s="36" t="s">
        <v>60</v>
      </c>
      <c r="W87" s="36"/>
      <c r="X87" s="36"/>
      <c r="Y87" s="36" t="s">
        <v>60</v>
      </c>
      <c r="Z87" s="36"/>
      <c r="AA87" s="36"/>
      <c r="AB87" s="36" t="s">
        <v>60</v>
      </c>
      <c r="AC87" s="36">
        <v>2903.23</v>
      </c>
      <c r="AD87" s="36">
        <v>3879.1</v>
      </c>
      <c r="AE87" s="36" t="s">
        <v>744</v>
      </c>
      <c r="AF87" s="37">
        <v>2903.23</v>
      </c>
      <c r="AG87" s="37">
        <v>3879.1</v>
      </c>
      <c r="AH87" s="36" t="s">
        <v>744</v>
      </c>
      <c r="AI87" s="36" t="s">
        <v>511</v>
      </c>
      <c r="AJ87" s="36" t="s">
        <v>745</v>
      </c>
      <c r="AK87" s="37">
        <f>SUMIFS('8月奖金发放记录'!$G$2:$G$171,'8月奖金发放记录'!$B$2:$B$171,G87,'8月奖金发放记录'!$A$2:$A$171,A87)</f>
        <v>145.16</v>
      </c>
      <c r="AL87" s="37">
        <f>SUMIFS('8月奖金发放记录'!$J$2:$J$171,'8月奖金发放记录'!$B$2:$B$171,G87,'8月奖金发放记录'!$A$2:$A$171,A87)</f>
        <v>145.16</v>
      </c>
      <c r="AM87" s="36" t="s">
        <v>60</v>
      </c>
      <c r="AN87" s="36" t="s">
        <v>59</v>
      </c>
    </row>
    <row r="88" ht="19" customHeight="1" spans="1:40">
      <c r="A88" s="34" t="s">
        <v>514</v>
      </c>
      <c r="B88" s="34" t="s">
        <v>837</v>
      </c>
      <c r="C88" s="34" t="s">
        <v>750</v>
      </c>
      <c r="D88" s="34" t="s">
        <v>743</v>
      </c>
      <c r="E88" s="34" t="s">
        <v>11</v>
      </c>
      <c r="F88" s="35">
        <v>150</v>
      </c>
      <c r="G88" s="34" t="s">
        <v>444</v>
      </c>
      <c r="H88" s="34"/>
      <c r="I88" s="34"/>
      <c r="J88" s="34" t="s">
        <v>60</v>
      </c>
      <c r="K88" s="34"/>
      <c r="L88" s="34"/>
      <c r="M88" s="34" t="s">
        <v>60</v>
      </c>
      <c r="N88" s="34"/>
      <c r="O88" s="34"/>
      <c r="P88" s="34" t="s">
        <v>60</v>
      </c>
      <c r="Q88" s="34"/>
      <c r="R88" s="34"/>
      <c r="S88" s="34" t="s">
        <v>60</v>
      </c>
      <c r="T88" s="34"/>
      <c r="U88" s="34"/>
      <c r="V88" s="34" t="s">
        <v>60</v>
      </c>
      <c r="W88" s="34"/>
      <c r="X88" s="34"/>
      <c r="Y88" s="34" t="s">
        <v>60</v>
      </c>
      <c r="Z88" s="34"/>
      <c r="AA88" s="34"/>
      <c r="AB88" s="34" t="s">
        <v>60</v>
      </c>
      <c r="AC88" s="34">
        <v>3000</v>
      </c>
      <c r="AD88" s="34">
        <v>5392.3</v>
      </c>
      <c r="AE88" s="34" t="s">
        <v>744</v>
      </c>
      <c r="AF88" s="35">
        <v>3000</v>
      </c>
      <c r="AG88" s="35">
        <v>5392.3</v>
      </c>
      <c r="AH88" s="34" t="s">
        <v>744</v>
      </c>
      <c r="AI88" s="34" t="s">
        <v>452</v>
      </c>
      <c r="AJ88" s="34" t="s">
        <v>745</v>
      </c>
      <c r="AK88" s="35">
        <f>SUMIFS('8月奖金发放记录'!$G$2:$G$171,'8月奖金发放记录'!$B$2:$B$171,G88,'8月奖金发放记录'!$A$2:$A$171,A88)</f>
        <v>150</v>
      </c>
      <c r="AL88" s="35">
        <f>SUMIFS('8月奖金发放记录'!$J$2:$J$171,'8月奖金发放记录'!$B$2:$B$171,G88,'8月奖金发放记录'!$A$2:$A$171,A88)</f>
        <v>150</v>
      </c>
      <c r="AM88" s="34" t="s">
        <v>60</v>
      </c>
      <c r="AN88" s="34" t="s">
        <v>59</v>
      </c>
    </row>
    <row r="89" ht="19" customHeight="1" spans="1:40">
      <c r="A89" s="36" t="s">
        <v>515</v>
      </c>
      <c r="B89" s="36" t="s">
        <v>838</v>
      </c>
      <c r="C89" s="36" t="s">
        <v>750</v>
      </c>
      <c r="D89" s="36" t="s">
        <v>743</v>
      </c>
      <c r="E89" s="36" t="s">
        <v>11</v>
      </c>
      <c r="F89" s="37">
        <v>150</v>
      </c>
      <c r="G89" s="36" t="s">
        <v>444</v>
      </c>
      <c r="H89" s="36"/>
      <c r="I89" s="36"/>
      <c r="J89" s="36" t="s">
        <v>60</v>
      </c>
      <c r="K89" s="36"/>
      <c r="L89" s="36"/>
      <c r="M89" s="36" t="s">
        <v>60</v>
      </c>
      <c r="N89" s="36"/>
      <c r="O89" s="36"/>
      <c r="P89" s="36" t="s">
        <v>60</v>
      </c>
      <c r="Q89" s="36"/>
      <c r="R89" s="36"/>
      <c r="S89" s="36" t="s">
        <v>60</v>
      </c>
      <c r="T89" s="36"/>
      <c r="U89" s="36"/>
      <c r="V89" s="36" t="s">
        <v>60</v>
      </c>
      <c r="W89" s="36"/>
      <c r="X89" s="36"/>
      <c r="Y89" s="36" t="s">
        <v>60</v>
      </c>
      <c r="Z89" s="36"/>
      <c r="AA89" s="36"/>
      <c r="AB89" s="36" t="s">
        <v>60</v>
      </c>
      <c r="AC89" s="36">
        <v>96.77</v>
      </c>
      <c r="AD89" s="36">
        <v>18.8</v>
      </c>
      <c r="AE89" s="36" t="s">
        <v>748</v>
      </c>
      <c r="AF89" s="37">
        <v>96.77</v>
      </c>
      <c r="AG89" s="37">
        <v>18.8</v>
      </c>
      <c r="AH89" s="36" t="s">
        <v>748</v>
      </c>
      <c r="AI89" s="36" t="s">
        <v>506</v>
      </c>
      <c r="AJ89" s="36" t="s">
        <v>745</v>
      </c>
      <c r="AK89" s="37">
        <f>SUMIFS('8月奖金发放记录'!$G$2:$G$171,'8月奖金发放记录'!$B$2:$B$171,G89,'8月奖金发放记录'!$A$2:$A$171,A89)</f>
        <v>0</v>
      </c>
      <c r="AL89" s="37">
        <f>SUMIFS('8月奖金发放记录'!$J$2:$J$171,'8月奖金发放记录'!$B$2:$B$171,G89,'8月奖金发放记录'!$A$2:$A$171,A89)</f>
        <v>0</v>
      </c>
      <c r="AM89" s="36" t="s">
        <v>746</v>
      </c>
      <c r="AN89" s="36" t="s">
        <v>59</v>
      </c>
    </row>
    <row r="90" ht="19" customHeight="1" spans="1:40">
      <c r="A90" s="34" t="s">
        <v>516</v>
      </c>
      <c r="B90" s="34" t="s">
        <v>839</v>
      </c>
      <c r="C90" s="34" t="s">
        <v>750</v>
      </c>
      <c r="D90" s="34" t="s">
        <v>743</v>
      </c>
      <c r="E90" s="34" t="s">
        <v>11</v>
      </c>
      <c r="F90" s="35">
        <v>150</v>
      </c>
      <c r="G90" s="34" t="s">
        <v>444</v>
      </c>
      <c r="H90" s="34"/>
      <c r="I90" s="34"/>
      <c r="J90" s="34" t="s">
        <v>60</v>
      </c>
      <c r="K90" s="34"/>
      <c r="L90" s="34"/>
      <c r="M90" s="34" t="s">
        <v>60</v>
      </c>
      <c r="N90" s="34"/>
      <c r="O90" s="34"/>
      <c r="P90" s="34" t="s">
        <v>60</v>
      </c>
      <c r="Q90" s="34"/>
      <c r="R90" s="34"/>
      <c r="S90" s="34" t="s">
        <v>60</v>
      </c>
      <c r="T90" s="34"/>
      <c r="U90" s="34"/>
      <c r="V90" s="34" t="s">
        <v>60</v>
      </c>
      <c r="W90" s="34"/>
      <c r="X90" s="34"/>
      <c r="Y90" s="34" t="s">
        <v>60</v>
      </c>
      <c r="Z90" s="34"/>
      <c r="AA90" s="34"/>
      <c r="AB90" s="34" t="s">
        <v>60</v>
      </c>
      <c r="AC90" s="34">
        <v>3000</v>
      </c>
      <c r="AD90" s="34">
        <v>3452.6</v>
      </c>
      <c r="AE90" s="34" t="s">
        <v>744</v>
      </c>
      <c r="AF90" s="35">
        <v>3000</v>
      </c>
      <c r="AG90" s="35">
        <v>3452.6</v>
      </c>
      <c r="AH90" s="34" t="s">
        <v>744</v>
      </c>
      <c r="AI90" s="34" t="s">
        <v>452</v>
      </c>
      <c r="AJ90" s="34" t="s">
        <v>745</v>
      </c>
      <c r="AK90" s="35">
        <f>SUMIFS('8月奖金发放记录'!$G$2:$G$171,'8月奖金发放记录'!$B$2:$B$171,G90,'8月奖金发放记录'!$A$2:$A$171,A90)</f>
        <v>150</v>
      </c>
      <c r="AL90" s="35">
        <f>SUMIFS('8月奖金发放记录'!$J$2:$J$171,'8月奖金发放记录'!$B$2:$B$171,G90,'8月奖金发放记录'!$A$2:$A$171,A90)</f>
        <v>150</v>
      </c>
      <c r="AM90" s="34" t="s">
        <v>60</v>
      </c>
      <c r="AN90" s="34" t="s">
        <v>59</v>
      </c>
    </row>
    <row r="91" ht="19" customHeight="1" spans="1:40">
      <c r="A91" s="36" t="s">
        <v>517</v>
      </c>
      <c r="B91" s="36" t="s">
        <v>840</v>
      </c>
      <c r="C91" s="36" t="s">
        <v>750</v>
      </c>
      <c r="D91" s="36" t="s">
        <v>743</v>
      </c>
      <c r="E91" s="36" t="s">
        <v>11</v>
      </c>
      <c r="F91" s="37">
        <v>150</v>
      </c>
      <c r="G91" s="36" t="s">
        <v>444</v>
      </c>
      <c r="H91" s="36"/>
      <c r="I91" s="36"/>
      <c r="J91" s="36" t="s">
        <v>60</v>
      </c>
      <c r="K91" s="36"/>
      <c r="L91" s="36"/>
      <c r="M91" s="36" t="s">
        <v>60</v>
      </c>
      <c r="N91" s="36"/>
      <c r="O91" s="36"/>
      <c r="P91" s="36" t="s">
        <v>60</v>
      </c>
      <c r="Q91" s="36"/>
      <c r="R91" s="36"/>
      <c r="S91" s="36" t="s">
        <v>60</v>
      </c>
      <c r="T91" s="36"/>
      <c r="U91" s="36"/>
      <c r="V91" s="36" t="s">
        <v>60</v>
      </c>
      <c r="W91" s="36"/>
      <c r="X91" s="36"/>
      <c r="Y91" s="36" t="s">
        <v>60</v>
      </c>
      <c r="Z91" s="36"/>
      <c r="AA91" s="36"/>
      <c r="AB91" s="36" t="s">
        <v>60</v>
      </c>
      <c r="AC91" s="36">
        <v>3000</v>
      </c>
      <c r="AD91" s="36">
        <v>281.2</v>
      </c>
      <c r="AE91" s="36" t="s">
        <v>748</v>
      </c>
      <c r="AF91" s="37">
        <v>3000</v>
      </c>
      <c r="AG91" s="37">
        <v>281.2</v>
      </c>
      <c r="AH91" s="36" t="s">
        <v>748</v>
      </c>
      <c r="AI91" s="36" t="s">
        <v>452</v>
      </c>
      <c r="AJ91" s="36" t="s">
        <v>745</v>
      </c>
      <c r="AK91" s="37">
        <f>SUMIFS('8月奖金发放记录'!$G$2:$G$171,'8月奖金发放记录'!$B$2:$B$171,G91,'8月奖金发放记录'!$A$2:$A$171,A91)</f>
        <v>0</v>
      </c>
      <c r="AL91" s="37">
        <f>SUMIFS('8月奖金发放记录'!$J$2:$J$171,'8月奖金发放记录'!$B$2:$B$171,G91,'8月奖金发放记录'!$A$2:$A$171,A91)</f>
        <v>0</v>
      </c>
      <c r="AM91" s="36" t="s">
        <v>746</v>
      </c>
      <c r="AN91" s="36" t="s">
        <v>59</v>
      </c>
    </row>
    <row r="92" ht="19" customHeight="1" spans="1:40">
      <c r="A92" s="34" t="s">
        <v>518</v>
      </c>
      <c r="B92" s="34" t="s">
        <v>841</v>
      </c>
      <c r="C92" s="34" t="s">
        <v>742</v>
      </c>
      <c r="D92" s="34" t="s">
        <v>743</v>
      </c>
      <c r="E92" s="34" t="s">
        <v>12</v>
      </c>
      <c r="F92" s="35">
        <v>260</v>
      </c>
      <c r="G92" s="34" t="s">
        <v>444</v>
      </c>
      <c r="H92" s="34"/>
      <c r="I92" s="34"/>
      <c r="J92" s="34" t="s">
        <v>60</v>
      </c>
      <c r="K92" s="34"/>
      <c r="L92" s="34"/>
      <c r="M92" s="34" t="s">
        <v>60</v>
      </c>
      <c r="N92" s="34"/>
      <c r="O92" s="34"/>
      <c r="P92" s="34" t="s">
        <v>60</v>
      </c>
      <c r="Q92" s="34"/>
      <c r="R92" s="34"/>
      <c r="S92" s="34" t="s">
        <v>60</v>
      </c>
      <c r="T92" s="34"/>
      <c r="U92" s="34"/>
      <c r="V92" s="34" t="s">
        <v>60</v>
      </c>
      <c r="W92" s="34"/>
      <c r="X92" s="34"/>
      <c r="Y92" s="34" t="s">
        <v>60</v>
      </c>
      <c r="Z92" s="34"/>
      <c r="AA92" s="34"/>
      <c r="AB92" s="34" t="s">
        <v>60</v>
      </c>
      <c r="AC92" s="34">
        <v>5000</v>
      </c>
      <c r="AD92" s="34">
        <v>663.4</v>
      </c>
      <c r="AE92" s="34" t="s">
        <v>748</v>
      </c>
      <c r="AF92" s="35">
        <v>5000</v>
      </c>
      <c r="AG92" s="35">
        <v>663.4</v>
      </c>
      <c r="AH92" s="34" t="s">
        <v>748</v>
      </c>
      <c r="AI92" s="34" t="s">
        <v>465</v>
      </c>
      <c r="AJ92" s="34" t="s">
        <v>745</v>
      </c>
      <c r="AK92" s="35">
        <f>SUMIFS('8月奖金发放记录'!$G$2:$G$171,'8月奖金发放记录'!$B$2:$B$171,G92,'8月奖金发放记录'!$A$2:$A$171,A92)</f>
        <v>0</v>
      </c>
      <c r="AL92" s="35">
        <f>SUMIFS('8月奖金发放记录'!$J$2:$J$171,'8月奖金发放记录'!$B$2:$B$171,G92,'8月奖金发放记录'!$A$2:$A$171,A92)</f>
        <v>0</v>
      </c>
      <c r="AM92" s="34" t="s">
        <v>746</v>
      </c>
      <c r="AN92" s="34" t="s">
        <v>59</v>
      </c>
    </row>
    <row r="93" ht="19" customHeight="1" spans="1:40">
      <c r="A93" s="36" t="s">
        <v>519</v>
      </c>
      <c r="B93" s="36" t="s">
        <v>842</v>
      </c>
      <c r="C93" s="36" t="s">
        <v>750</v>
      </c>
      <c r="D93" s="36" t="s">
        <v>743</v>
      </c>
      <c r="E93" s="36" t="s">
        <v>11</v>
      </c>
      <c r="F93" s="37">
        <v>150</v>
      </c>
      <c r="G93" s="36" t="s">
        <v>444</v>
      </c>
      <c r="H93" s="36"/>
      <c r="I93" s="36"/>
      <c r="J93" s="36" t="s">
        <v>60</v>
      </c>
      <c r="K93" s="36"/>
      <c r="L93" s="36"/>
      <c r="M93" s="36" t="s">
        <v>60</v>
      </c>
      <c r="N93" s="36"/>
      <c r="O93" s="36"/>
      <c r="P93" s="36" t="s">
        <v>60</v>
      </c>
      <c r="Q93" s="36"/>
      <c r="R93" s="36"/>
      <c r="S93" s="36" t="s">
        <v>60</v>
      </c>
      <c r="T93" s="36"/>
      <c r="U93" s="36"/>
      <c r="V93" s="36" t="s">
        <v>60</v>
      </c>
      <c r="W93" s="36"/>
      <c r="X93" s="36"/>
      <c r="Y93" s="36" t="s">
        <v>60</v>
      </c>
      <c r="Z93" s="36"/>
      <c r="AA93" s="36"/>
      <c r="AB93" s="36" t="s">
        <v>60</v>
      </c>
      <c r="AC93" s="36">
        <v>3000</v>
      </c>
      <c r="AD93" s="36">
        <v>6388.1</v>
      </c>
      <c r="AE93" s="36" t="s">
        <v>744</v>
      </c>
      <c r="AF93" s="37">
        <v>3000</v>
      </c>
      <c r="AG93" s="37">
        <v>6388.1</v>
      </c>
      <c r="AH93" s="36" t="s">
        <v>744</v>
      </c>
      <c r="AI93" s="36" t="s">
        <v>452</v>
      </c>
      <c r="AJ93" s="36" t="s">
        <v>745</v>
      </c>
      <c r="AK93" s="37">
        <f>SUMIFS('8月奖金发放记录'!$G$2:$G$171,'8月奖金发放记录'!$B$2:$B$171,G93,'8月奖金发放记录'!$A$2:$A$171,A93)</f>
        <v>150</v>
      </c>
      <c r="AL93" s="37">
        <f>SUMIFS('8月奖金发放记录'!$J$2:$J$171,'8月奖金发放记录'!$B$2:$B$171,G93,'8月奖金发放记录'!$A$2:$A$171,A93)</f>
        <v>150</v>
      </c>
      <c r="AM93" s="36" t="s">
        <v>60</v>
      </c>
      <c r="AN93" s="36" t="s">
        <v>59</v>
      </c>
    </row>
    <row r="94" ht="19" customHeight="1" spans="1:40">
      <c r="A94" s="34" t="s">
        <v>520</v>
      </c>
      <c r="B94" s="34" t="s">
        <v>843</v>
      </c>
      <c r="C94" s="34" t="s">
        <v>742</v>
      </c>
      <c r="D94" s="34" t="s">
        <v>743</v>
      </c>
      <c r="E94" s="34" t="s">
        <v>12</v>
      </c>
      <c r="F94" s="35">
        <v>300</v>
      </c>
      <c r="G94" s="34" t="s">
        <v>444</v>
      </c>
      <c r="H94" s="34"/>
      <c r="I94" s="34"/>
      <c r="J94" s="34" t="s">
        <v>60</v>
      </c>
      <c r="K94" s="34"/>
      <c r="L94" s="34"/>
      <c r="M94" s="34" t="s">
        <v>60</v>
      </c>
      <c r="N94" s="34"/>
      <c r="O94" s="34"/>
      <c r="P94" s="34" t="s">
        <v>60</v>
      </c>
      <c r="Q94" s="34"/>
      <c r="R94" s="34"/>
      <c r="S94" s="34" t="s">
        <v>60</v>
      </c>
      <c r="T94" s="34"/>
      <c r="U94" s="34"/>
      <c r="V94" s="34" t="s">
        <v>60</v>
      </c>
      <c r="W94" s="34"/>
      <c r="X94" s="34"/>
      <c r="Y94" s="34" t="s">
        <v>60</v>
      </c>
      <c r="Z94" s="34"/>
      <c r="AA94" s="34"/>
      <c r="AB94" s="34" t="s">
        <v>60</v>
      </c>
      <c r="AC94" s="34">
        <v>322.58</v>
      </c>
      <c r="AD94" s="34">
        <v>57.4</v>
      </c>
      <c r="AE94" s="34" t="s">
        <v>748</v>
      </c>
      <c r="AF94" s="35">
        <v>322.58</v>
      </c>
      <c r="AG94" s="35">
        <v>57.4</v>
      </c>
      <c r="AH94" s="34" t="s">
        <v>748</v>
      </c>
      <c r="AI94" s="34" t="s">
        <v>502</v>
      </c>
      <c r="AJ94" s="34" t="s">
        <v>745</v>
      </c>
      <c r="AK94" s="35">
        <f>SUMIFS('8月奖金发放记录'!$G$2:$G$171,'8月奖金发放记录'!$B$2:$B$171,G94,'8月奖金发放记录'!$A$2:$A$171,A94)</f>
        <v>0</v>
      </c>
      <c r="AL94" s="35">
        <f>SUMIFS('8月奖金发放记录'!$J$2:$J$171,'8月奖金发放记录'!$B$2:$B$171,G94,'8月奖金发放记录'!$A$2:$A$171,A94)</f>
        <v>0</v>
      </c>
      <c r="AM94" s="34" t="s">
        <v>746</v>
      </c>
      <c r="AN94" s="34" t="s">
        <v>59</v>
      </c>
    </row>
    <row r="95" ht="19" customHeight="1" spans="1:40">
      <c r="A95" s="36" t="s">
        <v>114</v>
      </c>
      <c r="B95" s="36" t="s">
        <v>747</v>
      </c>
      <c r="C95" s="36" t="s">
        <v>742</v>
      </c>
      <c r="D95" s="36" t="s">
        <v>743</v>
      </c>
      <c r="E95" s="36" t="s">
        <v>12</v>
      </c>
      <c r="F95" s="37">
        <v>300</v>
      </c>
      <c r="G95" s="36" t="s">
        <v>444</v>
      </c>
      <c r="H95" s="36"/>
      <c r="I95" s="36"/>
      <c r="J95" s="36" t="s">
        <v>60</v>
      </c>
      <c r="K95" s="36"/>
      <c r="L95" s="36"/>
      <c r="M95" s="36" t="s">
        <v>60</v>
      </c>
      <c r="N95" s="36"/>
      <c r="O95" s="36"/>
      <c r="P95" s="36" t="s">
        <v>60</v>
      </c>
      <c r="Q95" s="36"/>
      <c r="R95" s="36"/>
      <c r="S95" s="36" t="s">
        <v>60</v>
      </c>
      <c r="T95" s="36"/>
      <c r="U95" s="36"/>
      <c r="V95" s="36" t="s">
        <v>60</v>
      </c>
      <c r="W95" s="36"/>
      <c r="X95" s="36"/>
      <c r="Y95" s="36" t="s">
        <v>60</v>
      </c>
      <c r="Z95" s="36"/>
      <c r="AA95" s="36"/>
      <c r="AB95" s="36" t="s">
        <v>60</v>
      </c>
      <c r="AC95" s="36">
        <v>483.87</v>
      </c>
      <c r="AD95" s="36">
        <v>191.3</v>
      </c>
      <c r="AE95" s="36" t="s">
        <v>748</v>
      </c>
      <c r="AF95" s="37">
        <v>483.87</v>
      </c>
      <c r="AG95" s="37">
        <v>191.3</v>
      </c>
      <c r="AH95" s="36" t="s">
        <v>748</v>
      </c>
      <c r="AI95" s="36" t="s">
        <v>502</v>
      </c>
      <c r="AJ95" s="36" t="s">
        <v>745</v>
      </c>
      <c r="AK95" s="37">
        <f>SUMIFS('8月奖金发放记录'!$G$2:$G$171,'8月奖金发放记录'!$B$2:$B$171,G95,'8月奖金发放记录'!$A$2:$A$171,A95)</f>
        <v>0</v>
      </c>
      <c r="AL95" s="37">
        <f>SUMIFS('8月奖金发放记录'!$J$2:$J$171,'8月奖金发放记录'!$B$2:$B$171,G95,'8月奖金发放记录'!$A$2:$A$171,A95)</f>
        <v>0</v>
      </c>
      <c r="AM95" s="36" t="s">
        <v>746</v>
      </c>
      <c r="AN95" s="36" t="s">
        <v>59</v>
      </c>
    </row>
    <row r="96" ht="19" customHeight="1" spans="1:40">
      <c r="A96" s="34" t="s">
        <v>521</v>
      </c>
      <c r="B96" s="34" t="s">
        <v>844</v>
      </c>
      <c r="C96" s="34" t="s">
        <v>750</v>
      </c>
      <c r="D96" s="34" t="s">
        <v>743</v>
      </c>
      <c r="E96" s="34" t="s">
        <v>11</v>
      </c>
      <c r="F96" s="35">
        <v>150</v>
      </c>
      <c r="G96" s="34" t="s">
        <v>444</v>
      </c>
      <c r="H96" s="34"/>
      <c r="I96" s="34"/>
      <c r="J96" s="34" t="s">
        <v>60</v>
      </c>
      <c r="K96" s="34"/>
      <c r="L96" s="34"/>
      <c r="M96" s="34" t="s">
        <v>60</v>
      </c>
      <c r="N96" s="34"/>
      <c r="O96" s="34"/>
      <c r="P96" s="34" t="s">
        <v>60</v>
      </c>
      <c r="Q96" s="34"/>
      <c r="R96" s="34"/>
      <c r="S96" s="34" t="s">
        <v>60</v>
      </c>
      <c r="T96" s="34"/>
      <c r="U96" s="34"/>
      <c r="V96" s="34" t="s">
        <v>60</v>
      </c>
      <c r="W96" s="34"/>
      <c r="X96" s="34"/>
      <c r="Y96" s="34" t="s">
        <v>60</v>
      </c>
      <c r="Z96" s="34"/>
      <c r="AA96" s="34"/>
      <c r="AB96" s="34" t="s">
        <v>60</v>
      </c>
      <c r="AC96" s="34">
        <v>3000</v>
      </c>
      <c r="AD96" s="34">
        <v>3608</v>
      </c>
      <c r="AE96" s="34" t="s">
        <v>744</v>
      </c>
      <c r="AF96" s="35">
        <v>3000</v>
      </c>
      <c r="AG96" s="35">
        <v>3608</v>
      </c>
      <c r="AH96" s="34" t="s">
        <v>744</v>
      </c>
      <c r="AI96" s="34" t="s">
        <v>452</v>
      </c>
      <c r="AJ96" s="34" t="s">
        <v>745</v>
      </c>
      <c r="AK96" s="35">
        <f>SUMIFS('8月奖金发放记录'!$G$2:$G$171,'8月奖金发放记录'!$B$2:$B$171,G96,'8月奖金发放记录'!$A$2:$A$171,A96)</f>
        <v>150</v>
      </c>
      <c r="AL96" s="35">
        <f>SUMIFS('8月奖金发放记录'!$J$2:$J$171,'8月奖金发放记录'!$B$2:$B$171,G96,'8月奖金发放记录'!$A$2:$A$171,A96)</f>
        <v>150</v>
      </c>
      <c r="AM96" s="34" t="s">
        <v>60</v>
      </c>
      <c r="AN96" s="34" t="s">
        <v>59</v>
      </c>
    </row>
    <row r="97" ht="19" customHeight="1" spans="1:40">
      <c r="A97" s="36" t="s">
        <v>522</v>
      </c>
      <c r="B97" s="36" t="s">
        <v>845</v>
      </c>
      <c r="C97" s="36" t="s">
        <v>750</v>
      </c>
      <c r="D97" s="36" t="s">
        <v>743</v>
      </c>
      <c r="E97" s="36" t="s">
        <v>11</v>
      </c>
      <c r="F97" s="37">
        <v>150</v>
      </c>
      <c r="G97" s="36" t="s">
        <v>444</v>
      </c>
      <c r="H97" s="36"/>
      <c r="I97" s="36"/>
      <c r="J97" s="36" t="s">
        <v>60</v>
      </c>
      <c r="K97" s="36"/>
      <c r="L97" s="36"/>
      <c r="M97" s="36" t="s">
        <v>60</v>
      </c>
      <c r="N97" s="36"/>
      <c r="O97" s="36"/>
      <c r="P97" s="36" t="s">
        <v>60</v>
      </c>
      <c r="Q97" s="36"/>
      <c r="R97" s="36"/>
      <c r="S97" s="36" t="s">
        <v>60</v>
      </c>
      <c r="T97" s="36"/>
      <c r="U97" s="36"/>
      <c r="V97" s="36" t="s">
        <v>60</v>
      </c>
      <c r="W97" s="36"/>
      <c r="X97" s="36"/>
      <c r="Y97" s="36" t="s">
        <v>60</v>
      </c>
      <c r="Z97" s="36"/>
      <c r="AA97" s="36"/>
      <c r="AB97" s="36" t="s">
        <v>60</v>
      </c>
      <c r="AC97" s="36">
        <v>3000</v>
      </c>
      <c r="AD97" s="36">
        <v>1208.3</v>
      </c>
      <c r="AE97" s="36" t="s">
        <v>748</v>
      </c>
      <c r="AF97" s="37">
        <v>3000</v>
      </c>
      <c r="AG97" s="37">
        <v>1208.3</v>
      </c>
      <c r="AH97" s="36" t="s">
        <v>748</v>
      </c>
      <c r="AI97" s="36" t="s">
        <v>452</v>
      </c>
      <c r="AJ97" s="36" t="s">
        <v>745</v>
      </c>
      <c r="AK97" s="37">
        <f>SUMIFS('8月奖金发放记录'!$G$2:$G$171,'8月奖金发放记录'!$B$2:$B$171,G97,'8月奖金发放记录'!$A$2:$A$171,A97)</f>
        <v>0</v>
      </c>
      <c r="AL97" s="37">
        <f>SUMIFS('8月奖金发放记录'!$J$2:$J$171,'8月奖金发放记录'!$B$2:$B$171,G97,'8月奖金发放记录'!$A$2:$A$171,A97)</f>
        <v>0</v>
      </c>
      <c r="AM97" s="36" t="s">
        <v>746</v>
      </c>
      <c r="AN97" s="36" t="s">
        <v>59</v>
      </c>
    </row>
    <row r="98" ht="19" customHeight="1" spans="1:40">
      <c r="A98" s="34" t="s">
        <v>523</v>
      </c>
      <c r="B98" s="34" t="s">
        <v>846</v>
      </c>
      <c r="C98" s="34" t="s">
        <v>750</v>
      </c>
      <c r="D98" s="34" t="s">
        <v>743</v>
      </c>
      <c r="E98" s="34" t="s">
        <v>11</v>
      </c>
      <c r="F98" s="35">
        <v>150</v>
      </c>
      <c r="G98" s="34" t="s">
        <v>444</v>
      </c>
      <c r="H98" s="34"/>
      <c r="I98" s="34"/>
      <c r="J98" s="34" t="s">
        <v>60</v>
      </c>
      <c r="K98" s="34">
        <v>3000</v>
      </c>
      <c r="L98" s="34">
        <v>3463.2</v>
      </c>
      <c r="M98" s="34" t="s">
        <v>744</v>
      </c>
      <c r="N98" s="34">
        <v>3000</v>
      </c>
      <c r="O98" s="34">
        <v>909.9</v>
      </c>
      <c r="P98" s="34" t="s">
        <v>748</v>
      </c>
      <c r="Q98" s="34">
        <v>3000</v>
      </c>
      <c r="R98" s="34">
        <v>1050.6</v>
      </c>
      <c r="S98" s="34" t="s">
        <v>748</v>
      </c>
      <c r="T98" s="34">
        <v>3000</v>
      </c>
      <c r="U98" s="34">
        <v>3399.9</v>
      </c>
      <c r="V98" s="34" t="s">
        <v>744</v>
      </c>
      <c r="W98" s="34">
        <v>3000</v>
      </c>
      <c r="X98" s="34">
        <v>1660.5</v>
      </c>
      <c r="Y98" s="34" t="s">
        <v>748</v>
      </c>
      <c r="Z98" s="34">
        <v>3000</v>
      </c>
      <c r="AA98" s="34">
        <v>129.9</v>
      </c>
      <c r="AB98" s="34" t="s">
        <v>748</v>
      </c>
      <c r="AC98" s="34">
        <v>483.87</v>
      </c>
      <c r="AD98" s="34">
        <v>194.9</v>
      </c>
      <c r="AE98" s="34" t="s">
        <v>748</v>
      </c>
      <c r="AF98" s="35">
        <v>18483.87</v>
      </c>
      <c r="AG98" s="35">
        <v>10808.9</v>
      </c>
      <c r="AH98" s="34" t="s">
        <v>748</v>
      </c>
      <c r="AI98" s="34" t="s">
        <v>502</v>
      </c>
      <c r="AJ98" s="34" t="s">
        <v>745</v>
      </c>
      <c r="AK98" s="35">
        <f>SUMIFS('8月奖金发放记录'!$G$2:$G$171,'8月奖金发放记录'!$B$2:$B$171,G98,'8月奖金发放记录'!$A$2:$A$171,A98)</f>
        <v>0</v>
      </c>
      <c r="AL98" s="35">
        <f>SUMIFS('8月奖金发放记录'!$J$2:$J$171,'8月奖金发放记录'!$B$2:$B$171,G98,'8月奖金发放记录'!$A$2:$A$171,A98)</f>
        <v>0</v>
      </c>
      <c r="AM98" s="34" t="s">
        <v>746</v>
      </c>
      <c r="AN98" s="34" t="s">
        <v>59</v>
      </c>
    </row>
    <row r="99" ht="19" customHeight="1" spans="1:40">
      <c r="A99" s="36" t="s">
        <v>524</v>
      </c>
      <c r="B99" s="36" t="s">
        <v>847</v>
      </c>
      <c r="C99" s="36" t="s">
        <v>750</v>
      </c>
      <c r="D99" s="36" t="s">
        <v>743</v>
      </c>
      <c r="E99" s="36" t="s">
        <v>11</v>
      </c>
      <c r="F99" s="37">
        <v>150</v>
      </c>
      <c r="G99" s="36" t="s">
        <v>444</v>
      </c>
      <c r="H99" s="36"/>
      <c r="I99" s="36"/>
      <c r="J99" s="36" t="s">
        <v>60</v>
      </c>
      <c r="K99" s="36"/>
      <c r="L99" s="36"/>
      <c r="M99" s="36" t="s">
        <v>60</v>
      </c>
      <c r="N99" s="36"/>
      <c r="O99" s="36"/>
      <c r="P99" s="36" t="s">
        <v>60</v>
      </c>
      <c r="Q99" s="36"/>
      <c r="R99" s="36"/>
      <c r="S99" s="36" t="s">
        <v>60</v>
      </c>
      <c r="T99" s="36"/>
      <c r="U99" s="36"/>
      <c r="V99" s="36" t="s">
        <v>60</v>
      </c>
      <c r="W99" s="36"/>
      <c r="X99" s="36"/>
      <c r="Y99" s="36" t="s">
        <v>60</v>
      </c>
      <c r="Z99" s="36"/>
      <c r="AA99" s="36"/>
      <c r="AB99" s="36" t="s">
        <v>60</v>
      </c>
      <c r="AC99" s="36">
        <v>290.32</v>
      </c>
      <c r="AD99" s="36">
        <v>13.4</v>
      </c>
      <c r="AE99" s="36" t="s">
        <v>748</v>
      </c>
      <c r="AF99" s="37">
        <v>290.32</v>
      </c>
      <c r="AG99" s="37">
        <v>13.4</v>
      </c>
      <c r="AH99" s="36" t="s">
        <v>748</v>
      </c>
      <c r="AI99" s="36" t="s">
        <v>502</v>
      </c>
      <c r="AJ99" s="36" t="s">
        <v>745</v>
      </c>
      <c r="AK99" s="37">
        <f>SUMIFS('8月奖金发放记录'!$G$2:$G$171,'8月奖金发放记录'!$B$2:$B$171,G99,'8月奖金发放记录'!$A$2:$A$171,A99)</f>
        <v>0</v>
      </c>
      <c r="AL99" s="37">
        <f>SUMIFS('8月奖金发放记录'!$J$2:$J$171,'8月奖金发放记录'!$B$2:$B$171,G99,'8月奖金发放记录'!$A$2:$A$171,A99)</f>
        <v>0</v>
      </c>
      <c r="AM99" s="36" t="s">
        <v>746</v>
      </c>
      <c r="AN99" s="36" t="s">
        <v>59</v>
      </c>
    </row>
    <row r="100" ht="19" customHeight="1" spans="1:40">
      <c r="A100" s="34" t="s">
        <v>526</v>
      </c>
      <c r="B100" s="34" t="s">
        <v>848</v>
      </c>
      <c r="C100" s="34" t="s">
        <v>750</v>
      </c>
      <c r="D100" s="34" t="s">
        <v>743</v>
      </c>
      <c r="E100" s="34" t="s">
        <v>11</v>
      </c>
      <c r="F100" s="35">
        <v>150</v>
      </c>
      <c r="G100" s="34" t="s">
        <v>444</v>
      </c>
      <c r="H100" s="34"/>
      <c r="I100" s="34"/>
      <c r="J100" s="34" t="s">
        <v>60</v>
      </c>
      <c r="K100" s="34"/>
      <c r="L100" s="34"/>
      <c r="M100" s="34" t="s">
        <v>60</v>
      </c>
      <c r="N100" s="34"/>
      <c r="O100" s="34"/>
      <c r="P100" s="34" t="s">
        <v>60</v>
      </c>
      <c r="Q100" s="34"/>
      <c r="R100" s="34"/>
      <c r="S100" s="34" t="s">
        <v>60</v>
      </c>
      <c r="T100" s="34"/>
      <c r="U100" s="34"/>
      <c r="V100" s="34" t="s">
        <v>60</v>
      </c>
      <c r="W100" s="34"/>
      <c r="X100" s="34"/>
      <c r="Y100" s="34" t="s">
        <v>60</v>
      </c>
      <c r="Z100" s="34"/>
      <c r="AA100" s="34"/>
      <c r="AB100" s="34" t="s">
        <v>60</v>
      </c>
      <c r="AC100" s="34">
        <v>3000</v>
      </c>
      <c r="AD100" s="34">
        <v>5765.7</v>
      </c>
      <c r="AE100" s="34" t="s">
        <v>744</v>
      </c>
      <c r="AF100" s="35">
        <v>3000</v>
      </c>
      <c r="AG100" s="35">
        <v>5765.7</v>
      </c>
      <c r="AH100" s="34" t="s">
        <v>744</v>
      </c>
      <c r="AI100" s="34" t="s">
        <v>452</v>
      </c>
      <c r="AJ100" s="34" t="s">
        <v>745</v>
      </c>
      <c r="AK100" s="35">
        <f>SUMIFS('8月奖金发放记录'!$G$2:$G$171,'8月奖金发放记录'!$B$2:$B$171,G100,'8月奖金发放记录'!$A$2:$A$171,A100)</f>
        <v>150</v>
      </c>
      <c r="AL100" s="35">
        <f>SUMIFS('8月奖金发放记录'!$J$2:$J$171,'8月奖金发放记录'!$B$2:$B$171,G100,'8月奖金发放记录'!$A$2:$A$171,A100)</f>
        <v>150</v>
      </c>
      <c r="AM100" s="34" t="s">
        <v>60</v>
      </c>
      <c r="AN100" s="34" t="s">
        <v>59</v>
      </c>
    </row>
    <row r="101" ht="19" customHeight="1" spans="1:40">
      <c r="A101" s="36" t="s">
        <v>527</v>
      </c>
      <c r="B101" s="36" t="s">
        <v>849</v>
      </c>
      <c r="C101" s="36" t="s">
        <v>742</v>
      </c>
      <c r="D101" s="36" t="s">
        <v>743</v>
      </c>
      <c r="E101" s="36" t="s">
        <v>12</v>
      </c>
      <c r="F101" s="37">
        <v>300</v>
      </c>
      <c r="G101" s="36" t="s">
        <v>444</v>
      </c>
      <c r="H101" s="36"/>
      <c r="I101" s="36"/>
      <c r="J101" s="36" t="s">
        <v>60</v>
      </c>
      <c r="K101" s="36"/>
      <c r="L101" s="36"/>
      <c r="M101" s="36" t="s">
        <v>60</v>
      </c>
      <c r="N101" s="36"/>
      <c r="O101" s="36"/>
      <c r="P101" s="36" t="s">
        <v>60</v>
      </c>
      <c r="Q101" s="36"/>
      <c r="R101" s="36"/>
      <c r="S101" s="36" t="s">
        <v>60</v>
      </c>
      <c r="T101" s="36"/>
      <c r="U101" s="36"/>
      <c r="V101" s="36" t="s">
        <v>60</v>
      </c>
      <c r="W101" s="36"/>
      <c r="X101" s="36"/>
      <c r="Y101" s="36" t="s">
        <v>60</v>
      </c>
      <c r="Z101" s="36"/>
      <c r="AA101" s="36"/>
      <c r="AB101" s="36" t="s">
        <v>60</v>
      </c>
      <c r="AC101" s="36">
        <v>483.87</v>
      </c>
      <c r="AD101" s="36">
        <v>122.7</v>
      </c>
      <c r="AE101" s="36" t="s">
        <v>748</v>
      </c>
      <c r="AF101" s="37">
        <v>483.87</v>
      </c>
      <c r="AG101" s="37">
        <v>122.7</v>
      </c>
      <c r="AH101" s="36" t="s">
        <v>748</v>
      </c>
      <c r="AI101" s="36" t="s">
        <v>528</v>
      </c>
      <c r="AJ101" s="36" t="s">
        <v>745</v>
      </c>
      <c r="AK101" s="37">
        <f>SUMIFS('8月奖金发放记录'!$G$2:$G$171,'8月奖金发放记录'!$B$2:$B$171,G101,'8月奖金发放记录'!$A$2:$A$171,A101)</f>
        <v>0</v>
      </c>
      <c r="AL101" s="37">
        <f>SUMIFS('8月奖金发放记录'!$J$2:$J$171,'8月奖金发放记录'!$B$2:$B$171,G101,'8月奖金发放记录'!$A$2:$A$171,A101)</f>
        <v>0</v>
      </c>
      <c r="AM101" s="36" t="s">
        <v>746</v>
      </c>
      <c r="AN101" s="36" t="s">
        <v>59</v>
      </c>
    </row>
    <row r="102" ht="19" customHeight="1" spans="1:40">
      <c r="A102" s="34" t="s">
        <v>531</v>
      </c>
      <c r="B102" s="34" t="s">
        <v>850</v>
      </c>
      <c r="C102" s="34" t="s">
        <v>742</v>
      </c>
      <c r="D102" s="34" t="s">
        <v>743</v>
      </c>
      <c r="E102" s="34" t="s">
        <v>12</v>
      </c>
      <c r="F102" s="35">
        <v>260</v>
      </c>
      <c r="G102" s="34" t="s">
        <v>444</v>
      </c>
      <c r="H102" s="34"/>
      <c r="I102" s="34"/>
      <c r="J102" s="34" t="s">
        <v>60</v>
      </c>
      <c r="K102" s="34"/>
      <c r="L102" s="34"/>
      <c r="M102" s="34" t="s">
        <v>60</v>
      </c>
      <c r="N102" s="34"/>
      <c r="O102" s="34"/>
      <c r="P102" s="34" t="s">
        <v>60</v>
      </c>
      <c r="Q102" s="34"/>
      <c r="R102" s="34"/>
      <c r="S102" s="34" t="s">
        <v>60</v>
      </c>
      <c r="T102" s="34"/>
      <c r="U102" s="34"/>
      <c r="V102" s="34" t="s">
        <v>60</v>
      </c>
      <c r="W102" s="34"/>
      <c r="X102" s="34"/>
      <c r="Y102" s="34" t="s">
        <v>60</v>
      </c>
      <c r="Z102" s="34"/>
      <c r="AA102" s="34"/>
      <c r="AB102" s="34" t="s">
        <v>60</v>
      </c>
      <c r="AC102" s="34">
        <v>4838.71</v>
      </c>
      <c r="AD102" s="34">
        <v>1514.7</v>
      </c>
      <c r="AE102" s="34" t="s">
        <v>748</v>
      </c>
      <c r="AF102" s="35">
        <v>4838.71</v>
      </c>
      <c r="AG102" s="35">
        <v>1514.7</v>
      </c>
      <c r="AH102" s="34" t="s">
        <v>748</v>
      </c>
      <c r="AI102" s="34" t="s">
        <v>532</v>
      </c>
      <c r="AJ102" s="34" t="s">
        <v>745</v>
      </c>
      <c r="AK102" s="35">
        <f>SUMIFS('8月奖金发放记录'!$G$2:$G$171,'8月奖金发放记录'!$B$2:$B$171,G102,'8月奖金发放记录'!$A$2:$A$171,A102)</f>
        <v>0</v>
      </c>
      <c r="AL102" s="35">
        <f>SUMIFS('8月奖金发放记录'!$J$2:$J$171,'8月奖金发放记录'!$B$2:$B$171,G102,'8月奖金发放记录'!$A$2:$A$171,A102)</f>
        <v>0</v>
      </c>
      <c r="AM102" s="34" t="s">
        <v>746</v>
      </c>
      <c r="AN102" s="34" t="s">
        <v>59</v>
      </c>
    </row>
    <row r="103" ht="19" customHeight="1" spans="1:40">
      <c r="A103" s="36" t="s">
        <v>535</v>
      </c>
      <c r="B103" s="36" t="s">
        <v>851</v>
      </c>
      <c r="C103" s="36" t="s">
        <v>750</v>
      </c>
      <c r="D103" s="36" t="s">
        <v>743</v>
      </c>
      <c r="E103" s="36" t="s">
        <v>11</v>
      </c>
      <c r="F103" s="37">
        <v>150</v>
      </c>
      <c r="G103" s="36" t="s">
        <v>444</v>
      </c>
      <c r="H103" s="36"/>
      <c r="I103" s="36"/>
      <c r="J103" s="36" t="s">
        <v>60</v>
      </c>
      <c r="K103" s="36">
        <v>2142.86</v>
      </c>
      <c r="L103" s="36">
        <v>1825</v>
      </c>
      <c r="M103" s="36" t="s">
        <v>748</v>
      </c>
      <c r="N103" s="36">
        <v>3000</v>
      </c>
      <c r="O103" s="36">
        <v>6464.7</v>
      </c>
      <c r="P103" s="36" t="s">
        <v>744</v>
      </c>
      <c r="Q103" s="36">
        <v>3000</v>
      </c>
      <c r="R103" s="36">
        <v>7641.9</v>
      </c>
      <c r="S103" s="36" t="s">
        <v>744</v>
      </c>
      <c r="T103" s="36">
        <v>3000</v>
      </c>
      <c r="U103" s="36">
        <v>7207.7</v>
      </c>
      <c r="V103" s="36" t="s">
        <v>744</v>
      </c>
      <c r="W103" s="36">
        <v>3000</v>
      </c>
      <c r="X103" s="36">
        <v>6743.2</v>
      </c>
      <c r="Y103" s="36" t="s">
        <v>744</v>
      </c>
      <c r="Z103" s="36">
        <v>3000</v>
      </c>
      <c r="AA103" s="36">
        <v>2089.7</v>
      </c>
      <c r="AB103" s="36" t="s">
        <v>748</v>
      </c>
      <c r="AC103" s="36">
        <v>3000</v>
      </c>
      <c r="AD103" s="36">
        <v>4391</v>
      </c>
      <c r="AE103" s="36" t="s">
        <v>744</v>
      </c>
      <c r="AF103" s="37">
        <v>20142.86</v>
      </c>
      <c r="AG103" s="37">
        <v>36363.2</v>
      </c>
      <c r="AH103" s="36" t="s">
        <v>744</v>
      </c>
      <c r="AI103" s="36" t="s">
        <v>511</v>
      </c>
      <c r="AJ103" s="36" t="s">
        <v>745</v>
      </c>
      <c r="AK103" s="37">
        <f>SUMIFS('8月奖金发放记录'!$G$2:$G$171,'8月奖金发放记录'!$B$2:$B$171,G103,'8月奖金发放记录'!$A$2:$A$171,A103)</f>
        <v>150</v>
      </c>
      <c r="AL103" s="37">
        <f>SUMIFS('8月奖金发放记录'!$J$2:$J$171,'8月奖金发放记录'!$B$2:$B$171,G103,'8月奖金发放记录'!$A$2:$A$171,A103)</f>
        <v>150</v>
      </c>
      <c r="AM103" s="36" t="s">
        <v>60</v>
      </c>
      <c r="AN103" s="36" t="s">
        <v>59</v>
      </c>
    </row>
    <row r="104" ht="19" customHeight="1" spans="1:40">
      <c r="A104" s="34" t="s">
        <v>536</v>
      </c>
      <c r="B104" s="34" t="s">
        <v>852</v>
      </c>
      <c r="C104" s="34" t="s">
        <v>750</v>
      </c>
      <c r="D104" s="34" t="s">
        <v>743</v>
      </c>
      <c r="E104" s="34" t="s">
        <v>11</v>
      </c>
      <c r="F104" s="35">
        <v>150</v>
      </c>
      <c r="G104" s="34" t="s">
        <v>444</v>
      </c>
      <c r="H104" s="34"/>
      <c r="I104" s="34"/>
      <c r="J104" s="34" t="s">
        <v>60</v>
      </c>
      <c r="K104" s="34"/>
      <c r="L104" s="34"/>
      <c r="M104" s="34" t="s">
        <v>60</v>
      </c>
      <c r="N104" s="34"/>
      <c r="O104" s="34"/>
      <c r="P104" s="34" t="s">
        <v>60</v>
      </c>
      <c r="Q104" s="34"/>
      <c r="R104" s="34"/>
      <c r="S104" s="34" t="s">
        <v>60</v>
      </c>
      <c r="T104" s="34"/>
      <c r="U104" s="34"/>
      <c r="V104" s="34" t="s">
        <v>60</v>
      </c>
      <c r="W104" s="34"/>
      <c r="X104" s="34"/>
      <c r="Y104" s="34" t="s">
        <v>60</v>
      </c>
      <c r="Z104" s="34"/>
      <c r="AA104" s="34"/>
      <c r="AB104" s="34" t="s">
        <v>60</v>
      </c>
      <c r="AC104" s="34">
        <v>290.32</v>
      </c>
      <c r="AD104" s="34">
        <v>40.6</v>
      </c>
      <c r="AE104" s="34" t="s">
        <v>748</v>
      </c>
      <c r="AF104" s="35">
        <v>290.32</v>
      </c>
      <c r="AG104" s="35">
        <v>40.6</v>
      </c>
      <c r="AH104" s="34" t="s">
        <v>748</v>
      </c>
      <c r="AI104" s="34" t="s">
        <v>502</v>
      </c>
      <c r="AJ104" s="34" t="s">
        <v>745</v>
      </c>
      <c r="AK104" s="35">
        <f>SUMIFS('8月奖金发放记录'!$G$2:$G$171,'8月奖金发放记录'!$B$2:$B$171,G104,'8月奖金发放记录'!$A$2:$A$171,A104)</f>
        <v>0</v>
      </c>
      <c r="AL104" s="35">
        <f>SUMIFS('8月奖金发放记录'!$J$2:$J$171,'8月奖金发放记录'!$B$2:$B$171,G104,'8月奖金发放记录'!$A$2:$A$171,A104)</f>
        <v>0</v>
      </c>
      <c r="AM104" s="34" t="s">
        <v>746</v>
      </c>
      <c r="AN104" s="34" t="s">
        <v>59</v>
      </c>
    </row>
    <row r="105" ht="19" customHeight="1" spans="1:40">
      <c r="A105" s="36" t="s">
        <v>537</v>
      </c>
      <c r="B105" s="36" t="s">
        <v>853</v>
      </c>
      <c r="C105" s="36" t="s">
        <v>750</v>
      </c>
      <c r="D105" s="36" t="s">
        <v>743</v>
      </c>
      <c r="E105" s="36" t="s">
        <v>11</v>
      </c>
      <c r="F105" s="37">
        <v>150</v>
      </c>
      <c r="G105" s="36" t="s">
        <v>444</v>
      </c>
      <c r="H105" s="36"/>
      <c r="I105" s="36"/>
      <c r="J105" s="36" t="s">
        <v>60</v>
      </c>
      <c r="K105" s="36"/>
      <c r="L105" s="36"/>
      <c r="M105" s="36" t="s">
        <v>60</v>
      </c>
      <c r="N105" s="36"/>
      <c r="O105" s="36"/>
      <c r="P105" s="36" t="s">
        <v>60</v>
      </c>
      <c r="Q105" s="36"/>
      <c r="R105" s="36"/>
      <c r="S105" s="36" t="s">
        <v>60</v>
      </c>
      <c r="T105" s="36"/>
      <c r="U105" s="36"/>
      <c r="V105" s="36" t="s">
        <v>60</v>
      </c>
      <c r="W105" s="36"/>
      <c r="X105" s="36"/>
      <c r="Y105" s="36" t="s">
        <v>60</v>
      </c>
      <c r="Z105" s="36"/>
      <c r="AA105" s="36"/>
      <c r="AB105" s="36" t="s">
        <v>60</v>
      </c>
      <c r="AC105" s="36">
        <v>3000</v>
      </c>
      <c r="AD105" s="36">
        <v>4119.9</v>
      </c>
      <c r="AE105" s="36" t="s">
        <v>744</v>
      </c>
      <c r="AF105" s="37">
        <v>3000</v>
      </c>
      <c r="AG105" s="37">
        <v>4119.9</v>
      </c>
      <c r="AH105" s="36" t="s">
        <v>744</v>
      </c>
      <c r="AI105" s="36" t="s">
        <v>452</v>
      </c>
      <c r="AJ105" s="36" t="s">
        <v>745</v>
      </c>
      <c r="AK105" s="37">
        <f>SUMIFS('8月奖金发放记录'!$G$2:$G$171,'8月奖金发放记录'!$B$2:$B$171,G105,'8月奖金发放记录'!$A$2:$A$171,A105)</f>
        <v>150</v>
      </c>
      <c r="AL105" s="37">
        <f>SUMIFS('8月奖金发放记录'!$J$2:$J$171,'8月奖金发放记录'!$B$2:$B$171,G105,'8月奖金发放记录'!$A$2:$A$171,A105)</f>
        <v>150</v>
      </c>
      <c r="AM105" s="36" t="s">
        <v>60</v>
      </c>
      <c r="AN105" s="36" t="s">
        <v>59</v>
      </c>
    </row>
    <row r="106" ht="19" customHeight="1" spans="1:40">
      <c r="A106" s="34" t="s">
        <v>538</v>
      </c>
      <c r="B106" s="34" t="s">
        <v>854</v>
      </c>
      <c r="C106" s="34" t="s">
        <v>750</v>
      </c>
      <c r="D106" s="34" t="s">
        <v>743</v>
      </c>
      <c r="E106" s="34" t="s">
        <v>11</v>
      </c>
      <c r="F106" s="35">
        <v>150</v>
      </c>
      <c r="G106" s="34" t="s">
        <v>444</v>
      </c>
      <c r="H106" s="34"/>
      <c r="I106" s="34"/>
      <c r="J106" s="34" t="s">
        <v>60</v>
      </c>
      <c r="K106" s="34"/>
      <c r="L106" s="34"/>
      <c r="M106" s="34" t="s">
        <v>60</v>
      </c>
      <c r="N106" s="34"/>
      <c r="O106" s="34"/>
      <c r="P106" s="34" t="s">
        <v>60</v>
      </c>
      <c r="Q106" s="34"/>
      <c r="R106" s="34"/>
      <c r="S106" s="34" t="s">
        <v>60</v>
      </c>
      <c r="T106" s="34"/>
      <c r="U106" s="34"/>
      <c r="V106" s="34" t="s">
        <v>60</v>
      </c>
      <c r="W106" s="34"/>
      <c r="X106" s="34"/>
      <c r="Y106" s="34" t="s">
        <v>60</v>
      </c>
      <c r="Z106" s="34"/>
      <c r="AA106" s="34"/>
      <c r="AB106" s="34" t="s">
        <v>60</v>
      </c>
      <c r="AC106" s="34">
        <v>3000</v>
      </c>
      <c r="AD106" s="34">
        <v>6543.1</v>
      </c>
      <c r="AE106" s="34" t="s">
        <v>744</v>
      </c>
      <c r="AF106" s="35">
        <v>3000</v>
      </c>
      <c r="AG106" s="35">
        <v>6543.1</v>
      </c>
      <c r="AH106" s="34" t="s">
        <v>744</v>
      </c>
      <c r="AI106" s="34" t="s">
        <v>452</v>
      </c>
      <c r="AJ106" s="34" t="s">
        <v>745</v>
      </c>
      <c r="AK106" s="35">
        <f>SUMIFS('8月奖金发放记录'!$G$2:$G$171,'8月奖金发放记录'!$B$2:$B$171,G106,'8月奖金发放记录'!$A$2:$A$171,A106)</f>
        <v>150</v>
      </c>
      <c r="AL106" s="35">
        <f>SUMIFS('8月奖金发放记录'!$J$2:$J$171,'8月奖金发放记录'!$B$2:$B$171,G106,'8月奖金发放记录'!$A$2:$A$171,A106)</f>
        <v>150</v>
      </c>
      <c r="AM106" s="34" t="s">
        <v>60</v>
      </c>
      <c r="AN106" s="34" t="s">
        <v>59</v>
      </c>
    </row>
    <row r="107" ht="19" customHeight="1" spans="1:40">
      <c r="A107" s="36" t="s">
        <v>539</v>
      </c>
      <c r="B107" s="36" t="s">
        <v>855</v>
      </c>
      <c r="C107" s="36" t="s">
        <v>750</v>
      </c>
      <c r="D107" s="36" t="s">
        <v>743</v>
      </c>
      <c r="E107" s="36" t="s">
        <v>11</v>
      </c>
      <c r="F107" s="37">
        <v>150</v>
      </c>
      <c r="G107" s="36" t="s">
        <v>444</v>
      </c>
      <c r="H107" s="36"/>
      <c r="I107" s="36"/>
      <c r="J107" s="36" t="s">
        <v>60</v>
      </c>
      <c r="K107" s="36"/>
      <c r="L107" s="36"/>
      <c r="M107" s="36" t="s">
        <v>60</v>
      </c>
      <c r="N107" s="36"/>
      <c r="O107" s="36"/>
      <c r="P107" s="36" t="s">
        <v>60</v>
      </c>
      <c r="Q107" s="36"/>
      <c r="R107" s="36"/>
      <c r="S107" s="36" t="s">
        <v>60</v>
      </c>
      <c r="T107" s="36"/>
      <c r="U107" s="36"/>
      <c r="V107" s="36" t="s">
        <v>60</v>
      </c>
      <c r="W107" s="36"/>
      <c r="X107" s="36"/>
      <c r="Y107" s="36" t="s">
        <v>60</v>
      </c>
      <c r="Z107" s="36"/>
      <c r="AA107" s="36"/>
      <c r="AB107" s="36" t="s">
        <v>60</v>
      </c>
      <c r="AC107" s="36">
        <v>3000</v>
      </c>
      <c r="AD107" s="36">
        <v>1378.8</v>
      </c>
      <c r="AE107" s="36" t="s">
        <v>748</v>
      </c>
      <c r="AF107" s="37">
        <v>3000</v>
      </c>
      <c r="AG107" s="37">
        <v>1378.8</v>
      </c>
      <c r="AH107" s="36" t="s">
        <v>748</v>
      </c>
      <c r="AI107" s="36" t="s">
        <v>506</v>
      </c>
      <c r="AJ107" s="36" t="s">
        <v>745</v>
      </c>
      <c r="AK107" s="37">
        <f>SUMIFS('8月奖金发放记录'!$G$2:$G$171,'8月奖金发放记录'!$B$2:$B$171,G107,'8月奖金发放记录'!$A$2:$A$171,A107)</f>
        <v>0</v>
      </c>
      <c r="AL107" s="37">
        <f>SUMIFS('8月奖金发放记录'!$J$2:$J$171,'8月奖金发放记录'!$B$2:$B$171,G107,'8月奖金发放记录'!$A$2:$A$171,A107)</f>
        <v>0</v>
      </c>
      <c r="AM107" s="36" t="s">
        <v>746</v>
      </c>
      <c r="AN107" s="36" t="s">
        <v>59</v>
      </c>
    </row>
    <row r="108" ht="19" customHeight="1" spans="1:40">
      <c r="A108" s="34" t="s">
        <v>540</v>
      </c>
      <c r="B108" s="34" t="s">
        <v>856</v>
      </c>
      <c r="C108" s="34" t="s">
        <v>750</v>
      </c>
      <c r="D108" s="34" t="s">
        <v>743</v>
      </c>
      <c r="E108" s="34" t="s">
        <v>11</v>
      </c>
      <c r="F108" s="35">
        <v>150</v>
      </c>
      <c r="G108" s="34" t="s">
        <v>444</v>
      </c>
      <c r="H108" s="34"/>
      <c r="I108" s="34"/>
      <c r="J108" s="34" t="s">
        <v>60</v>
      </c>
      <c r="K108" s="34"/>
      <c r="L108" s="34"/>
      <c r="M108" s="34" t="s">
        <v>60</v>
      </c>
      <c r="N108" s="34"/>
      <c r="O108" s="34"/>
      <c r="P108" s="34" t="s">
        <v>60</v>
      </c>
      <c r="Q108" s="34"/>
      <c r="R108" s="34"/>
      <c r="S108" s="34" t="s">
        <v>60</v>
      </c>
      <c r="T108" s="34"/>
      <c r="U108" s="34"/>
      <c r="V108" s="34" t="s">
        <v>60</v>
      </c>
      <c r="W108" s="34"/>
      <c r="X108" s="34"/>
      <c r="Y108" s="34" t="s">
        <v>60</v>
      </c>
      <c r="Z108" s="34"/>
      <c r="AA108" s="34"/>
      <c r="AB108" s="34" t="s">
        <v>60</v>
      </c>
      <c r="AC108" s="34">
        <v>3000</v>
      </c>
      <c r="AD108" s="34">
        <v>7079.1</v>
      </c>
      <c r="AE108" s="34" t="s">
        <v>744</v>
      </c>
      <c r="AF108" s="35">
        <v>3000</v>
      </c>
      <c r="AG108" s="35">
        <v>7079.1</v>
      </c>
      <c r="AH108" s="34" t="s">
        <v>744</v>
      </c>
      <c r="AI108" s="34" t="s">
        <v>452</v>
      </c>
      <c r="AJ108" s="34" t="s">
        <v>745</v>
      </c>
      <c r="AK108" s="35">
        <f>SUMIFS('8月奖金发放记录'!$G$2:$G$171,'8月奖金发放记录'!$B$2:$B$171,G108,'8月奖金发放记录'!$A$2:$A$171,A108)</f>
        <v>150</v>
      </c>
      <c r="AL108" s="35">
        <f>SUMIFS('8月奖金发放记录'!$J$2:$J$171,'8月奖金发放记录'!$B$2:$B$171,G108,'8月奖金发放记录'!$A$2:$A$171,A108)</f>
        <v>150</v>
      </c>
      <c r="AM108" s="34" t="s">
        <v>60</v>
      </c>
      <c r="AN108" s="34" t="s">
        <v>59</v>
      </c>
    </row>
    <row r="109" ht="19" customHeight="1" spans="1:40">
      <c r="A109" s="36" t="s">
        <v>541</v>
      </c>
      <c r="B109" s="36" t="s">
        <v>857</v>
      </c>
      <c r="C109" s="36" t="s">
        <v>750</v>
      </c>
      <c r="D109" s="36" t="s">
        <v>743</v>
      </c>
      <c r="E109" s="36" t="s">
        <v>11</v>
      </c>
      <c r="F109" s="37">
        <v>150</v>
      </c>
      <c r="G109" s="36" t="s">
        <v>444</v>
      </c>
      <c r="H109" s="36"/>
      <c r="I109" s="36"/>
      <c r="J109" s="36" t="s">
        <v>60</v>
      </c>
      <c r="K109" s="36"/>
      <c r="L109" s="36"/>
      <c r="M109" s="36" t="s">
        <v>60</v>
      </c>
      <c r="N109" s="36"/>
      <c r="O109" s="36"/>
      <c r="P109" s="36" t="s">
        <v>60</v>
      </c>
      <c r="Q109" s="36"/>
      <c r="R109" s="36"/>
      <c r="S109" s="36" t="s">
        <v>60</v>
      </c>
      <c r="T109" s="36"/>
      <c r="U109" s="36"/>
      <c r="V109" s="36" t="s">
        <v>60</v>
      </c>
      <c r="W109" s="36"/>
      <c r="X109" s="36"/>
      <c r="Y109" s="36" t="s">
        <v>60</v>
      </c>
      <c r="Z109" s="36"/>
      <c r="AA109" s="36"/>
      <c r="AB109" s="36" t="s">
        <v>60</v>
      </c>
      <c r="AC109" s="36">
        <v>3000</v>
      </c>
      <c r="AD109" s="36">
        <v>7432.6</v>
      </c>
      <c r="AE109" s="36" t="s">
        <v>744</v>
      </c>
      <c r="AF109" s="37">
        <v>3000</v>
      </c>
      <c r="AG109" s="37">
        <v>7432.6</v>
      </c>
      <c r="AH109" s="36" t="s">
        <v>744</v>
      </c>
      <c r="AI109" s="36" t="s">
        <v>452</v>
      </c>
      <c r="AJ109" s="36" t="s">
        <v>745</v>
      </c>
      <c r="AK109" s="37">
        <f>SUMIFS('8月奖金发放记录'!$G$2:$G$171,'8月奖金发放记录'!$B$2:$B$171,G109,'8月奖金发放记录'!$A$2:$A$171,A109)</f>
        <v>150</v>
      </c>
      <c r="AL109" s="37">
        <f>SUMIFS('8月奖金发放记录'!$J$2:$J$171,'8月奖金发放记录'!$B$2:$B$171,G109,'8月奖金发放记录'!$A$2:$A$171,A109)</f>
        <v>150</v>
      </c>
      <c r="AM109" s="36" t="s">
        <v>60</v>
      </c>
      <c r="AN109" s="36" t="s">
        <v>59</v>
      </c>
    </row>
    <row r="110" ht="19" customHeight="1" spans="1:40">
      <c r="A110" s="34" t="s">
        <v>542</v>
      </c>
      <c r="B110" s="34" t="s">
        <v>858</v>
      </c>
      <c r="C110" s="34" t="s">
        <v>750</v>
      </c>
      <c r="D110" s="34" t="s">
        <v>743</v>
      </c>
      <c r="E110" s="34" t="s">
        <v>11</v>
      </c>
      <c r="F110" s="35">
        <v>150</v>
      </c>
      <c r="G110" s="34" t="s">
        <v>444</v>
      </c>
      <c r="H110" s="34"/>
      <c r="I110" s="34"/>
      <c r="J110" s="34" t="s">
        <v>60</v>
      </c>
      <c r="K110" s="34"/>
      <c r="L110" s="34"/>
      <c r="M110" s="34" t="s">
        <v>60</v>
      </c>
      <c r="N110" s="34"/>
      <c r="O110" s="34"/>
      <c r="P110" s="34" t="s">
        <v>60</v>
      </c>
      <c r="Q110" s="34"/>
      <c r="R110" s="34"/>
      <c r="S110" s="34" t="s">
        <v>60</v>
      </c>
      <c r="T110" s="34"/>
      <c r="U110" s="34"/>
      <c r="V110" s="34" t="s">
        <v>60</v>
      </c>
      <c r="W110" s="34"/>
      <c r="X110" s="34"/>
      <c r="Y110" s="34" t="s">
        <v>60</v>
      </c>
      <c r="Z110" s="34"/>
      <c r="AA110" s="34"/>
      <c r="AB110" s="34" t="s">
        <v>60</v>
      </c>
      <c r="AC110" s="34">
        <v>483.87</v>
      </c>
      <c r="AD110" s="34">
        <v>829.6</v>
      </c>
      <c r="AE110" s="34" t="s">
        <v>744</v>
      </c>
      <c r="AF110" s="35">
        <v>483.87</v>
      </c>
      <c r="AG110" s="35">
        <v>829.6</v>
      </c>
      <c r="AH110" s="34" t="s">
        <v>744</v>
      </c>
      <c r="AI110" s="34" t="s">
        <v>511</v>
      </c>
      <c r="AJ110" s="34" t="s">
        <v>745</v>
      </c>
      <c r="AK110" s="35">
        <f>SUMIFS('8月奖金发放记录'!$G$2:$G$171,'8月奖金发放记录'!$B$2:$B$171,G110,'8月奖金发放记录'!$A$2:$A$171,A110)</f>
        <v>24.19</v>
      </c>
      <c r="AL110" s="35">
        <f>SUMIFS('8月奖金发放记录'!$J$2:$J$171,'8月奖金发放记录'!$B$2:$B$171,G110,'8月奖金发放记录'!$A$2:$A$171,A110)</f>
        <v>24.19</v>
      </c>
      <c r="AM110" s="34" t="s">
        <v>60</v>
      </c>
      <c r="AN110" s="34" t="s">
        <v>59</v>
      </c>
    </row>
    <row r="111" ht="19" customHeight="1" spans="1:40">
      <c r="A111" s="36" t="s">
        <v>544</v>
      </c>
      <c r="B111" s="36" t="s">
        <v>859</v>
      </c>
      <c r="C111" s="36" t="s">
        <v>750</v>
      </c>
      <c r="D111" s="36" t="s">
        <v>743</v>
      </c>
      <c r="E111" s="36" t="s">
        <v>11</v>
      </c>
      <c r="F111" s="37">
        <v>150</v>
      </c>
      <c r="G111" s="36" t="s">
        <v>444</v>
      </c>
      <c r="H111" s="36"/>
      <c r="I111" s="36"/>
      <c r="J111" s="36" t="s">
        <v>60</v>
      </c>
      <c r="K111" s="36"/>
      <c r="L111" s="36"/>
      <c r="M111" s="36" t="s">
        <v>60</v>
      </c>
      <c r="N111" s="36"/>
      <c r="O111" s="36"/>
      <c r="P111" s="36" t="s">
        <v>60</v>
      </c>
      <c r="Q111" s="36"/>
      <c r="R111" s="36"/>
      <c r="S111" s="36" t="s">
        <v>60</v>
      </c>
      <c r="T111" s="36"/>
      <c r="U111" s="36"/>
      <c r="V111" s="36" t="s">
        <v>60</v>
      </c>
      <c r="W111" s="36"/>
      <c r="X111" s="36"/>
      <c r="Y111" s="36" t="s">
        <v>60</v>
      </c>
      <c r="Z111" s="36"/>
      <c r="AA111" s="36"/>
      <c r="AB111" s="36" t="s">
        <v>60</v>
      </c>
      <c r="AC111" s="36">
        <v>290.32</v>
      </c>
      <c r="AD111" s="36">
        <v>37.9</v>
      </c>
      <c r="AE111" s="36" t="s">
        <v>748</v>
      </c>
      <c r="AF111" s="37">
        <v>290.32</v>
      </c>
      <c r="AG111" s="37">
        <v>37.9</v>
      </c>
      <c r="AH111" s="36" t="s">
        <v>748</v>
      </c>
      <c r="AI111" s="36" t="s">
        <v>502</v>
      </c>
      <c r="AJ111" s="36" t="s">
        <v>745</v>
      </c>
      <c r="AK111" s="37">
        <f>SUMIFS('8月奖金发放记录'!$G$2:$G$171,'8月奖金发放记录'!$B$2:$B$171,G111,'8月奖金发放记录'!$A$2:$A$171,A111)</f>
        <v>0</v>
      </c>
      <c r="AL111" s="37">
        <f>SUMIFS('8月奖金发放记录'!$J$2:$J$171,'8月奖金发放记录'!$B$2:$B$171,G111,'8月奖金发放记录'!$A$2:$A$171,A111)</f>
        <v>0</v>
      </c>
      <c r="AM111" s="36" t="s">
        <v>746</v>
      </c>
      <c r="AN111" s="36" t="s">
        <v>59</v>
      </c>
    </row>
    <row r="112" ht="19" customHeight="1" spans="1:40">
      <c r="A112" s="34" t="s">
        <v>545</v>
      </c>
      <c r="B112" s="34" t="s">
        <v>860</v>
      </c>
      <c r="C112" s="34" t="s">
        <v>750</v>
      </c>
      <c r="D112" s="34" t="s">
        <v>743</v>
      </c>
      <c r="E112" s="34" t="s">
        <v>11</v>
      </c>
      <c r="F112" s="35">
        <v>150</v>
      </c>
      <c r="G112" s="34" t="s">
        <v>444</v>
      </c>
      <c r="H112" s="34"/>
      <c r="I112" s="34"/>
      <c r="J112" s="34" t="s">
        <v>60</v>
      </c>
      <c r="K112" s="34"/>
      <c r="L112" s="34"/>
      <c r="M112" s="34" t="s">
        <v>60</v>
      </c>
      <c r="N112" s="34"/>
      <c r="O112" s="34"/>
      <c r="P112" s="34" t="s">
        <v>60</v>
      </c>
      <c r="Q112" s="34"/>
      <c r="R112" s="34"/>
      <c r="S112" s="34" t="s">
        <v>60</v>
      </c>
      <c r="T112" s="34"/>
      <c r="U112" s="34"/>
      <c r="V112" s="34" t="s">
        <v>60</v>
      </c>
      <c r="W112" s="34"/>
      <c r="X112" s="34"/>
      <c r="Y112" s="34" t="s">
        <v>60</v>
      </c>
      <c r="Z112" s="34"/>
      <c r="AA112" s="34"/>
      <c r="AB112" s="34" t="s">
        <v>60</v>
      </c>
      <c r="AC112" s="34">
        <v>3000</v>
      </c>
      <c r="AD112" s="34">
        <v>2157.7</v>
      </c>
      <c r="AE112" s="34" t="s">
        <v>748</v>
      </c>
      <c r="AF112" s="35">
        <v>3000</v>
      </c>
      <c r="AG112" s="35">
        <v>2157.7</v>
      </c>
      <c r="AH112" s="34" t="s">
        <v>748</v>
      </c>
      <c r="AI112" s="34" t="s">
        <v>440</v>
      </c>
      <c r="AJ112" s="34" t="s">
        <v>745</v>
      </c>
      <c r="AK112" s="35">
        <f>SUMIFS('8月奖金发放记录'!$G$2:$G$171,'8月奖金发放记录'!$B$2:$B$171,G112,'8月奖金发放记录'!$A$2:$A$171,A112)</f>
        <v>0</v>
      </c>
      <c r="AL112" s="35">
        <f>SUMIFS('8月奖金发放记录'!$J$2:$J$171,'8月奖金发放记录'!$B$2:$B$171,G112,'8月奖金发放记录'!$A$2:$A$171,A112)</f>
        <v>0</v>
      </c>
      <c r="AM112" s="34" t="s">
        <v>746</v>
      </c>
      <c r="AN112" s="34" t="s">
        <v>59</v>
      </c>
    </row>
    <row r="113" ht="19" customHeight="1" spans="1:40">
      <c r="A113" s="36" t="s">
        <v>547</v>
      </c>
      <c r="B113" s="36" t="s">
        <v>861</v>
      </c>
      <c r="C113" s="36" t="s">
        <v>750</v>
      </c>
      <c r="D113" s="36" t="s">
        <v>743</v>
      </c>
      <c r="E113" s="36" t="s">
        <v>11</v>
      </c>
      <c r="F113" s="37">
        <v>150</v>
      </c>
      <c r="G113" s="36" t="s">
        <v>444</v>
      </c>
      <c r="H113" s="36"/>
      <c r="I113" s="36"/>
      <c r="J113" s="36" t="s">
        <v>60</v>
      </c>
      <c r="K113" s="36"/>
      <c r="L113" s="36"/>
      <c r="M113" s="36" t="s">
        <v>60</v>
      </c>
      <c r="N113" s="36"/>
      <c r="O113" s="36"/>
      <c r="P113" s="36" t="s">
        <v>60</v>
      </c>
      <c r="Q113" s="36"/>
      <c r="R113" s="36"/>
      <c r="S113" s="36" t="s">
        <v>60</v>
      </c>
      <c r="T113" s="36"/>
      <c r="U113" s="36"/>
      <c r="V113" s="36" t="s">
        <v>60</v>
      </c>
      <c r="W113" s="36"/>
      <c r="X113" s="36"/>
      <c r="Y113" s="36" t="s">
        <v>60</v>
      </c>
      <c r="Z113" s="36"/>
      <c r="AA113" s="36"/>
      <c r="AB113" s="36" t="s">
        <v>60</v>
      </c>
      <c r="AC113" s="36">
        <v>3000</v>
      </c>
      <c r="AD113" s="36">
        <v>489.6</v>
      </c>
      <c r="AE113" s="36" t="s">
        <v>748</v>
      </c>
      <c r="AF113" s="37">
        <v>3000</v>
      </c>
      <c r="AG113" s="37">
        <v>489.6</v>
      </c>
      <c r="AH113" s="36" t="s">
        <v>748</v>
      </c>
      <c r="AI113" s="36" t="s">
        <v>452</v>
      </c>
      <c r="AJ113" s="36" t="s">
        <v>745</v>
      </c>
      <c r="AK113" s="37">
        <f>SUMIFS('8月奖金发放记录'!$G$2:$G$171,'8月奖金发放记录'!$B$2:$B$171,G113,'8月奖金发放记录'!$A$2:$A$171,A113)</f>
        <v>0</v>
      </c>
      <c r="AL113" s="37">
        <f>SUMIFS('8月奖金发放记录'!$J$2:$J$171,'8月奖金发放记录'!$B$2:$B$171,G113,'8月奖金发放记录'!$A$2:$A$171,A113)</f>
        <v>0</v>
      </c>
      <c r="AM113" s="36" t="s">
        <v>746</v>
      </c>
      <c r="AN113" s="36" t="s">
        <v>59</v>
      </c>
    </row>
    <row r="114" ht="19" customHeight="1" spans="1:40">
      <c r="A114" s="34" t="s">
        <v>548</v>
      </c>
      <c r="B114" s="34" t="s">
        <v>862</v>
      </c>
      <c r="C114" s="34" t="s">
        <v>750</v>
      </c>
      <c r="D114" s="34" t="s">
        <v>743</v>
      </c>
      <c r="E114" s="34" t="s">
        <v>11</v>
      </c>
      <c r="F114" s="35">
        <v>150</v>
      </c>
      <c r="G114" s="34" t="s">
        <v>444</v>
      </c>
      <c r="H114" s="34"/>
      <c r="I114" s="34"/>
      <c r="J114" s="34" t="s">
        <v>60</v>
      </c>
      <c r="K114" s="34"/>
      <c r="L114" s="34"/>
      <c r="M114" s="34" t="s">
        <v>60</v>
      </c>
      <c r="N114" s="34"/>
      <c r="O114" s="34"/>
      <c r="P114" s="34" t="s">
        <v>60</v>
      </c>
      <c r="Q114" s="34"/>
      <c r="R114" s="34"/>
      <c r="S114" s="34" t="s">
        <v>60</v>
      </c>
      <c r="T114" s="34"/>
      <c r="U114" s="34"/>
      <c r="V114" s="34" t="s">
        <v>60</v>
      </c>
      <c r="W114" s="34"/>
      <c r="X114" s="34"/>
      <c r="Y114" s="34" t="s">
        <v>60</v>
      </c>
      <c r="Z114" s="34"/>
      <c r="AA114" s="34"/>
      <c r="AB114" s="34" t="s">
        <v>60</v>
      </c>
      <c r="AC114" s="34">
        <v>483.87</v>
      </c>
      <c r="AD114" s="34">
        <v>371.7</v>
      </c>
      <c r="AE114" s="34" t="s">
        <v>748</v>
      </c>
      <c r="AF114" s="35">
        <v>483.87</v>
      </c>
      <c r="AG114" s="35">
        <v>371.7</v>
      </c>
      <c r="AH114" s="34" t="s">
        <v>748</v>
      </c>
      <c r="AI114" s="34" t="s">
        <v>511</v>
      </c>
      <c r="AJ114" s="34" t="s">
        <v>745</v>
      </c>
      <c r="AK114" s="35">
        <f>SUMIFS('8月奖金发放记录'!$G$2:$G$171,'8月奖金发放记录'!$B$2:$B$171,G114,'8月奖金发放记录'!$A$2:$A$171,A114)</f>
        <v>0</v>
      </c>
      <c r="AL114" s="35">
        <f>SUMIFS('8月奖金发放记录'!$J$2:$J$171,'8月奖金发放记录'!$B$2:$B$171,G114,'8月奖金发放记录'!$A$2:$A$171,A114)</f>
        <v>0</v>
      </c>
      <c r="AM114" s="34" t="s">
        <v>746</v>
      </c>
      <c r="AN114" s="34" t="s">
        <v>59</v>
      </c>
    </row>
    <row r="115" ht="19" customHeight="1" spans="1:40">
      <c r="A115" s="36" t="s">
        <v>549</v>
      </c>
      <c r="B115" s="36" t="s">
        <v>863</v>
      </c>
      <c r="C115" s="36" t="s">
        <v>750</v>
      </c>
      <c r="D115" s="36" t="s">
        <v>743</v>
      </c>
      <c r="E115" s="36" t="s">
        <v>11</v>
      </c>
      <c r="F115" s="37">
        <v>150</v>
      </c>
      <c r="G115" s="36" t="s">
        <v>444</v>
      </c>
      <c r="H115" s="36"/>
      <c r="I115" s="36"/>
      <c r="J115" s="36" t="s">
        <v>60</v>
      </c>
      <c r="K115" s="36"/>
      <c r="L115" s="36"/>
      <c r="M115" s="36" t="s">
        <v>60</v>
      </c>
      <c r="N115" s="36"/>
      <c r="O115" s="36"/>
      <c r="P115" s="36" t="s">
        <v>60</v>
      </c>
      <c r="Q115" s="36"/>
      <c r="R115" s="36"/>
      <c r="S115" s="36" t="s">
        <v>60</v>
      </c>
      <c r="T115" s="36"/>
      <c r="U115" s="36"/>
      <c r="V115" s="36" t="s">
        <v>60</v>
      </c>
      <c r="W115" s="36"/>
      <c r="X115" s="36"/>
      <c r="Y115" s="36" t="s">
        <v>60</v>
      </c>
      <c r="Z115" s="36"/>
      <c r="AA115" s="36"/>
      <c r="AB115" s="36" t="s">
        <v>60</v>
      </c>
      <c r="AC115" s="36">
        <v>3000</v>
      </c>
      <c r="AD115" s="36">
        <v>0</v>
      </c>
      <c r="AE115" s="36" t="s">
        <v>748</v>
      </c>
      <c r="AF115" s="37">
        <v>3000</v>
      </c>
      <c r="AG115" s="37">
        <v>0</v>
      </c>
      <c r="AH115" s="36" t="s">
        <v>748</v>
      </c>
      <c r="AI115" s="36" t="s">
        <v>452</v>
      </c>
      <c r="AJ115" s="36" t="s">
        <v>745</v>
      </c>
      <c r="AK115" s="37">
        <f>SUMIFS('8月奖金发放记录'!$G$2:$G$171,'8月奖金发放记录'!$B$2:$B$171,G115,'8月奖金发放记录'!$A$2:$A$171,A115)</f>
        <v>0</v>
      </c>
      <c r="AL115" s="37">
        <f>SUMIFS('8月奖金发放记录'!$J$2:$J$171,'8月奖金发放记录'!$B$2:$B$171,G115,'8月奖金发放记录'!$A$2:$A$171,A115)</f>
        <v>0</v>
      </c>
      <c r="AM115" s="36" t="s">
        <v>746</v>
      </c>
      <c r="AN115" s="36" t="s">
        <v>59</v>
      </c>
    </row>
    <row r="116" ht="19" customHeight="1" spans="1:40">
      <c r="A116" s="34" t="s">
        <v>550</v>
      </c>
      <c r="B116" s="34" t="s">
        <v>864</v>
      </c>
      <c r="C116" s="34" t="s">
        <v>750</v>
      </c>
      <c r="D116" s="34" t="s">
        <v>743</v>
      </c>
      <c r="E116" s="34" t="s">
        <v>11</v>
      </c>
      <c r="F116" s="35">
        <v>150</v>
      </c>
      <c r="G116" s="34" t="s">
        <v>444</v>
      </c>
      <c r="H116" s="34"/>
      <c r="I116" s="34"/>
      <c r="J116" s="34" t="s">
        <v>60</v>
      </c>
      <c r="K116" s="34"/>
      <c r="L116" s="34"/>
      <c r="M116" s="34" t="s">
        <v>60</v>
      </c>
      <c r="N116" s="34"/>
      <c r="O116" s="34"/>
      <c r="P116" s="34" t="s">
        <v>60</v>
      </c>
      <c r="Q116" s="34"/>
      <c r="R116" s="34"/>
      <c r="S116" s="34" t="s">
        <v>60</v>
      </c>
      <c r="T116" s="34"/>
      <c r="U116" s="34"/>
      <c r="V116" s="34" t="s">
        <v>60</v>
      </c>
      <c r="W116" s="34"/>
      <c r="X116" s="34"/>
      <c r="Y116" s="34" t="s">
        <v>60</v>
      </c>
      <c r="Z116" s="34"/>
      <c r="AA116" s="34"/>
      <c r="AB116" s="34" t="s">
        <v>60</v>
      </c>
      <c r="AC116" s="34">
        <v>3000</v>
      </c>
      <c r="AD116" s="34">
        <v>2391.6</v>
      </c>
      <c r="AE116" s="34" t="s">
        <v>748</v>
      </c>
      <c r="AF116" s="35">
        <v>3000</v>
      </c>
      <c r="AG116" s="35">
        <v>2391.6</v>
      </c>
      <c r="AH116" s="34" t="s">
        <v>748</v>
      </c>
      <c r="AI116" s="34" t="s">
        <v>440</v>
      </c>
      <c r="AJ116" s="34" t="s">
        <v>745</v>
      </c>
      <c r="AK116" s="35">
        <f>SUMIFS('8月奖金发放记录'!$G$2:$G$171,'8月奖金发放记录'!$B$2:$B$171,G116,'8月奖金发放记录'!$A$2:$A$171,A116)</f>
        <v>0</v>
      </c>
      <c r="AL116" s="35">
        <f>SUMIFS('8月奖金发放记录'!$J$2:$J$171,'8月奖金发放记录'!$B$2:$B$171,G116,'8月奖金发放记录'!$A$2:$A$171,A116)</f>
        <v>0</v>
      </c>
      <c r="AM116" s="34" t="s">
        <v>746</v>
      </c>
      <c r="AN116" s="34" t="s">
        <v>59</v>
      </c>
    </row>
    <row r="117" ht="19" customHeight="1" spans="1:40">
      <c r="A117" s="36" t="s">
        <v>551</v>
      </c>
      <c r="B117" s="36" t="s">
        <v>865</v>
      </c>
      <c r="C117" s="36" t="s">
        <v>750</v>
      </c>
      <c r="D117" s="36" t="s">
        <v>743</v>
      </c>
      <c r="E117" s="36" t="s">
        <v>11</v>
      </c>
      <c r="F117" s="37">
        <v>150</v>
      </c>
      <c r="G117" s="36" t="s">
        <v>444</v>
      </c>
      <c r="H117" s="36"/>
      <c r="I117" s="36"/>
      <c r="J117" s="36" t="s">
        <v>60</v>
      </c>
      <c r="K117" s="36"/>
      <c r="L117" s="36"/>
      <c r="M117" s="36" t="s">
        <v>60</v>
      </c>
      <c r="N117" s="36"/>
      <c r="O117" s="36"/>
      <c r="P117" s="36" t="s">
        <v>60</v>
      </c>
      <c r="Q117" s="36"/>
      <c r="R117" s="36"/>
      <c r="S117" s="36" t="s">
        <v>60</v>
      </c>
      <c r="T117" s="36"/>
      <c r="U117" s="36"/>
      <c r="V117" s="36" t="s">
        <v>60</v>
      </c>
      <c r="W117" s="36"/>
      <c r="X117" s="36"/>
      <c r="Y117" s="36" t="s">
        <v>60</v>
      </c>
      <c r="Z117" s="36"/>
      <c r="AA117" s="36"/>
      <c r="AB117" s="36" t="s">
        <v>60</v>
      </c>
      <c r="AC117" s="36">
        <v>290.32</v>
      </c>
      <c r="AD117" s="36">
        <v>46.4</v>
      </c>
      <c r="AE117" s="36" t="s">
        <v>748</v>
      </c>
      <c r="AF117" s="37">
        <v>290.32</v>
      </c>
      <c r="AG117" s="37">
        <v>46.4</v>
      </c>
      <c r="AH117" s="36" t="s">
        <v>748</v>
      </c>
      <c r="AI117" s="36" t="s">
        <v>528</v>
      </c>
      <c r="AJ117" s="36" t="s">
        <v>745</v>
      </c>
      <c r="AK117" s="37">
        <f>SUMIFS('8月奖金发放记录'!$G$2:$G$171,'8月奖金发放记录'!$B$2:$B$171,G117,'8月奖金发放记录'!$A$2:$A$171,A117)</f>
        <v>0</v>
      </c>
      <c r="AL117" s="37">
        <f>SUMIFS('8月奖金发放记录'!$J$2:$J$171,'8月奖金发放记录'!$B$2:$B$171,G117,'8月奖金发放记录'!$A$2:$A$171,A117)</f>
        <v>0</v>
      </c>
      <c r="AM117" s="36" t="s">
        <v>746</v>
      </c>
      <c r="AN117" s="36" t="s">
        <v>59</v>
      </c>
    </row>
    <row r="118" ht="19" customHeight="1" spans="1:40">
      <c r="A118" s="34" t="s">
        <v>552</v>
      </c>
      <c r="B118" s="34" t="s">
        <v>866</v>
      </c>
      <c r="C118" s="34" t="s">
        <v>750</v>
      </c>
      <c r="D118" s="34" t="s">
        <v>743</v>
      </c>
      <c r="E118" s="34" t="s">
        <v>11</v>
      </c>
      <c r="F118" s="35">
        <v>150</v>
      </c>
      <c r="G118" s="34" t="s">
        <v>444</v>
      </c>
      <c r="H118" s="34"/>
      <c r="I118" s="34"/>
      <c r="J118" s="34" t="s">
        <v>60</v>
      </c>
      <c r="K118" s="34"/>
      <c r="L118" s="34"/>
      <c r="M118" s="34" t="s">
        <v>60</v>
      </c>
      <c r="N118" s="34"/>
      <c r="O118" s="34"/>
      <c r="P118" s="34" t="s">
        <v>60</v>
      </c>
      <c r="Q118" s="34"/>
      <c r="R118" s="34"/>
      <c r="S118" s="34" t="s">
        <v>60</v>
      </c>
      <c r="T118" s="34"/>
      <c r="U118" s="34"/>
      <c r="V118" s="34" t="s">
        <v>60</v>
      </c>
      <c r="W118" s="34"/>
      <c r="X118" s="34"/>
      <c r="Y118" s="34" t="s">
        <v>60</v>
      </c>
      <c r="Z118" s="34"/>
      <c r="AA118" s="34"/>
      <c r="AB118" s="34" t="s">
        <v>60</v>
      </c>
      <c r="AC118" s="34">
        <v>3000</v>
      </c>
      <c r="AD118" s="34">
        <v>1182.7</v>
      </c>
      <c r="AE118" s="34" t="s">
        <v>748</v>
      </c>
      <c r="AF118" s="35">
        <v>3000</v>
      </c>
      <c r="AG118" s="35">
        <v>1182.7</v>
      </c>
      <c r="AH118" s="34" t="s">
        <v>748</v>
      </c>
      <c r="AI118" s="34" t="s">
        <v>452</v>
      </c>
      <c r="AJ118" s="34" t="s">
        <v>745</v>
      </c>
      <c r="AK118" s="35">
        <f>SUMIFS('8月奖金发放记录'!$G$2:$G$171,'8月奖金发放记录'!$B$2:$B$171,G118,'8月奖金发放记录'!$A$2:$A$171,A118)</f>
        <v>0</v>
      </c>
      <c r="AL118" s="35">
        <f>SUMIFS('8月奖金发放记录'!$J$2:$J$171,'8月奖金发放记录'!$B$2:$B$171,G118,'8月奖金发放记录'!$A$2:$A$171,A118)</f>
        <v>0</v>
      </c>
      <c r="AM118" s="34" t="s">
        <v>746</v>
      </c>
      <c r="AN118" s="34" t="s">
        <v>59</v>
      </c>
    </row>
    <row r="119" ht="19" customHeight="1" spans="1:40">
      <c r="A119" s="36" t="s">
        <v>554</v>
      </c>
      <c r="B119" s="36" t="s">
        <v>867</v>
      </c>
      <c r="C119" s="36" t="s">
        <v>750</v>
      </c>
      <c r="D119" s="36" t="s">
        <v>743</v>
      </c>
      <c r="E119" s="36" t="s">
        <v>11</v>
      </c>
      <c r="F119" s="37">
        <v>150</v>
      </c>
      <c r="G119" s="36" t="s">
        <v>444</v>
      </c>
      <c r="H119" s="36"/>
      <c r="I119" s="36"/>
      <c r="J119" s="36" t="s">
        <v>60</v>
      </c>
      <c r="K119" s="36"/>
      <c r="L119" s="36"/>
      <c r="M119" s="36" t="s">
        <v>60</v>
      </c>
      <c r="N119" s="36">
        <v>2032.26</v>
      </c>
      <c r="O119" s="36">
        <v>2402.2</v>
      </c>
      <c r="P119" s="36" t="s">
        <v>744</v>
      </c>
      <c r="Q119" s="36">
        <v>3000</v>
      </c>
      <c r="R119" s="36">
        <v>4754.8</v>
      </c>
      <c r="S119" s="36" t="s">
        <v>744</v>
      </c>
      <c r="T119" s="36">
        <v>3000</v>
      </c>
      <c r="U119" s="36">
        <v>4049.8</v>
      </c>
      <c r="V119" s="36" t="s">
        <v>744</v>
      </c>
      <c r="W119" s="36">
        <v>3000</v>
      </c>
      <c r="X119" s="36">
        <v>3725.6</v>
      </c>
      <c r="Y119" s="36" t="s">
        <v>744</v>
      </c>
      <c r="Z119" s="36">
        <v>3000</v>
      </c>
      <c r="AA119" s="36">
        <v>4313.7</v>
      </c>
      <c r="AB119" s="36" t="s">
        <v>744</v>
      </c>
      <c r="AC119" s="36">
        <v>3000</v>
      </c>
      <c r="AD119" s="36">
        <v>3480.4</v>
      </c>
      <c r="AE119" s="36" t="s">
        <v>744</v>
      </c>
      <c r="AF119" s="37">
        <v>17032.26</v>
      </c>
      <c r="AG119" s="37">
        <v>22726.5</v>
      </c>
      <c r="AH119" s="36" t="s">
        <v>744</v>
      </c>
      <c r="AI119" s="36" t="s">
        <v>511</v>
      </c>
      <c r="AJ119" s="36" t="s">
        <v>745</v>
      </c>
      <c r="AK119" s="37">
        <f>SUMIFS('8月奖金发放记录'!$G$2:$G$171,'8月奖金发放记录'!$B$2:$B$171,G119,'8月奖金发放记录'!$A$2:$A$171,A119)</f>
        <v>150</v>
      </c>
      <c r="AL119" s="37">
        <f>SUMIFS('8月奖金发放记录'!$J$2:$J$171,'8月奖金发放记录'!$B$2:$B$171,G119,'8月奖金发放记录'!$A$2:$A$171,A119)</f>
        <v>150</v>
      </c>
      <c r="AM119" s="36" t="s">
        <v>60</v>
      </c>
      <c r="AN119" s="36" t="s">
        <v>59</v>
      </c>
    </row>
    <row r="120" ht="19" customHeight="1" spans="1:40">
      <c r="A120" s="34" t="s">
        <v>555</v>
      </c>
      <c r="B120" s="34" t="s">
        <v>868</v>
      </c>
      <c r="C120" s="34" t="s">
        <v>750</v>
      </c>
      <c r="D120" s="34" t="s">
        <v>743</v>
      </c>
      <c r="E120" s="34" t="s">
        <v>11</v>
      </c>
      <c r="F120" s="35">
        <v>150</v>
      </c>
      <c r="G120" s="34" t="s">
        <v>444</v>
      </c>
      <c r="H120" s="34"/>
      <c r="I120" s="34"/>
      <c r="J120" s="34" t="s">
        <v>60</v>
      </c>
      <c r="K120" s="34"/>
      <c r="L120" s="34"/>
      <c r="M120" s="34" t="s">
        <v>60</v>
      </c>
      <c r="N120" s="34"/>
      <c r="O120" s="34"/>
      <c r="P120" s="34" t="s">
        <v>60</v>
      </c>
      <c r="Q120" s="34"/>
      <c r="R120" s="34"/>
      <c r="S120" s="34" t="s">
        <v>60</v>
      </c>
      <c r="T120" s="34"/>
      <c r="U120" s="34"/>
      <c r="V120" s="34" t="s">
        <v>60</v>
      </c>
      <c r="W120" s="34"/>
      <c r="X120" s="34"/>
      <c r="Y120" s="34" t="s">
        <v>60</v>
      </c>
      <c r="Z120" s="34"/>
      <c r="AA120" s="34"/>
      <c r="AB120" s="34" t="s">
        <v>60</v>
      </c>
      <c r="AC120" s="34">
        <v>3000</v>
      </c>
      <c r="AD120" s="34">
        <v>1654.4</v>
      </c>
      <c r="AE120" s="34" t="s">
        <v>748</v>
      </c>
      <c r="AF120" s="35">
        <v>3000</v>
      </c>
      <c r="AG120" s="35">
        <v>1654.4</v>
      </c>
      <c r="AH120" s="34" t="s">
        <v>748</v>
      </c>
      <c r="AI120" s="34" t="s">
        <v>452</v>
      </c>
      <c r="AJ120" s="34" t="s">
        <v>745</v>
      </c>
      <c r="AK120" s="35">
        <f>SUMIFS('8月奖金发放记录'!$G$2:$G$171,'8月奖金发放记录'!$B$2:$B$171,G120,'8月奖金发放记录'!$A$2:$A$171,A120)</f>
        <v>0</v>
      </c>
      <c r="AL120" s="35">
        <f>SUMIFS('8月奖金发放记录'!$J$2:$J$171,'8月奖金发放记录'!$B$2:$B$171,G120,'8月奖金发放记录'!$A$2:$A$171,A120)</f>
        <v>0</v>
      </c>
      <c r="AM120" s="34" t="s">
        <v>746</v>
      </c>
      <c r="AN120" s="34" t="s">
        <v>59</v>
      </c>
    </row>
    <row r="121" ht="19" customHeight="1" spans="1:40">
      <c r="A121" s="36" t="s">
        <v>556</v>
      </c>
      <c r="B121" s="36" t="s">
        <v>869</v>
      </c>
      <c r="C121" s="36" t="s">
        <v>750</v>
      </c>
      <c r="D121" s="36" t="s">
        <v>743</v>
      </c>
      <c r="E121" s="36" t="s">
        <v>11</v>
      </c>
      <c r="F121" s="37">
        <v>150</v>
      </c>
      <c r="G121" s="36" t="s">
        <v>444</v>
      </c>
      <c r="H121" s="36"/>
      <c r="I121" s="36"/>
      <c r="J121" s="36" t="s">
        <v>60</v>
      </c>
      <c r="K121" s="36"/>
      <c r="L121" s="36"/>
      <c r="M121" s="36" t="s">
        <v>60</v>
      </c>
      <c r="N121" s="36"/>
      <c r="O121" s="36"/>
      <c r="P121" s="36" t="s">
        <v>60</v>
      </c>
      <c r="Q121" s="36"/>
      <c r="R121" s="36"/>
      <c r="S121" s="36" t="s">
        <v>60</v>
      </c>
      <c r="T121" s="36"/>
      <c r="U121" s="36"/>
      <c r="V121" s="36" t="s">
        <v>60</v>
      </c>
      <c r="W121" s="36"/>
      <c r="X121" s="36"/>
      <c r="Y121" s="36" t="s">
        <v>60</v>
      </c>
      <c r="Z121" s="36"/>
      <c r="AA121" s="36"/>
      <c r="AB121" s="36" t="s">
        <v>60</v>
      </c>
      <c r="AC121" s="36">
        <v>3000</v>
      </c>
      <c r="AD121" s="36">
        <v>5703.7</v>
      </c>
      <c r="AE121" s="36" t="s">
        <v>744</v>
      </c>
      <c r="AF121" s="37">
        <v>3000</v>
      </c>
      <c r="AG121" s="37">
        <v>5703.7</v>
      </c>
      <c r="AH121" s="36" t="s">
        <v>744</v>
      </c>
      <c r="AI121" s="36" t="s">
        <v>452</v>
      </c>
      <c r="AJ121" s="36" t="s">
        <v>745</v>
      </c>
      <c r="AK121" s="37">
        <f>SUMIFS('8月奖金发放记录'!$G$2:$G$171,'8月奖金发放记录'!$B$2:$B$171,G121,'8月奖金发放记录'!$A$2:$A$171,A121)</f>
        <v>150</v>
      </c>
      <c r="AL121" s="37">
        <f>SUMIFS('8月奖金发放记录'!$J$2:$J$171,'8月奖金发放记录'!$B$2:$B$171,G121,'8月奖金发放记录'!$A$2:$A$171,A121)</f>
        <v>150</v>
      </c>
      <c r="AM121" s="36" t="s">
        <v>60</v>
      </c>
      <c r="AN121" s="36" t="s">
        <v>59</v>
      </c>
    </row>
    <row r="122" ht="19" customHeight="1" spans="1:40">
      <c r="A122" s="34" t="s">
        <v>355</v>
      </c>
      <c r="B122" s="34" t="s">
        <v>870</v>
      </c>
      <c r="C122" s="34" t="s">
        <v>750</v>
      </c>
      <c r="D122" s="34" t="s">
        <v>777</v>
      </c>
      <c r="E122" s="34" t="s">
        <v>6</v>
      </c>
      <c r="F122" s="35">
        <v>150</v>
      </c>
      <c r="G122" s="34" t="s">
        <v>356</v>
      </c>
      <c r="H122" s="34">
        <v>3000</v>
      </c>
      <c r="I122" s="34">
        <v>2694</v>
      </c>
      <c r="J122" s="34" t="s">
        <v>748</v>
      </c>
      <c r="K122" s="34">
        <v>3000</v>
      </c>
      <c r="L122" s="34">
        <v>89.5</v>
      </c>
      <c r="M122" s="34" t="s">
        <v>748</v>
      </c>
      <c r="N122" s="34">
        <v>3000</v>
      </c>
      <c r="O122" s="34">
        <v>2582.4</v>
      </c>
      <c r="P122" s="34" t="s">
        <v>748</v>
      </c>
      <c r="Q122" s="34">
        <v>3000</v>
      </c>
      <c r="R122" s="34">
        <v>5744.9</v>
      </c>
      <c r="S122" s="34" t="s">
        <v>744</v>
      </c>
      <c r="T122" s="34">
        <v>3000</v>
      </c>
      <c r="U122" s="34">
        <v>3503.7</v>
      </c>
      <c r="V122" s="34" t="s">
        <v>744</v>
      </c>
      <c r="W122" s="34">
        <v>3000</v>
      </c>
      <c r="X122" s="34">
        <v>3297.4</v>
      </c>
      <c r="Y122" s="34" t="s">
        <v>744</v>
      </c>
      <c r="Z122" s="34">
        <v>3000</v>
      </c>
      <c r="AA122" s="34">
        <v>3571.1</v>
      </c>
      <c r="AB122" s="34" t="s">
        <v>744</v>
      </c>
      <c r="AC122" s="34">
        <v>3000</v>
      </c>
      <c r="AD122" s="34">
        <v>3290.1</v>
      </c>
      <c r="AE122" s="34" t="s">
        <v>744</v>
      </c>
      <c r="AF122" s="35">
        <v>24000</v>
      </c>
      <c r="AG122" s="35">
        <v>24773.1</v>
      </c>
      <c r="AH122" s="34" t="s">
        <v>744</v>
      </c>
      <c r="AI122" s="34" t="s">
        <v>357</v>
      </c>
      <c r="AJ122" s="34" t="s">
        <v>745</v>
      </c>
      <c r="AK122" s="35">
        <f>SUMIFS('8月奖金发放记录'!$G$2:$G$171,'8月奖金发放记录'!$B$2:$B$171,G122,'8月奖金发放记录'!$A$2:$A$171,A122)</f>
        <v>150</v>
      </c>
      <c r="AL122" s="35">
        <f>SUMIFS('8月奖金发放记录'!$J$2:$J$171,'8月奖金发放记录'!$B$2:$B$171,G122,'8月奖金发放记录'!$A$2:$A$171,A122)</f>
        <v>150</v>
      </c>
      <c r="AM122" s="34" t="s">
        <v>60</v>
      </c>
      <c r="AN122" s="34" t="s">
        <v>59</v>
      </c>
    </row>
    <row r="123" ht="19" customHeight="1" spans="1:40">
      <c r="A123" s="36" t="s">
        <v>361</v>
      </c>
      <c r="B123" s="36" t="s">
        <v>871</v>
      </c>
      <c r="C123" s="36" t="s">
        <v>742</v>
      </c>
      <c r="D123" s="36" t="s">
        <v>743</v>
      </c>
      <c r="E123" s="36" t="s">
        <v>12</v>
      </c>
      <c r="F123" s="37">
        <v>260</v>
      </c>
      <c r="G123" s="36" t="s">
        <v>356</v>
      </c>
      <c r="H123" s="36"/>
      <c r="I123" s="36"/>
      <c r="J123" s="36" t="s">
        <v>60</v>
      </c>
      <c r="K123" s="36"/>
      <c r="L123" s="36"/>
      <c r="M123" s="36" t="s">
        <v>60</v>
      </c>
      <c r="N123" s="36"/>
      <c r="O123" s="36"/>
      <c r="P123" s="36" t="s">
        <v>60</v>
      </c>
      <c r="Q123" s="36">
        <v>5000</v>
      </c>
      <c r="R123" s="36">
        <v>4342</v>
      </c>
      <c r="S123" s="36" t="s">
        <v>748</v>
      </c>
      <c r="T123" s="36">
        <v>5000</v>
      </c>
      <c r="U123" s="36">
        <v>5301.7</v>
      </c>
      <c r="V123" s="36" t="s">
        <v>744</v>
      </c>
      <c r="W123" s="36">
        <v>5000</v>
      </c>
      <c r="X123" s="36">
        <v>8379.8</v>
      </c>
      <c r="Y123" s="36" t="s">
        <v>744</v>
      </c>
      <c r="Z123" s="36">
        <v>5000</v>
      </c>
      <c r="AA123" s="36">
        <v>4882.1</v>
      </c>
      <c r="AB123" s="36" t="s">
        <v>748</v>
      </c>
      <c r="AC123" s="36">
        <v>3870.97</v>
      </c>
      <c r="AD123" s="36">
        <v>6968.2</v>
      </c>
      <c r="AE123" s="36" t="s">
        <v>744</v>
      </c>
      <c r="AF123" s="37">
        <v>23870.97</v>
      </c>
      <c r="AG123" s="37">
        <v>29873.8</v>
      </c>
      <c r="AH123" s="36" t="s">
        <v>744</v>
      </c>
      <c r="AI123" s="36" t="s">
        <v>362</v>
      </c>
      <c r="AJ123" s="36" t="s">
        <v>745</v>
      </c>
      <c r="AK123" s="37">
        <f>SUMIFS('8月奖金发放记录'!$G$2:$G$171,'8月奖金发放记录'!$B$2:$B$171,G123,'8月奖金发放记录'!$A$2:$A$171,A123)</f>
        <v>201.29</v>
      </c>
      <c r="AL123" s="37">
        <f>SUMIFS('8月奖金发放记录'!$J$2:$J$171,'8月奖金发放记录'!$B$2:$B$171,G123,'8月奖金发放记录'!$A$2:$A$171,A123)</f>
        <v>201.29</v>
      </c>
      <c r="AM123" s="36" t="s">
        <v>60</v>
      </c>
      <c r="AN123" s="36" t="s">
        <v>59</v>
      </c>
    </row>
    <row r="124" ht="19" customHeight="1" spans="1:40">
      <c r="A124" s="34" t="s">
        <v>364</v>
      </c>
      <c r="B124" s="34" t="s">
        <v>872</v>
      </c>
      <c r="C124" s="34" t="s">
        <v>750</v>
      </c>
      <c r="D124" s="34" t="s">
        <v>743</v>
      </c>
      <c r="E124" s="34" t="s">
        <v>11</v>
      </c>
      <c r="F124" s="35">
        <v>150</v>
      </c>
      <c r="G124" s="34" t="s">
        <v>356</v>
      </c>
      <c r="H124" s="34">
        <v>3000</v>
      </c>
      <c r="I124" s="34">
        <v>1993.7</v>
      </c>
      <c r="J124" s="34" t="s">
        <v>748</v>
      </c>
      <c r="K124" s="34">
        <v>3000</v>
      </c>
      <c r="L124" s="34">
        <v>272.2</v>
      </c>
      <c r="M124" s="34" t="s">
        <v>748</v>
      </c>
      <c r="N124" s="34">
        <v>3000</v>
      </c>
      <c r="O124" s="34">
        <v>1853.7</v>
      </c>
      <c r="P124" s="34" t="s">
        <v>748</v>
      </c>
      <c r="Q124" s="34">
        <v>3000</v>
      </c>
      <c r="R124" s="34">
        <v>3039.6</v>
      </c>
      <c r="S124" s="34" t="s">
        <v>744</v>
      </c>
      <c r="T124" s="34">
        <v>3000</v>
      </c>
      <c r="U124" s="34">
        <v>3321.7</v>
      </c>
      <c r="V124" s="34" t="s">
        <v>744</v>
      </c>
      <c r="W124" s="34">
        <v>3000</v>
      </c>
      <c r="X124" s="34">
        <v>3463.3</v>
      </c>
      <c r="Y124" s="34" t="s">
        <v>744</v>
      </c>
      <c r="Z124" s="34">
        <v>3000</v>
      </c>
      <c r="AA124" s="34">
        <v>2573.9</v>
      </c>
      <c r="AB124" s="34" t="s">
        <v>748</v>
      </c>
      <c r="AC124" s="34">
        <v>3000</v>
      </c>
      <c r="AD124" s="34">
        <v>3146.8</v>
      </c>
      <c r="AE124" s="34" t="s">
        <v>744</v>
      </c>
      <c r="AF124" s="35">
        <v>24000</v>
      </c>
      <c r="AG124" s="35">
        <v>19664.9</v>
      </c>
      <c r="AH124" s="34" t="s">
        <v>748</v>
      </c>
      <c r="AI124" s="34" t="s">
        <v>357</v>
      </c>
      <c r="AJ124" s="34" t="s">
        <v>745</v>
      </c>
      <c r="AK124" s="35">
        <f>SUMIFS('8月奖金发放记录'!$G$2:$G$171,'8月奖金发放记录'!$B$2:$B$171,G124,'8月奖金发放记录'!$A$2:$A$171,A124)</f>
        <v>150</v>
      </c>
      <c r="AL124" s="35">
        <f>SUMIFS('8月奖金发放记录'!$J$2:$J$171,'8月奖金发放记录'!$B$2:$B$171,G124,'8月奖金发放记录'!$A$2:$A$171,A124)</f>
        <v>150</v>
      </c>
      <c r="AM124" s="34" t="s">
        <v>60</v>
      </c>
      <c r="AN124" s="34" t="s">
        <v>59</v>
      </c>
    </row>
    <row r="125" ht="19" customHeight="1" spans="1:40">
      <c r="A125" s="36" t="s">
        <v>365</v>
      </c>
      <c r="B125" s="36" t="s">
        <v>873</v>
      </c>
      <c r="C125" s="36" t="s">
        <v>742</v>
      </c>
      <c r="D125" s="36" t="s">
        <v>743</v>
      </c>
      <c r="E125" s="36" t="s">
        <v>12</v>
      </c>
      <c r="F125" s="37">
        <v>260</v>
      </c>
      <c r="G125" s="36" t="s">
        <v>356</v>
      </c>
      <c r="H125" s="36"/>
      <c r="I125" s="36"/>
      <c r="J125" s="36" t="s">
        <v>60</v>
      </c>
      <c r="K125" s="36"/>
      <c r="L125" s="36"/>
      <c r="M125" s="36" t="s">
        <v>60</v>
      </c>
      <c r="N125" s="36">
        <v>483.87</v>
      </c>
      <c r="O125" s="36">
        <v>81.9</v>
      </c>
      <c r="P125" s="36" t="s">
        <v>748</v>
      </c>
      <c r="Q125" s="36">
        <v>5000</v>
      </c>
      <c r="R125" s="36">
        <v>4143</v>
      </c>
      <c r="S125" s="36" t="s">
        <v>748</v>
      </c>
      <c r="T125" s="36">
        <v>5000</v>
      </c>
      <c r="U125" s="36">
        <v>2929.77</v>
      </c>
      <c r="V125" s="36" t="s">
        <v>748</v>
      </c>
      <c r="W125" s="36">
        <v>5000</v>
      </c>
      <c r="X125" s="36">
        <v>6339.5</v>
      </c>
      <c r="Y125" s="36" t="s">
        <v>744</v>
      </c>
      <c r="Z125" s="36">
        <v>5000</v>
      </c>
      <c r="AA125" s="36">
        <v>5059.3</v>
      </c>
      <c r="AB125" s="36" t="s">
        <v>744</v>
      </c>
      <c r="AC125" s="36">
        <v>5000</v>
      </c>
      <c r="AD125" s="36">
        <v>3846.8</v>
      </c>
      <c r="AE125" s="36" t="s">
        <v>748</v>
      </c>
      <c r="AF125" s="37">
        <v>25483.87</v>
      </c>
      <c r="AG125" s="37">
        <v>22400.27</v>
      </c>
      <c r="AH125" s="36" t="s">
        <v>748</v>
      </c>
      <c r="AI125" s="36" t="s">
        <v>366</v>
      </c>
      <c r="AJ125" s="36" t="s">
        <v>745</v>
      </c>
      <c r="AK125" s="37">
        <f>SUMIFS('8月奖金发放记录'!$G$2:$G$171,'8月奖金发放记录'!$B$2:$B$171,G125,'8月奖金发放记录'!$A$2:$A$171,A125)</f>
        <v>0</v>
      </c>
      <c r="AL125" s="37">
        <f>SUMIFS('8月奖金发放记录'!$J$2:$J$171,'8月奖金发放记录'!$B$2:$B$171,G125,'8月奖金发放记录'!$A$2:$A$171,A125)</f>
        <v>0</v>
      </c>
      <c r="AM125" s="36" t="s">
        <v>746</v>
      </c>
      <c r="AN125" s="36" t="s">
        <v>59</v>
      </c>
    </row>
    <row r="126" ht="19" customHeight="1" spans="1:40">
      <c r="A126" s="34" t="s">
        <v>368</v>
      </c>
      <c r="B126" s="34" t="s">
        <v>874</v>
      </c>
      <c r="C126" s="34" t="s">
        <v>742</v>
      </c>
      <c r="D126" s="34" t="s">
        <v>743</v>
      </c>
      <c r="E126" s="34" t="s">
        <v>12</v>
      </c>
      <c r="F126" s="35">
        <v>260</v>
      </c>
      <c r="G126" s="34" t="s">
        <v>356</v>
      </c>
      <c r="H126" s="34"/>
      <c r="I126" s="34"/>
      <c r="J126" s="34" t="s">
        <v>60</v>
      </c>
      <c r="K126" s="34"/>
      <c r="L126" s="34"/>
      <c r="M126" s="34" t="s">
        <v>60</v>
      </c>
      <c r="N126" s="34"/>
      <c r="O126" s="34"/>
      <c r="P126" s="34" t="s">
        <v>60</v>
      </c>
      <c r="Q126" s="34"/>
      <c r="R126" s="34"/>
      <c r="S126" s="34" t="s">
        <v>60</v>
      </c>
      <c r="T126" s="34">
        <v>645.16</v>
      </c>
      <c r="U126" s="34">
        <v>407.6</v>
      </c>
      <c r="V126" s="34" t="s">
        <v>748</v>
      </c>
      <c r="W126" s="34">
        <v>5000</v>
      </c>
      <c r="X126" s="34">
        <v>4715.7</v>
      </c>
      <c r="Y126" s="34" t="s">
        <v>748</v>
      </c>
      <c r="Z126" s="34">
        <v>5000</v>
      </c>
      <c r="AA126" s="34">
        <v>4520.6</v>
      </c>
      <c r="AB126" s="34" t="s">
        <v>748</v>
      </c>
      <c r="AC126" s="34">
        <v>5000</v>
      </c>
      <c r="AD126" s="34">
        <v>4978.2</v>
      </c>
      <c r="AE126" s="34" t="s">
        <v>748</v>
      </c>
      <c r="AF126" s="35">
        <v>15645.16</v>
      </c>
      <c r="AG126" s="35">
        <v>14622.1</v>
      </c>
      <c r="AH126" s="34" t="s">
        <v>748</v>
      </c>
      <c r="AI126" s="34" t="s">
        <v>362</v>
      </c>
      <c r="AJ126" s="34" t="s">
        <v>745</v>
      </c>
      <c r="AK126" s="35">
        <f>SUMIFS('8月奖金发放记录'!$G$2:$G$171,'8月奖金发放记录'!$B$2:$B$171,G126,'8月奖金发放记录'!$A$2:$A$171,A126)</f>
        <v>0</v>
      </c>
      <c r="AL126" s="35">
        <f>SUMIFS('8月奖金发放记录'!$J$2:$J$171,'8月奖金发放记录'!$B$2:$B$171,G126,'8月奖金发放记录'!$A$2:$A$171,A126)</f>
        <v>0</v>
      </c>
      <c r="AM126" s="34" t="s">
        <v>746</v>
      </c>
      <c r="AN126" s="34" t="s">
        <v>59</v>
      </c>
    </row>
    <row r="127" ht="19" customHeight="1" spans="1:40">
      <c r="A127" s="36" t="s">
        <v>370</v>
      </c>
      <c r="B127" s="36" t="s">
        <v>875</v>
      </c>
      <c r="C127" s="36" t="s">
        <v>742</v>
      </c>
      <c r="D127" s="36" t="s">
        <v>743</v>
      </c>
      <c r="E127" s="36" t="s">
        <v>12</v>
      </c>
      <c r="F127" s="37">
        <v>260</v>
      </c>
      <c r="G127" s="36" t="s">
        <v>356</v>
      </c>
      <c r="H127" s="36"/>
      <c r="I127" s="36"/>
      <c r="J127" s="36" t="s">
        <v>60</v>
      </c>
      <c r="K127" s="36"/>
      <c r="L127" s="36"/>
      <c r="M127" s="36" t="s">
        <v>60</v>
      </c>
      <c r="N127" s="36">
        <v>483.87</v>
      </c>
      <c r="O127" s="36">
        <v>190.1</v>
      </c>
      <c r="P127" s="36" t="s">
        <v>748</v>
      </c>
      <c r="Q127" s="36">
        <v>5000</v>
      </c>
      <c r="R127" s="36">
        <v>3592.1</v>
      </c>
      <c r="S127" s="36" t="s">
        <v>748</v>
      </c>
      <c r="T127" s="36">
        <v>5000</v>
      </c>
      <c r="U127" s="36">
        <v>2169.86</v>
      </c>
      <c r="V127" s="36" t="s">
        <v>748</v>
      </c>
      <c r="W127" s="36">
        <v>5000</v>
      </c>
      <c r="X127" s="36">
        <v>5776.8</v>
      </c>
      <c r="Y127" s="36" t="s">
        <v>744</v>
      </c>
      <c r="Z127" s="36">
        <v>5000</v>
      </c>
      <c r="AA127" s="36">
        <v>4118.5</v>
      </c>
      <c r="AB127" s="36" t="s">
        <v>748</v>
      </c>
      <c r="AC127" s="36">
        <v>5000</v>
      </c>
      <c r="AD127" s="36">
        <v>4343.5</v>
      </c>
      <c r="AE127" s="36" t="s">
        <v>748</v>
      </c>
      <c r="AF127" s="37">
        <v>25483.87</v>
      </c>
      <c r="AG127" s="37">
        <v>20190.86</v>
      </c>
      <c r="AH127" s="36" t="s">
        <v>748</v>
      </c>
      <c r="AI127" s="36" t="s">
        <v>366</v>
      </c>
      <c r="AJ127" s="36" t="s">
        <v>745</v>
      </c>
      <c r="AK127" s="37">
        <f>SUMIFS('8月奖金发放记录'!$G$2:$G$171,'8月奖金发放记录'!$B$2:$B$171,G127,'8月奖金发放记录'!$A$2:$A$171,A127)</f>
        <v>0</v>
      </c>
      <c r="AL127" s="37">
        <f>SUMIFS('8月奖金发放记录'!$J$2:$J$171,'8月奖金发放记录'!$B$2:$B$171,G127,'8月奖金发放记录'!$A$2:$A$171,A127)</f>
        <v>0</v>
      </c>
      <c r="AM127" s="36" t="s">
        <v>746</v>
      </c>
      <c r="AN127" s="36" t="s">
        <v>59</v>
      </c>
    </row>
    <row r="128" ht="19" customHeight="1" spans="1:40">
      <c r="A128" s="34" t="s">
        <v>371</v>
      </c>
      <c r="B128" s="34" t="s">
        <v>876</v>
      </c>
      <c r="C128" s="34" t="s">
        <v>742</v>
      </c>
      <c r="D128" s="34" t="s">
        <v>743</v>
      </c>
      <c r="E128" s="34" t="s">
        <v>12</v>
      </c>
      <c r="F128" s="35">
        <v>260</v>
      </c>
      <c r="G128" s="34" t="s">
        <v>356</v>
      </c>
      <c r="H128" s="34"/>
      <c r="I128" s="34"/>
      <c r="J128" s="34" t="s">
        <v>60</v>
      </c>
      <c r="K128" s="34"/>
      <c r="L128" s="34"/>
      <c r="M128" s="34" t="s">
        <v>60</v>
      </c>
      <c r="N128" s="34"/>
      <c r="O128" s="34"/>
      <c r="P128" s="34" t="s">
        <v>60</v>
      </c>
      <c r="Q128" s="34">
        <v>4166.67</v>
      </c>
      <c r="R128" s="34">
        <v>6870</v>
      </c>
      <c r="S128" s="34" t="s">
        <v>744</v>
      </c>
      <c r="T128" s="34">
        <v>5000</v>
      </c>
      <c r="U128" s="34">
        <v>8028.8</v>
      </c>
      <c r="V128" s="34" t="s">
        <v>744</v>
      </c>
      <c r="W128" s="34">
        <v>5000</v>
      </c>
      <c r="X128" s="34">
        <v>9305.4</v>
      </c>
      <c r="Y128" s="34" t="s">
        <v>744</v>
      </c>
      <c r="Z128" s="34">
        <v>5000</v>
      </c>
      <c r="AA128" s="34">
        <v>13153.1</v>
      </c>
      <c r="AB128" s="34" t="s">
        <v>744</v>
      </c>
      <c r="AC128" s="34">
        <v>3709.68</v>
      </c>
      <c r="AD128" s="34">
        <v>2934.8</v>
      </c>
      <c r="AE128" s="34" t="s">
        <v>748</v>
      </c>
      <c r="AF128" s="35">
        <v>22876.35</v>
      </c>
      <c r="AG128" s="35">
        <v>40292.1</v>
      </c>
      <c r="AH128" s="34" t="s">
        <v>744</v>
      </c>
      <c r="AI128" s="34" t="s">
        <v>362</v>
      </c>
      <c r="AJ128" s="34" t="s">
        <v>745</v>
      </c>
      <c r="AK128" s="35">
        <f>SUMIFS('8月奖金发放记录'!$G$2:$G$171,'8月奖金发放记录'!$B$2:$B$171,G128,'8月奖金发放记录'!$A$2:$A$171,A128)</f>
        <v>260</v>
      </c>
      <c r="AL128" s="35">
        <f>SUMIFS('8月奖金发放记录'!$J$2:$J$171,'8月奖金发放记录'!$B$2:$B$171,G128,'8月奖金发放记录'!$A$2:$A$171,A128)</f>
        <v>260</v>
      </c>
      <c r="AM128" s="34" t="s">
        <v>60</v>
      </c>
      <c r="AN128" s="34" t="s">
        <v>59</v>
      </c>
    </row>
    <row r="129" ht="19" customHeight="1" spans="1:40">
      <c r="A129" s="36" t="s">
        <v>373</v>
      </c>
      <c r="B129" s="36" t="s">
        <v>877</v>
      </c>
      <c r="C129" s="36" t="s">
        <v>742</v>
      </c>
      <c r="D129" s="36" t="s">
        <v>743</v>
      </c>
      <c r="E129" s="36" t="s">
        <v>12</v>
      </c>
      <c r="F129" s="37">
        <v>260</v>
      </c>
      <c r="G129" s="36" t="s">
        <v>356</v>
      </c>
      <c r="H129" s="36"/>
      <c r="I129" s="36"/>
      <c r="J129" s="36" t="s">
        <v>60</v>
      </c>
      <c r="K129" s="36"/>
      <c r="L129" s="36"/>
      <c r="M129" s="36" t="s">
        <v>60</v>
      </c>
      <c r="N129" s="36"/>
      <c r="O129" s="36"/>
      <c r="P129" s="36" t="s">
        <v>60</v>
      </c>
      <c r="Q129" s="36"/>
      <c r="R129" s="36"/>
      <c r="S129" s="36" t="s">
        <v>60</v>
      </c>
      <c r="T129" s="36"/>
      <c r="U129" s="36"/>
      <c r="V129" s="36" t="s">
        <v>60</v>
      </c>
      <c r="W129" s="36"/>
      <c r="X129" s="36"/>
      <c r="Y129" s="36" t="s">
        <v>60</v>
      </c>
      <c r="Z129" s="36"/>
      <c r="AA129" s="36"/>
      <c r="AB129" s="36" t="s">
        <v>60</v>
      </c>
      <c r="AC129" s="36">
        <v>1290.32</v>
      </c>
      <c r="AD129" s="36">
        <v>412.8</v>
      </c>
      <c r="AE129" s="36" t="s">
        <v>748</v>
      </c>
      <c r="AF129" s="37">
        <v>1290.32</v>
      </c>
      <c r="AG129" s="37">
        <v>412.8</v>
      </c>
      <c r="AH129" s="36" t="s">
        <v>748</v>
      </c>
      <c r="AI129" s="36" t="s">
        <v>357</v>
      </c>
      <c r="AJ129" s="36" t="s">
        <v>745</v>
      </c>
      <c r="AK129" s="37">
        <f>SUMIFS('8月奖金发放记录'!$G$2:$G$171,'8月奖金发放记录'!$B$2:$B$171,G129,'8月奖金发放记录'!$A$2:$A$171,A129)</f>
        <v>0</v>
      </c>
      <c r="AL129" s="37">
        <f>SUMIFS('8月奖金发放记录'!$J$2:$J$171,'8月奖金发放记录'!$B$2:$B$171,G129,'8月奖金发放记录'!$A$2:$A$171,A129)</f>
        <v>0</v>
      </c>
      <c r="AM129" s="36" t="s">
        <v>746</v>
      </c>
      <c r="AN129" s="36" t="s">
        <v>59</v>
      </c>
    </row>
    <row r="130" ht="19" customHeight="1" spans="1:40">
      <c r="A130" s="34" t="s">
        <v>375</v>
      </c>
      <c r="B130" s="34" t="s">
        <v>878</v>
      </c>
      <c r="C130" s="34" t="s">
        <v>742</v>
      </c>
      <c r="D130" s="34" t="s">
        <v>743</v>
      </c>
      <c r="E130" s="34" t="s">
        <v>12</v>
      </c>
      <c r="F130" s="35">
        <v>260</v>
      </c>
      <c r="G130" s="34" t="s">
        <v>356</v>
      </c>
      <c r="H130" s="34">
        <v>5000</v>
      </c>
      <c r="I130" s="34">
        <v>2967.8</v>
      </c>
      <c r="J130" s="34" t="s">
        <v>748</v>
      </c>
      <c r="K130" s="34">
        <v>5000</v>
      </c>
      <c r="L130" s="34">
        <v>1026.6</v>
      </c>
      <c r="M130" s="34" t="s">
        <v>748</v>
      </c>
      <c r="N130" s="34">
        <v>5000</v>
      </c>
      <c r="O130" s="34">
        <v>3059.1</v>
      </c>
      <c r="P130" s="34" t="s">
        <v>748</v>
      </c>
      <c r="Q130" s="34">
        <v>5000</v>
      </c>
      <c r="R130" s="34">
        <v>11933.9</v>
      </c>
      <c r="S130" s="34" t="s">
        <v>744</v>
      </c>
      <c r="T130" s="34">
        <v>5000</v>
      </c>
      <c r="U130" s="34">
        <v>8966.7</v>
      </c>
      <c r="V130" s="34" t="s">
        <v>744</v>
      </c>
      <c r="W130" s="34">
        <v>5000</v>
      </c>
      <c r="X130" s="34">
        <v>3615.3</v>
      </c>
      <c r="Y130" s="34" t="s">
        <v>748</v>
      </c>
      <c r="Z130" s="34">
        <v>5000</v>
      </c>
      <c r="AA130" s="34">
        <v>6592.2</v>
      </c>
      <c r="AB130" s="34" t="s">
        <v>744</v>
      </c>
      <c r="AC130" s="34">
        <v>1129.03</v>
      </c>
      <c r="AD130" s="34">
        <v>1014.6</v>
      </c>
      <c r="AE130" s="34" t="s">
        <v>748</v>
      </c>
      <c r="AF130" s="35">
        <v>36129.03</v>
      </c>
      <c r="AG130" s="35">
        <v>39176.2</v>
      </c>
      <c r="AH130" s="34" t="s">
        <v>744</v>
      </c>
      <c r="AI130" s="34" t="s">
        <v>362</v>
      </c>
      <c r="AJ130" s="34" t="s">
        <v>745</v>
      </c>
      <c r="AK130" s="35">
        <f>SUMIFS('8月奖金发放记录'!$G$2:$G$171,'8月奖金发放记录'!$B$2:$B$171,G130,'8月奖金发放记录'!$A$2:$A$171,A130)</f>
        <v>58.71</v>
      </c>
      <c r="AL130" s="35">
        <f>SUMIFS('8月奖金发放记录'!$J$2:$J$171,'8月奖金发放记录'!$B$2:$B$171,G130,'8月奖金发放记录'!$A$2:$A$171,A130)</f>
        <v>58.71</v>
      </c>
      <c r="AM130" s="34" t="s">
        <v>60</v>
      </c>
      <c r="AN130" s="34" t="s">
        <v>59</v>
      </c>
    </row>
    <row r="131" ht="19" customHeight="1" spans="1:40">
      <c r="A131" s="36" t="s">
        <v>378</v>
      </c>
      <c r="B131" s="36" t="s">
        <v>879</v>
      </c>
      <c r="C131" s="36" t="s">
        <v>742</v>
      </c>
      <c r="D131" s="36" t="s">
        <v>743</v>
      </c>
      <c r="E131" s="36" t="s">
        <v>12</v>
      </c>
      <c r="F131" s="37">
        <v>260</v>
      </c>
      <c r="G131" s="36" t="s">
        <v>356</v>
      </c>
      <c r="H131" s="36"/>
      <c r="I131" s="36"/>
      <c r="J131" s="36" t="s">
        <v>60</v>
      </c>
      <c r="K131" s="36">
        <v>4285.71</v>
      </c>
      <c r="L131" s="36">
        <v>4026.4</v>
      </c>
      <c r="M131" s="36" t="s">
        <v>748</v>
      </c>
      <c r="N131" s="36">
        <v>5000</v>
      </c>
      <c r="O131" s="36">
        <v>6688.2</v>
      </c>
      <c r="P131" s="36" t="s">
        <v>744</v>
      </c>
      <c r="Q131" s="36">
        <v>5000</v>
      </c>
      <c r="R131" s="36">
        <v>8238.1</v>
      </c>
      <c r="S131" s="36" t="s">
        <v>744</v>
      </c>
      <c r="T131" s="36">
        <v>5000</v>
      </c>
      <c r="U131" s="36">
        <v>8966.1</v>
      </c>
      <c r="V131" s="36" t="s">
        <v>744</v>
      </c>
      <c r="W131" s="36">
        <v>5000</v>
      </c>
      <c r="X131" s="36">
        <v>260</v>
      </c>
      <c r="Y131" s="36" t="s">
        <v>748</v>
      </c>
      <c r="Z131" s="36">
        <v>5000</v>
      </c>
      <c r="AA131" s="36">
        <v>9210.8</v>
      </c>
      <c r="AB131" s="36" t="s">
        <v>744</v>
      </c>
      <c r="AC131" s="36">
        <v>4516.13</v>
      </c>
      <c r="AD131" s="36">
        <v>4683.8</v>
      </c>
      <c r="AE131" s="36" t="s">
        <v>744</v>
      </c>
      <c r="AF131" s="37">
        <v>33801.84</v>
      </c>
      <c r="AG131" s="37">
        <v>42073.4</v>
      </c>
      <c r="AH131" s="36" t="s">
        <v>744</v>
      </c>
      <c r="AI131" s="36" t="s">
        <v>362</v>
      </c>
      <c r="AJ131" s="36" t="s">
        <v>745</v>
      </c>
      <c r="AK131" s="37">
        <f>SUMIFS('8月奖金发放记录'!$G$2:$G$171,'8月奖金发放记录'!$B$2:$B$171,G131,'8月奖金发放记录'!$A$2:$A$171,A131)</f>
        <v>234.84</v>
      </c>
      <c r="AL131" s="37">
        <f>SUMIFS('8月奖金发放记录'!$J$2:$J$171,'8月奖金发放记录'!$B$2:$B$171,G131,'8月奖金发放记录'!$A$2:$A$171,A131)</f>
        <v>234.84</v>
      </c>
      <c r="AM131" s="36" t="s">
        <v>60</v>
      </c>
      <c r="AN131" s="36" t="s">
        <v>59</v>
      </c>
    </row>
    <row r="132" ht="19" customHeight="1" spans="1:40">
      <c r="A132" s="34" t="s">
        <v>380</v>
      </c>
      <c r="B132" s="34" t="s">
        <v>880</v>
      </c>
      <c r="C132" s="34" t="s">
        <v>742</v>
      </c>
      <c r="D132" s="34" t="s">
        <v>743</v>
      </c>
      <c r="E132" s="34" t="s">
        <v>12</v>
      </c>
      <c r="F132" s="35">
        <v>260</v>
      </c>
      <c r="G132" s="34" t="s">
        <v>356</v>
      </c>
      <c r="H132" s="34"/>
      <c r="I132" s="34"/>
      <c r="J132" s="34" t="s">
        <v>60</v>
      </c>
      <c r="K132" s="34"/>
      <c r="L132" s="34"/>
      <c r="M132" s="34" t="s">
        <v>60</v>
      </c>
      <c r="N132" s="34"/>
      <c r="O132" s="34"/>
      <c r="P132" s="34" t="s">
        <v>60</v>
      </c>
      <c r="Q132" s="34"/>
      <c r="R132" s="34"/>
      <c r="S132" s="34" t="s">
        <v>60</v>
      </c>
      <c r="T132" s="34"/>
      <c r="U132" s="34"/>
      <c r="V132" s="34" t="s">
        <v>60</v>
      </c>
      <c r="W132" s="34"/>
      <c r="X132" s="34"/>
      <c r="Y132" s="34" t="s">
        <v>60</v>
      </c>
      <c r="Z132" s="34">
        <v>1935.48</v>
      </c>
      <c r="AA132" s="34">
        <v>463.9</v>
      </c>
      <c r="AB132" s="34" t="s">
        <v>748</v>
      </c>
      <c r="AC132" s="34">
        <v>4193.55</v>
      </c>
      <c r="AD132" s="34">
        <v>896.7</v>
      </c>
      <c r="AE132" s="34" t="s">
        <v>748</v>
      </c>
      <c r="AF132" s="35">
        <v>6129.03</v>
      </c>
      <c r="AG132" s="35">
        <v>1360.6</v>
      </c>
      <c r="AH132" s="34" t="s">
        <v>748</v>
      </c>
      <c r="AI132" s="34" t="s">
        <v>357</v>
      </c>
      <c r="AJ132" s="34" t="s">
        <v>745</v>
      </c>
      <c r="AK132" s="35">
        <f>SUMIFS('8月奖金发放记录'!$G$2:$G$171,'8月奖金发放记录'!$B$2:$B$171,G132,'8月奖金发放记录'!$A$2:$A$171,A132)</f>
        <v>0</v>
      </c>
      <c r="AL132" s="35">
        <f>SUMIFS('8月奖金发放记录'!$J$2:$J$171,'8月奖金发放记录'!$B$2:$B$171,G132,'8月奖金发放记录'!$A$2:$A$171,A132)</f>
        <v>0</v>
      </c>
      <c r="AM132" s="34" t="s">
        <v>746</v>
      </c>
      <c r="AN132" s="34" t="s">
        <v>59</v>
      </c>
    </row>
    <row r="133" ht="19" customHeight="1" spans="1:40">
      <c r="A133" s="36" t="s">
        <v>703</v>
      </c>
      <c r="B133" s="36" t="s">
        <v>881</v>
      </c>
      <c r="C133" s="36" t="s">
        <v>750</v>
      </c>
      <c r="D133" s="36" t="s">
        <v>743</v>
      </c>
      <c r="E133" s="36" t="s">
        <v>11</v>
      </c>
      <c r="F133" s="37">
        <v>150</v>
      </c>
      <c r="G133" s="36" t="s">
        <v>356</v>
      </c>
      <c r="H133" s="36">
        <v>3000</v>
      </c>
      <c r="I133" s="36">
        <v>2935</v>
      </c>
      <c r="J133" s="36" t="s">
        <v>748</v>
      </c>
      <c r="K133" s="36">
        <v>3000</v>
      </c>
      <c r="L133" s="36">
        <v>6726.9</v>
      </c>
      <c r="M133" s="36" t="s">
        <v>744</v>
      </c>
      <c r="N133" s="36">
        <v>3000</v>
      </c>
      <c r="O133" s="36">
        <v>6532.4</v>
      </c>
      <c r="P133" s="36" t="s">
        <v>744</v>
      </c>
      <c r="Q133" s="36">
        <v>3000</v>
      </c>
      <c r="R133" s="36">
        <v>7477.7</v>
      </c>
      <c r="S133" s="36" t="s">
        <v>744</v>
      </c>
      <c r="T133" s="36">
        <v>3000</v>
      </c>
      <c r="U133" s="36">
        <v>9290.1</v>
      </c>
      <c r="V133" s="36" t="s">
        <v>744</v>
      </c>
      <c r="W133" s="36">
        <v>3000</v>
      </c>
      <c r="X133" s="36">
        <v>8058.8</v>
      </c>
      <c r="Y133" s="36" t="s">
        <v>744</v>
      </c>
      <c r="Z133" s="36">
        <v>1451.61</v>
      </c>
      <c r="AA133" s="36">
        <v>153.1</v>
      </c>
      <c r="AB133" s="36" t="s">
        <v>748</v>
      </c>
      <c r="AC133" s="36">
        <v>3000</v>
      </c>
      <c r="AD133" s="36">
        <v>0</v>
      </c>
      <c r="AE133" s="36" t="s">
        <v>748</v>
      </c>
      <c r="AF133" s="37">
        <v>22451.61</v>
      </c>
      <c r="AG133" s="37">
        <v>41174</v>
      </c>
      <c r="AH133" s="36" t="s">
        <v>748</v>
      </c>
      <c r="AI133" s="36" t="s">
        <v>362</v>
      </c>
      <c r="AJ133" s="36" t="s">
        <v>745</v>
      </c>
      <c r="AK133" s="37">
        <f>SUMIFS('8月奖金发放记录'!$G$2:$G$171,'8月奖金发放记录'!$B$2:$B$171,G133,'8月奖金发放记录'!$A$2:$A$171,A133)</f>
        <v>150</v>
      </c>
      <c r="AL133" s="37">
        <f>SUMIFS('8月奖金发放记录'!$J$2:$J$171,'8月奖金发放记录'!$B$2:$B$171,G133,'8月奖金发放记录'!$A$2:$A$171,A133)</f>
        <v>150</v>
      </c>
      <c r="AM133" s="36" t="s">
        <v>60</v>
      </c>
      <c r="AN133" s="36" t="s">
        <v>113</v>
      </c>
    </row>
    <row r="134" ht="19" customHeight="1" spans="1:40">
      <c r="A134" s="34" t="s">
        <v>381</v>
      </c>
      <c r="B134" s="34" t="s">
        <v>882</v>
      </c>
      <c r="C134" s="34" t="s">
        <v>742</v>
      </c>
      <c r="D134" s="34" t="s">
        <v>743</v>
      </c>
      <c r="E134" s="34" t="s">
        <v>12</v>
      </c>
      <c r="F134" s="35">
        <v>260</v>
      </c>
      <c r="G134" s="34" t="s">
        <v>356</v>
      </c>
      <c r="H134" s="34"/>
      <c r="I134" s="34"/>
      <c r="J134" s="34" t="s">
        <v>60</v>
      </c>
      <c r="K134" s="34"/>
      <c r="L134" s="34"/>
      <c r="M134" s="34" t="s">
        <v>60</v>
      </c>
      <c r="N134" s="34"/>
      <c r="O134" s="34"/>
      <c r="P134" s="34" t="s">
        <v>60</v>
      </c>
      <c r="Q134" s="34">
        <v>4166.67</v>
      </c>
      <c r="R134" s="34">
        <v>5848.1</v>
      </c>
      <c r="S134" s="34" t="s">
        <v>744</v>
      </c>
      <c r="T134" s="34">
        <v>5000</v>
      </c>
      <c r="U134" s="34">
        <v>5021.4</v>
      </c>
      <c r="V134" s="34" t="s">
        <v>744</v>
      </c>
      <c r="W134" s="34">
        <v>5000</v>
      </c>
      <c r="X134" s="34">
        <v>8572.6</v>
      </c>
      <c r="Y134" s="34" t="s">
        <v>744</v>
      </c>
      <c r="Z134" s="34">
        <v>5000</v>
      </c>
      <c r="AA134" s="34">
        <v>8196.7</v>
      </c>
      <c r="AB134" s="34" t="s">
        <v>744</v>
      </c>
      <c r="AC134" s="34">
        <v>3548.39</v>
      </c>
      <c r="AD134" s="34">
        <v>5411</v>
      </c>
      <c r="AE134" s="34" t="s">
        <v>744</v>
      </c>
      <c r="AF134" s="35">
        <v>22715.06</v>
      </c>
      <c r="AG134" s="35">
        <v>33049.8</v>
      </c>
      <c r="AH134" s="34" t="s">
        <v>744</v>
      </c>
      <c r="AI134" s="34" t="s">
        <v>362</v>
      </c>
      <c r="AJ134" s="34" t="s">
        <v>745</v>
      </c>
      <c r="AK134" s="35">
        <f>SUMIFS('8月奖金发放记录'!$G$2:$G$171,'8月奖金发放记录'!$B$2:$B$171,G134,'8月奖金发放记录'!$A$2:$A$171,A134)</f>
        <v>184.52</v>
      </c>
      <c r="AL134" s="35">
        <f>SUMIFS('8月奖金发放记录'!$J$2:$J$171,'8月奖金发放记录'!$B$2:$B$171,G134,'8月奖金发放记录'!$A$2:$A$171,A134)</f>
        <v>184.52</v>
      </c>
      <c r="AM134" s="34" t="s">
        <v>60</v>
      </c>
      <c r="AN134" s="34" t="s">
        <v>59</v>
      </c>
    </row>
    <row r="135" ht="19" customHeight="1" spans="1:40">
      <c r="A135" s="36" t="s">
        <v>382</v>
      </c>
      <c r="B135" s="36" t="s">
        <v>883</v>
      </c>
      <c r="C135" s="36" t="s">
        <v>742</v>
      </c>
      <c r="D135" s="36" t="s">
        <v>743</v>
      </c>
      <c r="E135" s="36" t="s">
        <v>12</v>
      </c>
      <c r="F135" s="37">
        <v>260</v>
      </c>
      <c r="G135" s="36" t="s">
        <v>356</v>
      </c>
      <c r="H135" s="36"/>
      <c r="I135" s="36"/>
      <c r="J135" s="36" t="s">
        <v>60</v>
      </c>
      <c r="K135" s="36"/>
      <c r="L135" s="36"/>
      <c r="M135" s="36" t="s">
        <v>60</v>
      </c>
      <c r="N135" s="36"/>
      <c r="O135" s="36"/>
      <c r="P135" s="36" t="s">
        <v>60</v>
      </c>
      <c r="Q135" s="36"/>
      <c r="R135" s="36"/>
      <c r="S135" s="36" t="s">
        <v>60</v>
      </c>
      <c r="T135" s="36"/>
      <c r="U135" s="36"/>
      <c r="V135" s="36" t="s">
        <v>60</v>
      </c>
      <c r="W135" s="36"/>
      <c r="X135" s="36"/>
      <c r="Y135" s="36" t="s">
        <v>60</v>
      </c>
      <c r="Z135" s="36"/>
      <c r="AA135" s="36"/>
      <c r="AB135" s="36" t="s">
        <v>60</v>
      </c>
      <c r="AC135" s="36">
        <v>2419.35</v>
      </c>
      <c r="AD135" s="36">
        <v>1413.2</v>
      </c>
      <c r="AE135" s="36" t="s">
        <v>748</v>
      </c>
      <c r="AF135" s="37">
        <v>2419.35</v>
      </c>
      <c r="AG135" s="37">
        <v>1413.2</v>
      </c>
      <c r="AH135" s="36" t="s">
        <v>748</v>
      </c>
      <c r="AI135" s="36" t="s">
        <v>383</v>
      </c>
      <c r="AJ135" s="36" t="s">
        <v>745</v>
      </c>
      <c r="AK135" s="37">
        <f>SUMIFS('8月奖金发放记录'!$G$2:$G$171,'8月奖金发放记录'!$B$2:$B$171,G135,'8月奖金发放记录'!$A$2:$A$171,A135)</f>
        <v>0</v>
      </c>
      <c r="AL135" s="37">
        <f>SUMIFS('8月奖金发放记录'!$J$2:$J$171,'8月奖金发放记录'!$B$2:$B$171,G135,'8月奖金发放记录'!$A$2:$A$171,A135)</f>
        <v>0</v>
      </c>
      <c r="AM135" s="36" t="s">
        <v>746</v>
      </c>
      <c r="AN135" s="36" t="s">
        <v>59</v>
      </c>
    </row>
    <row r="136" ht="19" customHeight="1" spans="1:40">
      <c r="A136" s="34" t="s">
        <v>386</v>
      </c>
      <c r="B136" s="34" t="s">
        <v>884</v>
      </c>
      <c r="C136" s="34" t="s">
        <v>742</v>
      </c>
      <c r="D136" s="34" t="s">
        <v>743</v>
      </c>
      <c r="E136" s="34" t="s">
        <v>12</v>
      </c>
      <c r="F136" s="35">
        <v>260</v>
      </c>
      <c r="G136" s="34" t="s">
        <v>356</v>
      </c>
      <c r="H136" s="34"/>
      <c r="I136" s="34"/>
      <c r="J136" s="34" t="s">
        <v>60</v>
      </c>
      <c r="K136" s="34"/>
      <c r="L136" s="34"/>
      <c r="M136" s="34" t="s">
        <v>60</v>
      </c>
      <c r="N136" s="34"/>
      <c r="O136" s="34"/>
      <c r="P136" s="34" t="s">
        <v>60</v>
      </c>
      <c r="Q136" s="34"/>
      <c r="R136" s="34"/>
      <c r="S136" s="34" t="s">
        <v>60</v>
      </c>
      <c r="T136" s="34"/>
      <c r="U136" s="34"/>
      <c r="V136" s="34" t="s">
        <v>60</v>
      </c>
      <c r="W136" s="34"/>
      <c r="X136" s="34"/>
      <c r="Y136" s="34" t="s">
        <v>60</v>
      </c>
      <c r="Z136" s="34"/>
      <c r="AA136" s="34"/>
      <c r="AB136" s="34" t="s">
        <v>60</v>
      </c>
      <c r="AC136" s="34">
        <v>2419.35</v>
      </c>
      <c r="AD136" s="34">
        <v>345.3</v>
      </c>
      <c r="AE136" s="34" t="s">
        <v>748</v>
      </c>
      <c r="AF136" s="35">
        <v>2419.35</v>
      </c>
      <c r="AG136" s="35">
        <v>345.3</v>
      </c>
      <c r="AH136" s="34" t="s">
        <v>748</v>
      </c>
      <c r="AI136" s="34" t="s">
        <v>383</v>
      </c>
      <c r="AJ136" s="34" t="s">
        <v>745</v>
      </c>
      <c r="AK136" s="35">
        <f>SUMIFS('8月奖金发放记录'!$G$2:$G$171,'8月奖金发放记录'!$B$2:$B$171,G136,'8月奖金发放记录'!$A$2:$A$171,A136)</f>
        <v>0</v>
      </c>
      <c r="AL136" s="35">
        <f>SUMIFS('8月奖金发放记录'!$J$2:$J$171,'8月奖金发放记录'!$B$2:$B$171,G136,'8月奖金发放记录'!$A$2:$A$171,A136)</f>
        <v>0</v>
      </c>
      <c r="AM136" s="34" t="s">
        <v>746</v>
      </c>
      <c r="AN136" s="34" t="s">
        <v>59</v>
      </c>
    </row>
    <row r="137" ht="19" customHeight="1" spans="1:40">
      <c r="A137" s="36" t="s">
        <v>388</v>
      </c>
      <c r="B137" s="36" t="s">
        <v>885</v>
      </c>
      <c r="C137" s="36" t="s">
        <v>742</v>
      </c>
      <c r="D137" s="36" t="s">
        <v>743</v>
      </c>
      <c r="E137" s="36" t="s">
        <v>12</v>
      </c>
      <c r="F137" s="37">
        <v>260</v>
      </c>
      <c r="G137" s="36" t="s">
        <v>356</v>
      </c>
      <c r="H137" s="36"/>
      <c r="I137" s="36"/>
      <c r="J137" s="36" t="s">
        <v>60</v>
      </c>
      <c r="K137" s="36"/>
      <c r="L137" s="36"/>
      <c r="M137" s="36" t="s">
        <v>60</v>
      </c>
      <c r="N137" s="36"/>
      <c r="O137" s="36"/>
      <c r="P137" s="36" t="s">
        <v>60</v>
      </c>
      <c r="Q137" s="36">
        <v>5000</v>
      </c>
      <c r="R137" s="36">
        <v>7423.6</v>
      </c>
      <c r="S137" s="36" t="s">
        <v>744</v>
      </c>
      <c r="T137" s="36">
        <v>5000</v>
      </c>
      <c r="U137" s="36">
        <v>10245.6</v>
      </c>
      <c r="V137" s="36" t="s">
        <v>744</v>
      </c>
      <c r="W137" s="36">
        <v>5000</v>
      </c>
      <c r="X137" s="36">
        <v>8681.9</v>
      </c>
      <c r="Y137" s="36" t="s">
        <v>744</v>
      </c>
      <c r="Z137" s="36">
        <v>5000</v>
      </c>
      <c r="AA137" s="36">
        <v>8704.8</v>
      </c>
      <c r="AB137" s="36" t="s">
        <v>744</v>
      </c>
      <c r="AC137" s="36">
        <v>3870.97</v>
      </c>
      <c r="AD137" s="36">
        <v>6492.3</v>
      </c>
      <c r="AE137" s="36" t="s">
        <v>744</v>
      </c>
      <c r="AF137" s="37">
        <v>23870.97</v>
      </c>
      <c r="AG137" s="37">
        <v>41548.2</v>
      </c>
      <c r="AH137" s="36" t="s">
        <v>744</v>
      </c>
      <c r="AI137" s="36" t="s">
        <v>362</v>
      </c>
      <c r="AJ137" s="36" t="s">
        <v>745</v>
      </c>
      <c r="AK137" s="37">
        <f>SUMIFS('8月奖金发放记录'!$G$2:$G$171,'8月奖金发放记录'!$B$2:$B$171,G137,'8月奖金发放记录'!$A$2:$A$171,A137)</f>
        <v>260</v>
      </c>
      <c r="AL137" s="37">
        <f>SUMIFS('8月奖金发放记录'!$J$2:$J$171,'8月奖金发放记录'!$B$2:$B$171,G137,'8月奖金发放记录'!$A$2:$A$171,A137)</f>
        <v>260</v>
      </c>
      <c r="AM137" s="36" t="s">
        <v>60</v>
      </c>
      <c r="AN137" s="36" t="s">
        <v>59</v>
      </c>
    </row>
    <row r="138" ht="19" customHeight="1" spans="1:40">
      <c r="A138" s="34" t="s">
        <v>390</v>
      </c>
      <c r="B138" s="34" t="s">
        <v>886</v>
      </c>
      <c r="C138" s="34" t="s">
        <v>742</v>
      </c>
      <c r="D138" s="34" t="s">
        <v>743</v>
      </c>
      <c r="E138" s="34" t="s">
        <v>12</v>
      </c>
      <c r="F138" s="35">
        <v>260</v>
      </c>
      <c r="G138" s="34" t="s">
        <v>356</v>
      </c>
      <c r="H138" s="34">
        <v>5000</v>
      </c>
      <c r="I138" s="34">
        <v>3552.8</v>
      </c>
      <c r="J138" s="34" t="s">
        <v>748</v>
      </c>
      <c r="K138" s="34">
        <v>5000</v>
      </c>
      <c r="L138" s="34">
        <v>0</v>
      </c>
      <c r="M138" s="34" t="s">
        <v>748</v>
      </c>
      <c r="N138" s="34">
        <v>5000</v>
      </c>
      <c r="O138" s="34">
        <v>2850.3</v>
      </c>
      <c r="P138" s="34" t="s">
        <v>748</v>
      </c>
      <c r="Q138" s="34">
        <v>5000</v>
      </c>
      <c r="R138" s="34">
        <v>3701.7</v>
      </c>
      <c r="S138" s="34" t="s">
        <v>748</v>
      </c>
      <c r="T138" s="34">
        <v>5000</v>
      </c>
      <c r="U138" s="34">
        <v>3200.34</v>
      </c>
      <c r="V138" s="34" t="s">
        <v>748</v>
      </c>
      <c r="W138" s="34">
        <v>5000</v>
      </c>
      <c r="X138" s="34">
        <v>3551.6</v>
      </c>
      <c r="Y138" s="34" t="s">
        <v>748</v>
      </c>
      <c r="Z138" s="34">
        <v>5000</v>
      </c>
      <c r="AA138" s="34">
        <v>1941.9</v>
      </c>
      <c r="AB138" s="34" t="s">
        <v>748</v>
      </c>
      <c r="AC138" s="34">
        <v>3064.52</v>
      </c>
      <c r="AD138" s="34">
        <v>1044.3</v>
      </c>
      <c r="AE138" s="34" t="s">
        <v>748</v>
      </c>
      <c r="AF138" s="35">
        <v>38064.52</v>
      </c>
      <c r="AG138" s="35">
        <v>19842.94</v>
      </c>
      <c r="AH138" s="34" t="s">
        <v>748</v>
      </c>
      <c r="AI138" s="34" t="s">
        <v>391</v>
      </c>
      <c r="AJ138" s="34" t="s">
        <v>745</v>
      </c>
      <c r="AK138" s="35">
        <f>SUMIFS('8月奖金发放记录'!$G$2:$G$171,'8月奖金发放记录'!$B$2:$B$171,G138,'8月奖金发放记录'!$A$2:$A$171,A138)</f>
        <v>0</v>
      </c>
      <c r="AL138" s="35">
        <f>SUMIFS('8月奖金发放记录'!$J$2:$J$171,'8月奖金发放记录'!$B$2:$B$171,G138,'8月奖金发放记录'!$A$2:$A$171,A138)</f>
        <v>0</v>
      </c>
      <c r="AM138" s="34" t="s">
        <v>746</v>
      </c>
      <c r="AN138" s="34" t="s">
        <v>59</v>
      </c>
    </row>
    <row r="139" ht="19" customHeight="1" spans="1:40">
      <c r="A139" s="36" t="s">
        <v>394</v>
      </c>
      <c r="B139" s="36" t="s">
        <v>887</v>
      </c>
      <c r="C139" s="36" t="s">
        <v>742</v>
      </c>
      <c r="D139" s="36" t="s">
        <v>743</v>
      </c>
      <c r="E139" s="36" t="s">
        <v>12</v>
      </c>
      <c r="F139" s="37">
        <v>260</v>
      </c>
      <c r="G139" s="36" t="s">
        <v>356</v>
      </c>
      <c r="H139" s="36"/>
      <c r="I139" s="36"/>
      <c r="J139" s="36" t="s">
        <v>60</v>
      </c>
      <c r="K139" s="36"/>
      <c r="L139" s="36"/>
      <c r="M139" s="36" t="s">
        <v>60</v>
      </c>
      <c r="N139" s="36"/>
      <c r="O139" s="36"/>
      <c r="P139" s="36" t="s">
        <v>60</v>
      </c>
      <c r="Q139" s="36"/>
      <c r="R139" s="36"/>
      <c r="S139" s="36" t="s">
        <v>60</v>
      </c>
      <c r="T139" s="36"/>
      <c r="U139" s="36"/>
      <c r="V139" s="36" t="s">
        <v>60</v>
      </c>
      <c r="W139" s="36"/>
      <c r="X139" s="36"/>
      <c r="Y139" s="36" t="s">
        <v>60</v>
      </c>
      <c r="Z139" s="36"/>
      <c r="AA139" s="36"/>
      <c r="AB139" s="36" t="s">
        <v>60</v>
      </c>
      <c r="AC139" s="36">
        <v>2419.35</v>
      </c>
      <c r="AD139" s="36">
        <v>1013.3</v>
      </c>
      <c r="AE139" s="36" t="s">
        <v>748</v>
      </c>
      <c r="AF139" s="37">
        <v>2419.35</v>
      </c>
      <c r="AG139" s="37">
        <v>1013.3</v>
      </c>
      <c r="AH139" s="36" t="s">
        <v>748</v>
      </c>
      <c r="AI139" s="36" t="s">
        <v>383</v>
      </c>
      <c r="AJ139" s="36" t="s">
        <v>745</v>
      </c>
      <c r="AK139" s="37">
        <f>SUMIFS('8月奖金发放记录'!$G$2:$G$171,'8月奖金发放记录'!$B$2:$B$171,G139,'8月奖金发放记录'!$A$2:$A$171,A139)</f>
        <v>0</v>
      </c>
      <c r="AL139" s="37">
        <f>SUMIFS('8月奖金发放记录'!$J$2:$J$171,'8月奖金发放记录'!$B$2:$B$171,G139,'8月奖金发放记录'!$A$2:$A$171,A139)</f>
        <v>0</v>
      </c>
      <c r="AM139" s="36" t="s">
        <v>746</v>
      </c>
      <c r="AN139" s="36" t="s">
        <v>59</v>
      </c>
    </row>
    <row r="140" ht="19" customHeight="1" spans="1:40">
      <c r="A140" s="34" t="s">
        <v>396</v>
      </c>
      <c r="B140" s="34" t="s">
        <v>888</v>
      </c>
      <c r="C140" s="34" t="s">
        <v>742</v>
      </c>
      <c r="D140" s="34" t="s">
        <v>743</v>
      </c>
      <c r="E140" s="34" t="s">
        <v>12</v>
      </c>
      <c r="F140" s="35">
        <v>260</v>
      </c>
      <c r="G140" s="34" t="s">
        <v>356</v>
      </c>
      <c r="H140" s="34">
        <v>5000</v>
      </c>
      <c r="I140" s="34">
        <v>74.3</v>
      </c>
      <c r="J140" s="34" t="s">
        <v>748</v>
      </c>
      <c r="K140" s="34">
        <v>5000</v>
      </c>
      <c r="L140" s="34">
        <v>60.6</v>
      </c>
      <c r="M140" s="34" t="s">
        <v>748</v>
      </c>
      <c r="N140" s="34">
        <v>5000</v>
      </c>
      <c r="O140" s="34">
        <v>207</v>
      </c>
      <c r="P140" s="34" t="s">
        <v>748</v>
      </c>
      <c r="Q140" s="34">
        <v>3000</v>
      </c>
      <c r="R140" s="34">
        <v>317.1</v>
      </c>
      <c r="S140" s="34" t="s">
        <v>748</v>
      </c>
      <c r="T140" s="34">
        <v>5000</v>
      </c>
      <c r="U140" s="34">
        <v>4300.9</v>
      </c>
      <c r="V140" s="34" t="s">
        <v>748</v>
      </c>
      <c r="W140" s="34">
        <v>5000</v>
      </c>
      <c r="X140" s="34">
        <v>3240.3</v>
      </c>
      <c r="Y140" s="34" t="s">
        <v>748</v>
      </c>
      <c r="Z140" s="34">
        <v>5000</v>
      </c>
      <c r="AA140" s="34">
        <v>3175.7</v>
      </c>
      <c r="AB140" s="34" t="s">
        <v>748</v>
      </c>
      <c r="AC140" s="34">
        <v>5000</v>
      </c>
      <c r="AD140" s="34">
        <v>4009.5</v>
      </c>
      <c r="AE140" s="34" t="s">
        <v>748</v>
      </c>
      <c r="AF140" s="35">
        <v>38000</v>
      </c>
      <c r="AG140" s="35">
        <v>15385.4</v>
      </c>
      <c r="AH140" s="34" t="s">
        <v>748</v>
      </c>
      <c r="AI140" s="34" t="s">
        <v>391</v>
      </c>
      <c r="AJ140" s="34" t="s">
        <v>745</v>
      </c>
      <c r="AK140" s="35">
        <f>SUMIFS('8月奖金发放记录'!$G$2:$G$171,'8月奖金发放记录'!$B$2:$B$171,G140,'8月奖金发放记录'!$A$2:$A$171,A140)</f>
        <v>0</v>
      </c>
      <c r="AL140" s="35">
        <f>SUMIFS('8月奖金发放记录'!$J$2:$J$171,'8月奖金发放记录'!$B$2:$B$171,G140,'8月奖金发放记录'!$A$2:$A$171,A140)</f>
        <v>0</v>
      </c>
      <c r="AM140" s="34" t="s">
        <v>746</v>
      </c>
      <c r="AN140" s="34" t="s">
        <v>59</v>
      </c>
    </row>
    <row r="141" ht="19" customHeight="1" spans="1:40">
      <c r="A141" s="36" t="s">
        <v>397</v>
      </c>
      <c r="B141" s="36" t="s">
        <v>889</v>
      </c>
      <c r="C141" s="36" t="s">
        <v>742</v>
      </c>
      <c r="D141" s="36" t="s">
        <v>743</v>
      </c>
      <c r="E141" s="36" t="s">
        <v>12</v>
      </c>
      <c r="F141" s="37">
        <v>260</v>
      </c>
      <c r="G141" s="36" t="s">
        <v>356</v>
      </c>
      <c r="H141" s="36"/>
      <c r="I141" s="36"/>
      <c r="J141" s="36" t="s">
        <v>60</v>
      </c>
      <c r="K141" s="36"/>
      <c r="L141" s="36"/>
      <c r="M141" s="36" t="s">
        <v>60</v>
      </c>
      <c r="N141" s="36"/>
      <c r="O141" s="36"/>
      <c r="P141" s="36" t="s">
        <v>60</v>
      </c>
      <c r="Q141" s="36"/>
      <c r="R141" s="36"/>
      <c r="S141" s="36" t="s">
        <v>60</v>
      </c>
      <c r="T141" s="36">
        <v>645.16</v>
      </c>
      <c r="U141" s="36">
        <v>683.8</v>
      </c>
      <c r="V141" s="36" t="s">
        <v>744</v>
      </c>
      <c r="W141" s="36">
        <v>5000</v>
      </c>
      <c r="X141" s="36">
        <v>9246.9</v>
      </c>
      <c r="Y141" s="36" t="s">
        <v>744</v>
      </c>
      <c r="Z141" s="36">
        <v>5000</v>
      </c>
      <c r="AA141" s="36">
        <v>5487.9</v>
      </c>
      <c r="AB141" s="36" t="s">
        <v>744</v>
      </c>
      <c r="AC141" s="36">
        <v>5000</v>
      </c>
      <c r="AD141" s="36">
        <v>7925</v>
      </c>
      <c r="AE141" s="36" t="s">
        <v>744</v>
      </c>
      <c r="AF141" s="37">
        <v>15645.16</v>
      </c>
      <c r="AG141" s="37">
        <v>23343.6</v>
      </c>
      <c r="AH141" s="36" t="s">
        <v>744</v>
      </c>
      <c r="AI141" s="36" t="s">
        <v>362</v>
      </c>
      <c r="AJ141" s="36" t="s">
        <v>745</v>
      </c>
      <c r="AK141" s="37">
        <f>SUMIFS('8月奖金发放记录'!$G$2:$G$171,'8月奖金发放记录'!$B$2:$B$171,G141,'8月奖金发放记录'!$A$2:$A$171,A141)</f>
        <v>260</v>
      </c>
      <c r="AL141" s="37">
        <f>SUMIFS('8月奖金发放记录'!$J$2:$J$171,'8月奖金发放记录'!$B$2:$B$171,G141,'8月奖金发放记录'!$A$2:$A$171,A141)</f>
        <v>260</v>
      </c>
      <c r="AM141" s="36" t="s">
        <v>60</v>
      </c>
      <c r="AN141" s="36" t="s">
        <v>59</v>
      </c>
    </row>
    <row r="142" ht="19" customHeight="1" spans="1:40">
      <c r="A142" s="34" t="s">
        <v>398</v>
      </c>
      <c r="B142" s="34" t="s">
        <v>890</v>
      </c>
      <c r="C142" s="34" t="s">
        <v>742</v>
      </c>
      <c r="D142" s="34" t="s">
        <v>743</v>
      </c>
      <c r="E142" s="34" t="s">
        <v>12</v>
      </c>
      <c r="F142" s="35">
        <v>260</v>
      </c>
      <c r="G142" s="34" t="s">
        <v>356</v>
      </c>
      <c r="H142" s="34">
        <v>5000</v>
      </c>
      <c r="I142" s="34">
        <v>1466.8</v>
      </c>
      <c r="J142" s="34" t="s">
        <v>748</v>
      </c>
      <c r="K142" s="34">
        <v>5000</v>
      </c>
      <c r="L142" s="34">
        <v>295.3</v>
      </c>
      <c r="M142" s="34" t="s">
        <v>748</v>
      </c>
      <c r="N142" s="34">
        <v>5000</v>
      </c>
      <c r="O142" s="34">
        <v>797.6</v>
      </c>
      <c r="P142" s="34" t="s">
        <v>748</v>
      </c>
      <c r="Q142" s="34">
        <v>5000</v>
      </c>
      <c r="R142" s="34">
        <v>5283.4</v>
      </c>
      <c r="S142" s="34" t="s">
        <v>744</v>
      </c>
      <c r="T142" s="34">
        <v>5000</v>
      </c>
      <c r="U142" s="34">
        <v>6191.47</v>
      </c>
      <c r="V142" s="34" t="s">
        <v>744</v>
      </c>
      <c r="W142" s="34">
        <v>5000</v>
      </c>
      <c r="X142" s="34">
        <v>7295.2</v>
      </c>
      <c r="Y142" s="34" t="s">
        <v>744</v>
      </c>
      <c r="Z142" s="34">
        <v>5000</v>
      </c>
      <c r="AA142" s="34">
        <v>5552.9</v>
      </c>
      <c r="AB142" s="34" t="s">
        <v>744</v>
      </c>
      <c r="AC142" s="34">
        <v>5000</v>
      </c>
      <c r="AD142" s="34">
        <v>6272.8</v>
      </c>
      <c r="AE142" s="34" t="s">
        <v>744</v>
      </c>
      <c r="AF142" s="35">
        <v>40000</v>
      </c>
      <c r="AG142" s="35">
        <v>33155.47</v>
      </c>
      <c r="AH142" s="34" t="s">
        <v>748</v>
      </c>
      <c r="AI142" s="34" t="s">
        <v>357</v>
      </c>
      <c r="AJ142" s="34" t="s">
        <v>745</v>
      </c>
      <c r="AK142" s="35">
        <f>SUMIFS('8月奖金发放记录'!$G$2:$G$171,'8月奖金发放记录'!$B$2:$B$171,G142,'8月奖金发放记录'!$A$2:$A$171,A142)</f>
        <v>260</v>
      </c>
      <c r="AL142" s="35">
        <f>SUMIFS('8月奖金发放记录'!$J$2:$J$171,'8月奖金发放记录'!$B$2:$B$171,G142,'8月奖金发放记录'!$A$2:$A$171,A142)</f>
        <v>260</v>
      </c>
      <c r="AM142" s="34" t="s">
        <v>60</v>
      </c>
      <c r="AN142" s="34" t="s">
        <v>59</v>
      </c>
    </row>
    <row r="143" ht="19" customHeight="1" spans="1:40">
      <c r="A143" s="36" t="s">
        <v>399</v>
      </c>
      <c r="B143" s="36" t="s">
        <v>891</v>
      </c>
      <c r="C143" s="36" t="s">
        <v>750</v>
      </c>
      <c r="D143" s="36" t="s">
        <v>743</v>
      </c>
      <c r="E143" s="36" t="s">
        <v>11</v>
      </c>
      <c r="F143" s="37">
        <v>150</v>
      </c>
      <c r="G143" s="36" t="s">
        <v>356</v>
      </c>
      <c r="H143" s="36"/>
      <c r="I143" s="36"/>
      <c r="J143" s="36" t="s">
        <v>60</v>
      </c>
      <c r="K143" s="36"/>
      <c r="L143" s="36"/>
      <c r="M143" s="36" t="s">
        <v>60</v>
      </c>
      <c r="N143" s="36"/>
      <c r="O143" s="36"/>
      <c r="P143" s="36" t="s">
        <v>60</v>
      </c>
      <c r="Q143" s="36"/>
      <c r="R143" s="36"/>
      <c r="S143" s="36" t="s">
        <v>60</v>
      </c>
      <c r="T143" s="36">
        <v>387.1</v>
      </c>
      <c r="U143" s="36">
        <v>178.3</v>
      </c>
      <c r="V143" s="36" t="s">
        <v>748</v>
      </c>
      <c r="W143" s="36">
        <v>3000</v>
      </c>
      <c r="X143" s="36">
        <v>4714.9</v>
      </c>
      <c r="Y143" s="36" t="s">
        <v>744</v>
      </c>
      <c r="Z143" s="36">
        <v>3000</v>
      </c>
      <c r="AA143" s="36">
        <v>5334.8</v>
      </c>
      <c r="AB143" s="36" t="s">
        <v>744</v>
      </c>
      <c r="AC143" s="36">
        <v>96.77</v>
      </c>
      <c r="AD143" s="36">
        <v>41.8</v>
      </c>
      <c r="AE143" s="36" t="s">
        <v>748</v>
      </c>
      <c r="AF143" s="37">
        <v>6483.87</v>
      </c>
      <c r="AG143" s="37">
        <v>10269.8</v>
      </c>
      <c r="AH143" s="36" t="s">
        <v>744</v>
      </c>
      <c r="AI143" s="36" t="s">
        <v>362</v>
      </c>
      <c r="AJ143" s="36" t="s">
        <v>745</v>
      </c>
      <c r="AK143" s="37">
        <f>SUMIFS('8月奖金发放记录'!$G$2:$G$171,'8月奖金发放记录'!$B$2:$B$171,G143,'8月奖金发放记录'!$A$2:$A$171,A143)</f>
        <v>150</v>
      </c>
      <c r="AL143" s="37">
        <f>SUMIFS('8月奖金发放记录'!$J$2:$J$171,'8月奖金发放记录'!$B$2:$B$171,G143,'8月奖金发放记录'!$A$2:$A$171,A143)</f>
        <v>150</v>
      </c>
      <c r="AM143" s="36" t="s">
        <v>60</v>
      </c>
      <c r="AN143" s="36" t="s">
        <v>59</v>
      </c>
    </row>
    <row r="144" ht="19" customHeight="1" spans="1:40">
      <c r="A144" s="34" t="s">
        <v>400</v>
      </c>
      <c r="B144" s="34" t="s">
        <v>892</v>
      </c>
      <c r="C144" s="34" t="s">
        <v>750</v>
      </c>
      <c r="D144" s="34" t="s">
        <v>743</v>
      </c>
      <c r="E144" s="34" t="s">
        <v>11</v>
      </c>
      <c r="F144" s="35">
        <v>150</v>
      </c>
      <c r="G144" s="34" t="s">
        <v>356</v>
      </c>
      <c r="H144" s="34">
        <v>3000</v>
      </c>
      <c r="I144" s="34">
        <v>4475.6</v>
      </c>
      <c r="J144" s="34" t="s">
        <v>744</v>
      </c>
      <c r="K144" s="34">
        <v>3000</v>
      </c>
      <c r="L144" s="34">
        <v>536.7</v>
      </c>
      <c r="M144" s="34" t="s">
        <v>748</v>
      </c>
      <c r="N144" s="34">
        <v>3000</v>
      </c>
      <c r="O144" s="34">
        <v>5417.6</v>
      </c>
      <c r="P144" s="34" t="s">
        <v>744</v>
      </c>
      <c r="Q144" s="34">
        <v>3000</v>
      </c>
      <c r="R144" s="34">
        <v>5312.2</v>
      </c>
      <c r="S144" s="34" t="s">
        <v>744</v>
      </c>
      <c r="T144" s="34">
        <v>3000</v>
      </c>
      <c r="U144" s="34">
        <v>4922</v>
      </c>
      <c r="V144" s="34" t="s">
        <v>744</v>
      </c>
      <c r="W144" s="34">
        <v>3000</v>
      </c>
      <c r="X144" s="34">
        <v>3823.5</v>
      </c>
      <c r="Y144" s="34" t="s">
        <v>744</v>
      </c>
      <c r="Z144" s="34">
        <v>3000</v>
      </c>
      <c r="AA144" s="34">
        <v>5363.5</v>
      </c>
      <c r="AB144" s="34" t="s">
        <v>744</v>
      </c>
      <c r="AC144" s="34">
        <v>2225.81</v>
      </c>
      <c r="AD144" s="34">
        <v>4579</v>
      </c>
      <c r="AE144" s="34" t="s">
        <v>744</v>
      </c>
      <c r="AF144" s="35">
        <v>23225.81</v>
      </c>
      <c r="AG144" s="35">
        <v>34430.1</v>
      </c>
      <c r="AH144" s="34" t="s">
        <v>744</v>
      </c>
      <c r="AI144" s="34" t="s">
        <v>362</v>
      </c>
      <c r="AJ144" s="34" t="s">
        <v>745</v>
      </c>
      <c r="AK144" s="35">
        <f>SUMIFS('8月奖金发放记录'!$G$2:$G$171,'8月奖金发放记录'!$B$2:$B$171,G144,'8月奖金发放记录'!$A$2:$A$171,A144)</f>
        <v>111.29</v>
      </c>
      <c r="AL144" s="35">
        <f>SUMIFS('8月奖金发放记录'!$J$2:$J$171,'8月奖金发放记录'!$B$2:$B$171,G144,'8月奖金发放记录'!$A$2:$A$171,A144)</f>
        <v>111.29</v>
      </c>
      <c r="AM144" s="34" t="s">
        <v>60</v>
      </c>
      <c r="AN144" s="34" t="s">
        <v>59</v>
      </c>
    </row>
    <row r="145" ht="19" customHeight="1" spans="1:40">
      <c r="A145" s="36" t="s">
        <v>401</v>
      </c>
      <c r="B145" s="36" t="s">
        <v>893</v>
      </c>
      <c r="C145" s="36" t="s">
        <v>750</v>
      </c>
      <c r="D145" s="36" t="s">
        <v>743</v>
      </c>
      <c r="E145" s="36" t="s">
        <v>11</v>
      </c>
      <c r="F145" s="37">
        <v>150</v>
      </c>
      <c r="G145" s="36" t="s">
        <v>356</v>
      </c>
      <c r="H145" s="36">
        <v>3000</v>
      </c>
      <c r="I145" s="36">
        <v>1299.9</v>
      </c>
      <c r="J145" s="36" t="s">
        <v>748</v>
      </c>
      <c r="K145" s="36">
        <v>3000</v>
      </c>
      <c r="L145" s="36">
        <v>126.7</v>
      </c>
      <c r="M145" s="36" t="s">
        <v>748</v>
      </c>
      <c r="N145" s="36">
        <v>3000</v>
      </c>
      <c r="O145" s="36">
        <v>3167.1</v>
      </c>
      <c r="P145" s="36" t="s">
        <v>744</v>
      </c>
      <c r="Q145" s="36">
        <v>3000</v>
      </c>
      <c r="R145" s="36">
        <v>3667.8</v>
      </c>
      <c r="S145" s="36" t="s">
        <v>744</v>
      </c>
      <c r="T145" s="36">
        <v>3000</v>
      </c>
      <c r="U145" s="36">
        <v>5385.7</v>
      </c>
      <c r="V145" s="36" t="s">
        <v>744</v>
      </c>
      <c r="W145" s="36">
        <v>3000</v>
      </c>
      <c r="X145" s="36">
        <v>4479.6</v>
      </c>
      <c r="Y145" s="36" t="s">
        <v>744</v>
      </c>
      <c r="Z145" s="36">
        <v>3000</v>
      </c>
      <c r="AA145" s="36">
        <v>4254</v>
      </c>
      <c r="AB145" s="36" t="s">
        <v>744</v>
      </c>
      <c r="AC145" s="36">
        <v>2225.81</v>
      </c>
      <c r="AD145" s="36">
        <v>3389.6</v>
      </c>
      <c r="AE145" s="36" t="s">
        <v>744</v>
      </c>
      <c r="AF145" s="37">
        <v>23225.81</v>
      </c>
      <c r="AG145" s="37">
        <v>25770.4</v>
      </c>
      <c r="AH145" s="36" t="s">
        <v>744</v>
      </c>
      <c r="AI145" s="36" t="s">
        <v>362</v>
      </c>
      <c r="AJ145" s="36" t="s">
        <v>745</v>
      </c>
      <c r="AK145" s="37">
        <f>SUMIFS('8月奖金发放记录'!$G$2:$G$171,'8月奖金发放记录'!$B$2:$B$171,G145,'8月奖金发放记录'!$A$2:$A$171,A145)</f>
        <v>111.29</v>
      </c>
      <c r="AL145" s="37">
        <f>SUMIFS('8月奖金发放记录'!$J$2:$J$171,'8月奖金发放记录'!$B$2:$B$171,G145,'8月奖金发放记录'!$A$2:$A$171,A145)</f>
        <v>111.29</v>
      </c>
      <c r="AM145" s="36" t="s">
        <v>60</v>
      </c>
      <c r="AN145" s="36" t="s">
        <v>59</v>
      </c>
    </row>
    <row r="146" ht="19" customHeight="1" spans="1:40">
      <c r="A146" s="34" t="s">
        <v>402</v>
      </c>
      <c r="B146" s="34" t="s">
        <v>894</v>
      </c>
      <c r="C146" s="34" t="s">
        <v>750</v>
      </c>
      <c r="D146" s="34" t="s">
        <v>743</v>
      </c>
      <c r="E146" s="34" t="s">
        <v>11</v>
      </c>
      <c r="F146" s="35">
        <v>150</v>
      </c>
      <c r="G146" s="34" t="s">
        <v>356</v>
      </c>
      <c r="H146" s="34">
        <v>3000</v>
      </c>
      <c r="I146" s="34">
        <v>2365.8</v>
      </c>
      <c r="J146" s="34" t="s">
        <v>748</v>
      </c>
      <c r="K146" s="34">
        <v>3000</v>
      </c>
      <c r="L146" s="34">
        <v>1432.6</v>
      </c>
      <c r="M146" s="34" t="s">
        <v>748</v>
      </c>
      <c r="N146" s="34">
        <v>3000</v>
      </c>
      <c r="O146" s="34">
        <v>2378.7</v>
      </c>
      <c r="P146" s="34" t="s">
        <v>748</v>
      </c>
      <c r="Q146" s="34">
        <v>3000</v>
      </c>
      <c r="R146" s="34">
        <v>2379.8</v>
      </c>
      <c r="S146" s="34" t="s">
        <v>748</v>
      </c>
      <c r="T146" s="34">
        <v>3000</v>
      </c>
      <c r="U146" s="34">
        <v>2402.3</v>
      </c>
      <c r="V146" s="34" t="s">
        <v>748</v>
      </c>
      <c r="W146" s="34">
        <v>3000</v>
      </c>
      <c r="X146" s="34">
        <v>2367.5</v>
      </c>
      <c r="Y146" s="34" t="s">
        <v>748</v>
      </c>
      <c r="Z146" s="34">
        <v>3000</v>
      </c>
      <c r="AA146" s="34">
        <v>2393.3</v>
      </c>
      <c r="AB146" s="34" t="s">
        <v>748</v>
      </c>
      <c r="AC146" s="34">
        <v>3000</v>
      </c>
      <c r="AD146" s="34">
        <v>2363.2</v>
      </c>
      <c r="AE146" s="34" t="s">
        <v>748</v>
      </c>
      <c r="AF146" s="35">
        <v>24000</v>
      </c>
      <c r="AG146" s="35">
        <v>18083.2</v>
      </c>
      <c r="AH146" s="34" t="s">
        <v>748</v>
      </c>
      <c r="AI146" s="34" t="s">
        <v>403</v>
      </c>
      <c r="AJ146" s="34" t="s">
        <v>745</v>
      </c>
      <c r="AK146" s="35">
        <f>SUMIFS('8月奖金发放记录'!$G$2:$G$171,'8月奖金发放记录'!$B$2:$B$171,G146,'8月奖金发放记录'!$A$2:$A$171,A146)</f>
        <v>0</v>
      </c>
      <c r="AL146" s="35">
        <f>SUMIFS('8月奖金发放记录'!$J$2:$J$171,'8月奖金发放记录'!$B$2:$B$171,G146,'8月奖金发放记录'!$A$2:$A$171,A146)</f>
        <v>0</v>
      </c>
      <c r="AM146" s="34" t="s">
        <v>746</v>
      </c>
      <c r="AN146" s="34" t="s">
        <v>59</v>
      </c>
    </row>
    <row r="147" ht="19" customHeight="1" spans="1:40">
      <c r="A147" s="36" t="s">
        <v>405</v>
      </c>
      <c r="B147" s="36" t="s">
        <v>895</v>
      </c>
      <c r="C147" s="36" t="s">
        <v>750</v>
      </c>
      <c r="D147" s="36" t="s">
        <v>743</v>
      </c>
      <c r="E147" s="36" t="s">
        <v>11</v>
      </c>
      <c r="F147" s="37">
        <v>150</v>
      </c>
      <c r="G147" s="36" t="s">
        <v>356</v>
      </c>
      <c r="H147" s="36">
        <v>3000</v>
      </c>
      <c r="I147" s="36">
        <v>5044.6</v>
      </c>
      <c r="J147" s="36" t="s">
        <v>744</v>
      </c>
      <c r="K147" s="36">
        <v>3000</v>
      </c>
      <c r="L147" s="36">
        <v>3023.2</v>
      </c>
      <c r="M147" s="36" t="s">
        <v>744</v>
      </c>
      <c r="N147" s="36">
        <v>3000</v>
      </c>
      <c r="O147" s="36">
        <v>4308.4</v>
      </c>
      <c r="P147" s="36" t="s">
        <v>744</v>
      </c>
      <c r="Q147" s="36">
        <v>3000</v>
      </c>
      <c r="R147" s="36">
        <v>5446.1</v>
      </c>
      <c r="S147" s="36" t="s">
        <v>744</v>
      </c>
      <c r="T147" s="36">
        <v>3000</v>
      </c>
      <c r="U147" s="36">
        <v>4971.2</v>
      </c>
      <c r="V147" s="36" t="s">
        <v>744</v>
      </c>
      <c r="W147" s="36">
        <v>3000</v>
      </c>
      <c r="X147" s="36">
        <v>4719.9</v>
      </c>
      <c r="Y147" s="36" t="s">
        <v>744</v>
      </c>
      <c r="Z147" s="36">
        <v>3000</v>
      </c>
      <c r="AA147" s="36">
        <v>4345.8</v>
      </c>
      <c r="AB147" s="36" t="s">
        <v>744</v>
      </c>
      <c r="AC147" s="36">
        <v>96.77</v>
      </c>
      <c r="AD147" s="36">
        <v>44.2</v>
      </c>
      <c r="AE147" s="36" t="s">
        <v>748</v>
      </c>
      <c r="AF147" s="37">
        <v>21096.77</v>
      </c>
      <c r="AG147" s="37">
        <v>31903.4</v>
      </c>
      <c r="AH147" s="36" t="s">
        <v>744</v>
      </c>
      <c r="AI147" s="36" t="s">
        <v>362</v>
      </c>
      <c r="AJ147" s="36" t="s">
        <v>745</v>
      </c>
      <c r="AK147" s="37">
        <f>SUMIFS('8月奖金发放记录'!$G$2:$G$171,'8月奖金发放记录'!$B$2:$B$171,G147,'8月奖金发放记录'!$A$2:$A$171,A147)</f>
        <v>4.84</v>
      </c>
      <c r="AL147" s="37">
        <f>SUMIFS('8月奖金发放记录'!$J$2:$J$171,'8月奖金发放记录'!$B$2:$B$171,G147,'8月奖金发放记录'!$A$2:$A$171,A147)</f>
        <v>4.84</v>
      </c>
      <c r="AM147" s="36" t="s">
        <v>60</v>
      </c>
      <c r="AN147" s="36" t="s">
        <v>59</v>
      </c>
    </row>
    <row r="148" ht="19" customHeight="1" spans="1:40">
      <c r="A148" s="34" t="s">
        <v>406</v>
      </c>
      <c r="B148" s="34" t="s">
        <v>896</v>
      </c>
      <c r="C148" s="34" t="s">
        <v>742</v>
      </c>
      <c r="D148" s="34" t="s">
        <v>743</v>
      </c>
      <c r="E148" s="34" t="s">
        <v>12</v>
      </c>
      <c r="F148" s="35">
        <v>260</v>
      </c>
      <c r="G148" s="34" t="s">
        <v>356</v>
      </c>
      <c r="H148" s="34"/>
      <c r="I148" s="34"/>
      <c r="J148" s="34" t="s">
        <v>60</v>
      </c>
      <c r="K148" s="34"/>
      <c r="L148" s="34"/>
      <c r="M148" s="34" t="s">
        <v>60</v>
      </c>
      <c r="N148" s="34"/>
      <c r="O148" s="34"/>
      <c r="P148" s="34" t="s">
        <v>60</v>
      </c>
      <c r="Q148" s="34"/>
      <c r="R148" s="34"/>
      <c r="S148" s="34" t="s">
        <v>60</v>
      </c>
      <c r="T148" s="34">
        <v>967.74</v>
      </c>
      <c r="U148" s="34">
        <v>500.86</v>
      </c>
      <c r="V148" s="34" t="s">
        <v>748</v>
      </c>
      <c r="W148" s="34">
        <v>5000</v>
      </c>
      <c r="X148" s="34">
        <v>9388.6</v>
      </c>
      <c r="Y148" s="34" t="s">
        <v>744</v>
      </c>
      <c r="Z148" s="34">
        <v>5000</v>
      </c>
      <c r="AA148" s="34">
        <v>7187.5</v>
      </c>
      <c r="AB148" s="34" t="s">
        <v>744</v>
      </c>
      <c r="AC148" s="34">
        <v>161.29</v>
      </c>
      <c r="AD148" s="34">
        <v>166</v>
      </c>
      <c r="AE148" s="34" t="s">
        <v>744</v>
      </c>
      <c r="AF148" s="35">
        <v>11129.03</v>
      </c>
      <c r="AG148" s="35">
        <v>17242.96</v>
      </c>
      <c r="AH148" s="34" t="s">
        <v>744</v>
      </c>
      <c r="AI148" s="34" t="s">
        <v>362</v>
      </c>
      <c r="AJ148" s="34" t="s">
        <v>745</v>
      </c>
      <c r="AK148" s="35">
        <f>SUMIFS('8月奖金发放记录'!$G$2:$G$171,'8月奖金发放记录'!$B$2:$B$171,G148,'8月奖金发放记录'!$A$2:$A$171,A148)</f>
        <v>260</v>
      </c>
      <c r="AL148" s="35">
        <f>SUMIFS('8月奖金发放记录'!$J$2:$J$171,'8月奖金发放记录'!$B$2:$B$171,G148,'8月奖金发放记录'!$A$2:$A$171,A148)</f>
        <v>260</v>
      </c>
      <c r="AM148" s="34" t="s">
        <v>60</v>
      </c>
      <c r="AN148" s="34" t="s">
        <v>59</v>
      </c>
    </row>
    <row r="149" ht="19" customHeight="1" spans="1:40">
      <c r="A149" s="36" t="s">
        <v>407</v>
      </c>
      <c r="B149" s="36" t="s">
        <v>897</v>
      </c>
      <c r="C149" s="36" t="s">
        <v>750</v>
      </c>
      <c r="D149" s="36" t="s">
        <v>743</v>
      </c>
      <c r="E149" s="36" t="s">
        <v>11</v>
      </c>
      <c r="F149" s="37">
        <v>150</v>
      </c>
      <c r="G149" s="36" t="s">
        <v>356</v>
      </c>
      <c r="H149" s="36">
        <v>3000</v>
      </c>
      <c r="I149" s="36">
        <v>8623.3</v>
      </c>
      <c r="J149" s="36" t="s">
        <v>744</v>
      </c>
      <c r="K149" s="36">
        <v>3000</v>
      </c>
      <c r="L149" s="36">
        <v>1248.6</v>
      </c>
      <c r="M149" s="36" t="s">
        <v>748</v>
      </c>
      <c r="N149" s="36">
        <v>3000</v>
      </c>
      <c r="O149" s="36">
        <v>16.6</v>
      </c>
      <c r="P149" s="36" t="s">
        <v>748</v>
      </c>
      <c r="Q149" s="36">
        <v>3000</v>
      </c>
      <c r="R149" s="36">
        <v>0</v>
      </c>
      <c r="S149" s="36" t="s">
        <v>748</v>
      </c>
      <c r="T149" s="36">
        <v>3000</v>
      </c>
      <c r="U149" s="36">
        <v>3865</v>
      </c>
      <c r="V149" s="36" t="s">
        <v>744</v>
      </c>
      <c r="W149" s="36">
        <v>3000</v>
      </c>
      <c r="X149" s="36">
        <v>11889.3</v>
      </c>
      <c r="Y149" s="36" t="s">
        <v>744</v>
      </c>
      <c r="Z149" s="36">
        <v>3000</v>
      </c>
      <c r="AA149" s="36">
        <v>13042.1</v>
      </c>
      <c r="AB149" s="36" t="s">
        <v>744</v>
      </c>
      <c r="AC149" s="36">
        <v>3000</v>
      </c>
      <c r="AD149" s="36">
        <v>9184.2</v>
      </c>
      <c r="AE149" s="36" t="s">
        <v>744</v>
      </c>
      <c r="AF149" s="37">
        <v>24000</v>
      </c>
      <c r="AG149" s="37">
        <v>47869.1</v>
      </c>
      <c r="AH149" s="36" t="s">
        <v>744</v>
      </c>
      <c r="AI149" s="36" t="s">
        <v>362</v>
      </c>
      <c r="AJ149" s="36" t="s">
        <v>745</v>
      </c>
      <c r="AK149" s="37">
        <f>SUMIFS('8月奖金发放记录'!$G$2:$G$171,'8月奖金发放记录'!$B$2:$B$171,G149,'8月奖金发放记录'!$A$2:$A$171,A149)</f>
        <v>150</v>
      </c>
      <c r="AL149" s="37">
        <f>SUMIFS('8月奖金发放记录'!$J$2:$J$171,'8月奖金发放记录'!$B$2:$B$171,G149,'8月奖金发放记录'!$A$2:$A$171,A149)</f>
        <v>150</v>
      </c>
      <c r="AM149" s="36" t="s">
        <v>60</v>
      </c>
      <c r="AN149" s="36" t="s">
        <v>59</v>
      </c>
    </row>
    <row r="150" ht="19" customHeight="1" spans="1:40">
      <c r="A150" s="34" t="s">
        <v>408</v>
      </c>
      <c r="B150" s="34" t="s">
        <v>898</v>
      </c>
      <c r="C150" s="34" t="s">
        <v>742</v>
      </c>
      <c r="D150" s="34" t="s">
        <v>743</v>
      </c>
      <c r="E150" s="34" t="s">
        <v>12</v>
      </c>
      <c r="F150" s="35">
        <v>260</v>
      </c>
      <c r="G150" s="34" t="s">
        <v>356</v>
      </c>
      <c r="H150" s="34"/>
      <c r="I150" s="34"/>
      <c r="J150" s="34" t="s">
        <v>60</v>
      </c>
      <c r="K150" s="34"/>
      <c r="L150" s="34"/>
      <c r="M150" s="34" t="s">
        <v>60</v>
      </c>
      <c r="N150" s="34"/>
      <c r="O150" s="34"/>
      <c r="P150" s="34" t="s">
        <v>60</v>
      </c>
      <c r="Q150" s="34">
        <v>5000</v>
      </c>
      <c r="R150" s="34">
        <v>7136.4</v>
      </c>
      <c r="S150" s="34" t="s">
        <v>744</v>
      </c>
      <c r="T150" s="34">
        <v>5000</v>
      </c>
      <c r="U150" s="34">
        <v>6578.4</v>
      </c>
      <c r="V150" s="34" t="s">
        <v>744</v>
      </c>
      <c r="W150" s="34">
        <v>5000</v>
      </c>
      <c r="X150" s="34">
        <v>5596.4</v>
      </c>
      <c r="Y150" s="34" t="s">
        <v>744</v>
      </c>
      <c r="Z150" s="34">
        <v>5000</v>
      </c>
      <c r="AA150" s="34">
        <v>5245.7</v>
      </c>
      <c r="AB150" s="34" t="s">
        <v>744</v>
      </c>
      <c r="AC150" s="34">
        <v>4516.13</v>
      </c>
      <c r="AD150" s="34">
        <v>4595</v>
      </c>
      <c r="AE150" s="34" t="s">
        <v>744</v>
      </c>
      <c r="AF150" s="35">
        <v>24516.13</v>
      </c>
      <c r="AG150" s="35">
        <v>29151.9</v>
      </c>
      <c r="AH150" s="34" t="s">
        <v>744</v>
      </c>
      <c r="AI150" s="34" t="s">
        <v>362</v>
      </c>
      <c r="AJ150" s="34" t="s">
        <v>745</v>
      </c>
      <c r="AK150" s="35">
        <f>SUMIFS('8月奖金发放记录'!$G$2:$G$171,'8月奖金发放记录'!$B$2:$B$171,G150,'8月奖金发放记录'!$A$2:$A$171,A150)</f>
        <v>234.84</v>
      </c>
      <c r="AL150" s="35">
        <f>SUMIFS('8月奖金发放记录'!$J$2:$J$171,'8月奖金发放记录'!$B$2:$B$171,G150,'8月奖金发放记录'!$A$2:$A$171,A150)</f>
        <v>234.84</v>
      </c>
      <c r="AM150" s="34" t="s">
        <v>60</v>
      </c>
      <c r="AN150" s="34" t="s">
        <v>59</v>
      </c>
    </row>
    <row r="151" ht="19" customHeight="1" spans="1:40">
      <c r="A151" s="36" t="s">
        <v>409</v>
      </c>
      <c r="B151" s="36" t="s">
        <v>899</v>
      </c>
      <c r="C151" s="36" t="s">
        <v>742</v>
      </c>
      <c r="D151" s="36" t="s">
        <v>743</v>
      </c>
      <c r="E151" s="36" t="s">
        <v>12</v>
      </c>
      <c r="F151" s="37">
        <v>260</v>
      </c>
      <c r="G151" s="36" t="s">
        <v>356</v>
      </c>
      <c r="H151" s="36"/>
      <c r="I151" s="36"/>
      <c r="J151" s="36" t="s">
        <v>60</v>
      </c>
      <c r="K151" s="36">
        <v>4642.86</v>
      </c>
      <c r="L151" s="36">
        <v>4290.8</v>
      </c>
      <c r="M151" s="36" t="s">
        <v>748</v>
      </c>
      <c r="N151" s="36">
        <v>5000</v>
      </c>
      <c r="O151" s="36">
        <v>9010.5</v>
      </c>
      <c r="P151" s="36" t="s">
        <v>744</v>
      </c>
      <c r="Q151" s="36">
        <v>5000</v>
      </c>
      <c r="R151" s="36">
        <v>7243</v>
      </c>
      <c r="S151" s="36" t="s">
        <v>744</v>
      </c>
      <c r="T151" s="36">
        <v>5000</v>
      </c>
      <c r="U151" s="36">
        <v>5242.9</v>
      </c>
      <c r="V151" s="36" t="s">
        <v>744</v>
      </c>
      <c r="W151" s="36">
        <v>5000</v>
      </c>
      <c r="X151" s="36">
        <v>5099.4</v>
      </c>
      <c r="Y151" s="36" t="s">
        <v>744</v>
      </c>
      <c r="Z151" s="36">
        <v>5000</v>
      </c>
      <c r="AA151" s="36">
        <v>5626.5</v>
      </c>
      <c r="AB151" s="36" t="s">
        <v>744</v>
      </c>
      <c r="AC151" s="36">
        <v>3709.68</v>
      </c>
      <c r="AD151" s="36">
        <v>3766</v>
      </c>
      <c r="AE151" s="36" t="s">
        <v>744</v>
      </c>
      <c r="AF151" s="37">
        <v>33352.54</v>
      </c>
      <c r="AG151" s="37">
        <v>40279.1</v>
      </c>
      <c r="AH151" s="36" t="s">
        <v>744</v>
      </c>
      <c r="AI151" s="36" t="s">
        <v>362</v>
      </c>
      <c r="AJ151" s="36" t="s">
        <v>745</v>
      </c>
      <c r="AK151" s="37">
        <f>SUMIFS('8月奖金发放记录'!$G$2:$G$171,'8月奖金发放记录'!$B$2:$B$171,G151,'8月奖金发放记录'!$A$2:$A$171,A151)</f>
        <v>192.9</v>
      </c>
      <c r="AL151" s="37">
        <f>SUMIFS('8月奖金发放记录'!$J$2:$J$171,'8月奖金发放记录'!$B$2:$B$171,G151,'8月奖金发放记录'!$A$2:$A$171,A151)</f>
        <v>192.9</v>
      </c>
      <c r="AM151" s="36" t="s">
        <v>60</v>
      </c>
      <c r="AN151" s="36" t="s">
        <v>59</v>
      </c>
    </row>
    <row r="152" ht="19" customHeight="1" spans="1:40">
      <c r="A152" s="34" t="s">
        <v>412</v>
      </c>
      <c r="B152" s="34" t="s">
        <v>900</v>
      </c>
      <c r="C152" s="34" t="s">
        <v>742</v>
      </c>
      <c r="D152" s="34" t="s">
        <v>743</v>
      </c>
      <c r="E152" s="34" t="s">
        <v>12</v>
      </c>
      <c r="F152" s="35">
        <v>260</v>
      </c>
      <c r="G152" s="34" t="s">
        <v>356</v>
      </c>
      <c r="H152" s="34"/>
      <c r="I152" s="34"/>
      <c r="J152" s="34" t="s">
        <v>60</v>
      </c>
      <c r="K152" s="34"/>
      <c r="L152" s="34"/>
      <c r="M152" s="34" t="s">
        <v>60</v>
      </c>
      <c r="N152" s="34"/>
      <c r="O152" s="34"/>
      <c r="P152" s="34" t="s">
        <v>60</v>
      </c>
      <c r="Q152" s="34"/>
      <c r="R152" s="34"/>
      <c r="S152" s="34" t="s">
        <v>60</v>
      </c>
      <c r="T152" s="34"/>
      <c r="U152" s="34"/>
      <c r="V152" s="34" t="s">
        <v>60</v>
      </c>
      <c r="W152" s="34">
        <v>4833.33</v>
      </c>
      <c r="X152" s="34">
        <v>4220.9</v>
      </c>
      <c r="Y152" s="34" t="s">
        <v>748</v>
      </c>
      <c r="Z152" s="34">
        <v>5000</v>
      </c>
      <c r="AA152" s="34">
        <v>4746.7</v>
      </c>
      <c r="AB152" s="34" t="s">
        <v>748</v>
      </c>
      <c r="AC152" s="34">
        <v>5000</v>
      </c>
      <c r="AD152" s="34">
        <v>4782.3</v>
      </c>
      <c r="AE152" s="34" t="s">
        <v>748</v>
      </c>
      <c r="AF152" s="35">
        <v>14833.33</v>
      </c>
      <c r="AG152" s="35">
        <v>13749.9</v>
      </c>
      <c r="AH152" s="34" t="s">
        <v>748</v>
      </c>
      <c r="AI152" s="34" t="s">
        <v>366</v>
      </c>
      <c r="AJ152" s="34" t="s">
        <v>745</v>
      </c>
      <c r="AK152" s="35">
        <f>SUMIFS('8月奖金发放记录'!$G$2:$G$171,'8月奖金发放记录'!$B$2:$B$171,G152,'8月奖金发放记录'!$A$2:$A$171,A152)</f>
        <v>0</v>
      </c>
      <c r="AL152" s="35">
        <f>SUMIFS('8月奖金发放记录'!$J$2:$J$171,'8月奖金发放记录'!$B$2:$B$171,G152,'8月奖金发放记录'!$A$2:$A$171,A152)</f>
        <v>0</v>
      </c>
      <c r="AM152" s="34" t="s">
        <v>746</v>
      </c>
      <c r="AN152" s="34" t="s">
        <v>59</v>
      </c>
    </row>
    <row r="153" ht="19" customHeight="1" spans="1:40">
      <c r="A153" s="36" t="s">
        <v>413</v>
      </c>
      <c r="B153" s="36" t="s">
        <v>901</v>
      </c>
      <c r="C153" s="36" t="s">
        <v>742</v>
      </c>
      <c r="D153" s="36" t="s">
        <v>743</v>
      </c>
      <c r="E153" s="36" t="s">
        <v>12</v>
      </c>
      <c r="F153" s="37">
        <v>260</v>
      </c>
      <c r="G153" s="36" t="s">
        <v>356</v>
      </c>
      <c r="H153" s="36">
        <v>5000</v>
      </c>
      <c r="I153" s="36">
        <v>5891.3</v>
      </c>
      <c r="J153" s="36" t="s">
        <v>744</v>
      </c>
      <c r="K153" s="36">
        <v>5000</v>
      </c>
      <c r="L153" s="36">
        <v>9508.3</v>
      </c>
      <c r="M153" s="36" t="s">
        <v>744</v>
      </c>
      <c r="N153" s="36">
        <v>5000</v>
      </c>
      <c r="O153" s="36">
        <v>5804.7</v>
      </c>
      <c r="P153" s="36" t="s">
        <v>744</v>
      </c>
      <c r="Q153" s="36">
        <v>5000</v>
      </c>
      <c r="R153" s="36">
        <v>6335.3</v>
      </c>
      <c r="S153" s="36" t="s">
        <v>744</v>
      </c>
      <c r="T153" s="36">
        <v>5000</v>
      </c>
      <c r="U153" s="36">
        <v>2211.89</v>
      </c>
      <c r="V153" s="36" t="s">
        <v>748</v>
      </c>
      <c r="W153" s="36">
        <v>5000</v>
      </c>
      <c r="X153" s="36">
        <v>8478.5</v>
      </c>
      <c r="Y153" s="36" t="s">
        <v>744</v>
      </c>
      <c r="Z153" s="36">
        <v>5000</v>
      </c>
      <c r="AA153" s="36">
        <v>5936.5</v>
      </c>
      <c r="AB153" s="36" t="s">
        <v>744</v>
      </c>
      <c r="AC153" s="36">
        <v>2258.06</v>
      </c>
      <c r="AD153" s="36">
        <v>1606</v>
      </c>
      <c r="AE153" s="36" t="s">
        <v>748</v>
      </c>
      <c r="AF153" s="37">
        <v>37258.06</v>
      </c>
      <c r="AG153" s="37">
        <v>45772.49</v>
      </c>
      <c r="AH153" s="36" t="s">
        <v>744</v>
      </c>
      <c r="AI153" s="36" t="s">
        <v>362</v>
      </c>
      <c r="AJ153" s="36" t="s">
        <v>745</v>
      </c>
      <c r="AK153" s="37">
        <f>SUMIFS('8月奖金发放记录'!$G$2:$G$171,'8月奖金发放记录'!$B$2:$B$171,G153,'8月奖金发放记录'!$A$2:$A$171,A153)</f>
        <v>117.42</v>
      </c>
      <c r="AL153" s="37">
        <f>SUMIFS('8月奖金发放记录'!$J$2:$J$171,'8月奖金发放记录'!$B$2:$B$171,G153,'8月奖金发放记录'!$A$2:$A$171,A153)</f>
        <v>117.42</v>
      </c>
      <c r="AM153" s="36" t="s">
        <v>60</v>
      </c>
      <c r="AN153" s="36" t="s">
        <v>59</v>
      </c>
    </row>
    <row r="154" ht="19" customHeight="1" spans="1:40">
      <c r="A154" s="34" t="s">
        <v>414</v>
      </c>
      <c r="B154" s="34" t="s">
        <v>902</v>
      </c>
      <c r="C154" s="34" t="s">
        <v>742</v>
      </c>
      <c r="D154" s="34" t="s">
        <v>743</v>
      </c>
      <c r="E154" s="34" t="s">
        <v>12</v>
      </c>
      <c r="F154" s="35">
        <v>260</v>
      </c>
      <c r="G154" s="34" t="s">
        <v>356</v>
      </c>
      <c r="H154" s="34"/>
      <c r="I154" s="34"/>
      <c r="J154" s="34" t="s">
        <v>60</v>
      </c>
      <c r="K154" s="34"/>
      <c r="L154" s="34"/>
      <c r="M154" s="34" t="s">
        <v>60</v>
      </c>
      <c r="N154" s="34"/>
      <c r="O154" s="34"/>
      <c r="P154" s="34" t="s">
        <v>60</v>
      </c>
      <c r="Q154" s="34"/>
      <c r="R154" s="34"/>
      <c r="S154" s="34" t="s">
        <v>60</v>
      </c>
      <c r="T154" s="34"/>
      <c r="U154" s="34"/>
      <c r="V154" s="34" t="s">
        <v>60</v>
      </c>
      <c r="W154" s="34"/>
      <c r="X154" s="34"/>
      <c r="Y154" s="34" t="s">
        <v>60</v>
      </c>
      <c r="Z154" s="34"/>
      <c r="AA154" s="34"/>
      <c r="AB154" s="34" t="s">
        <v>60</v>
      </c>
      <c r="AC154" s="34">
        <v>2096.77</v>
      </c>
      <c r="AD154" s="34">
        <v>1255</v>
      </c>
      <c r="AE154" s="34" t="s">
        <v>748</v>
      </c>
      <c r="AF154" s="35">
        <v>2096.77</v>
      </c>
      <c r="AG154" s="35">
        <v>1255</v>
      </c>
      <c r="AH154" s="34" t="s">
        <v>748</v>
      </c>
      <c r="AI154" s="34" t="s">
        <v>383</v>
      </c>
      <c r="AJ154" s="34" t="s">
        <v>745</v>
      </c>
      <c r="AK154" s="35">
        <f>SUMIFS('8月奖金发放记录'!$G$2:$G$171,'8月奖金发放记录'!$B$2:$B$171,G154,'8月奖金发放记录'!$A$2:$A$171,A154)</f>
        <v>0</v>
      </c>
      <c r="AL154" s="35">
        <f>SUMIFS('8月奖金发放记录'!$J$2:$J$171,'8月奖金发放记录'!$B$2:$B$171,G154,'8月奖金发放记录'!$A$2:$A$171,A154)</f>
        <v>0</v>
      </c>
      <c r="AM154" s="34" t="s">
        <v>746</v>
      </c>
      <c r="AN154" s="34" t="s">
        <v>59</v>
      </c>
    </row>
    <row r="155" ht="19" customHeight="1" spans="1:40">
      <c r="A155" s="36" t="s">
        <v>294</v>
      </c>
      <c r="B155" s="36" t="s">
        <v>903</v>
      </c>
      <c r="C155" s="36" t="s">
        <v>742</v>
      </c>
      <c r="D155" s="36" t="s">
        <v>743</v>
      </c>
      <c r="E155" s="36" t="s">
        <v>12</v>
      </c>
      <c r="F155" s="37">
        <v>300</v>
      </c>
      <c r="G155" s="36" t="s">
        <v>356</v>
      </c>
      <c r="H155" s="36">
        <v>5000</v>
      </c>
      <c r="I155" s="36">
        <v>433.3</v>
      </c>
      <c r="J155" s="36" t="s">
        <v>748</v>
      </c>
      <c r="K155" s="36">
        <v>5000</v>
      </c>
      <c r="L155" s="36">
        <v>774.9</v>
      </c>
      <c r="M155" s="36" t="s">
        <v>748</v>
      </c>
      <c r="N155" s="36">
        <v>5000</v>
      </c>
      <c r="O155" s="36">
        <v>150.5</v>
      </c>
      <c r="P155" s="36" t="s">
        <v>748</v>
      </c>
      <c r="Q155" s="36">
        <v>5000</v>
      </c>
      <c r="R155" s="36">
        <v>4202.9</v>
      </c>
      <c r="S155" s="36" t="s">
        <v>748</v>
      </c>
      <c r="T155" s="36">
        <v>5000</v>
      </c>
      <c r="U155" s="36">
        <v>254.65</v>
      </c>
      <c r="V155" s="36" t="s">
        <v>748</v>
      </c>
      <c r="W155" s="36">
        <v>5000</v>
      </c>
      <c r="X155" s="36">
        <v>3405.5</v>
      </c>
      <c r="Y155" s="36" t="s">
        <v>748</v>
      </c>
      <c r="Z155" s="36">
        <v>5000</v>
      </c>
      <c r="AA155" s="36">
        <v>6174.6</v>
      </c>
      <c r="AB155" s="36" t="s">
        <v>744</v>
      </c>
      <c r="AC155" s="36">
        <v>1129.03</v>
      </c>
      <c r="AD155" s="36">
        <v>12.7</v>
      </c>
      <c r="AE155" s="36" t="s">
        <v>748</v>
      </c>
      <c r="AF155" s="37">
        <v>36129.03</v>
      </c>
      <c r="AG155" s="37">
        <v>15409.05</v>
      </c>
      <c r="AH155" s="36" t="s">
        <v>748</v>
      </c>
      <c r="AI155" s="36" t="s">
        <v>403</v>
      </c>
      <c r="AJ155" s="36" t="s">
        <v>745</v>
      </c>
      <c r="AK155" s="37">
        <f>SUMIFS('8月奖金发放记录'!$G$2:$G$171,'8月奖金发放记录'!$B$2:$B$171,G155,'8月奖金发放记录'!$A$2:$A$171,A155)</f>
        <v>0</v>
      </c>
      <c r="AL155" s="37">
        <f>SUMIFS('8月奖金发放记录'!$J$2:$J$171,'8月奖金发放记录'!$B$2:$B$171,G155,'8月奖金发放记录'!$A$2:$A$171,A155)</f>
        <v>0</v>
      </c>
      <c r="AM155" s="36" t="s">
        <v>746</v>
      </c>
      <c r="AN155" s="36" t="s">
        <v>59</v>
      </c>
    </row>
    <row r="156" ht="19" customHeight="1" spans="1:40">
      <c r="A156" s="34" t="s">
        <v>417</v>
      </c>
      <c r="B156" s="34" t="s">
        <v>904</v>
      </c>
      <c r="C156" s="34" t="s">
        <v>750</v>
      </c>
      <c r="D156" s="34" t="s">
        <v>743</v>
      </c>
      <c r="E156" s="34" t="s">
        <v>11</v>
      </c>
      <c r="F156" s="35">
        <v>150</v>
      </c>
      <c r="G156" s="34" t="s">
        <v>356</v>
      </c>
      <c r="H156" s="34">
        <v>3000</v>
      </c>
      <c r="I156" s="34">
        <v>2641.2</v>
      </c>
      <c r="J156" s="34" t="s">
        <v>748</v>
      </c>
      <c r="K156" s="34">
        <v>3000</v>
      </c>
      <c r="L156" s="34">
        <v>1861</v>
      </c>
      <c r="M156" s="34" t="s">
        <v>748</v>
      </c>
      <c r="N156" s="34">
        <v>3000</v>
      </c>
      <c r="O156" s="34">
        <v>4100.4</v>
      </c>
      <c r="P156" s="34" t="s">
        <v>744</v>
      </c>
      <c r="Q156" s="34">
        <v>3000</v>
      </c>
      <c r="R156" s="34">
        <v>5755.7</v>
      </c>
      <c r="S156" s="34" t="s">
        <v>744</v>
      </c>
      <c r="T156" s="34">
        <v>3000</v>
      </c>
      <c r="U156" s="34">
        <v>5792.4</v>
      </c>
      <c r="V156" s="34" t="s">
        <v>744</v>
      </c>
      <c r="W156" s="34">
        <v>3000</v>
      </c>
      <c r="X156" s="34">
        <v>6706.7</v>
      </c>
      <c r="Y156" s="34" t="s">
        <v>744</v>
      </c>
      <c r="Z156" s="34">
        <v>3000</v>
      </c>
      <c r="AA156" s="34">
        <v>6489.6</v>
      </c>
      <c r="AB156" s="34" t="s">
        <v>744</v>
      </c>
      <c r="AC156" s="34">
        <v>2612.9</v>
      </c>
      <c r="AD156" s="34">
        <v>7883</v>
      </c>
      <c r="AE156" s="34" t="s">
        <v>744</v>
      </c>
      <c r="AF156" s="35">
        <v>23612.9</v>
      </c>
      <c r="AG156" s="35">
        <v>41230</v>
      </c>
      <c r="AH156" s="34" t="s">
        <v>744</v>
      </c>
      <c r="AI156" s="34" t="s">
        <v>362</v>
      </c>
      <c r="AJ156" s="34" t="s">
        <v>745</v>
      </c>
      <c r="AK156" s="35">
        <f>SUMIFS('8月奖金发放记录'!$G$2:$G$171,'8月奖金发放记录'!$B$2:$B$171,G156,'8月奖金发放记录'!$A$2:$A$171,A156)</f>
        <v>150</v>
      </c>
      <c r="AL156" s="35">
        <f>SUMIFS('8月奖金发放记录'!$J$2:$J$171,'8月奖金发放记录'!$B$2:$B$171,G156,'8月奖金发放记录'!$A$2:$A$171,A156)</f>
        <v>150</v>
      </c>
      <c r="AM156" s="34" t="s">
        <v>60</v>
      </c>
      <c r="AN156" s="34" t="s">
        <v>59</v>
      </c>
    </row>
    <row r="157" ht="19" customHeight="1" spans="1:40">
      <c r="A157" s="36" t="s">
        <v>418</v>
      </c>
      <c r="B157" s="36" t="s">
        <v>905</v>
      </c>
      <c r="C157" s="36" t="s">
        <v>750</v>
      </c>
      <c r="D157" s="36" t="s">
        <v>743</v>
      </c>
      <c r="E157" s="36" t="s">
        <v>11</v>
      </c>
      <c r="F157" s="37">
        <v>150</v>
      </c>
      <c r="G157" s="36" t="s">
        <v>356</v>
      </c>
      <c r="H157" s="36">
        <v>3000</v>
      </c>
      <c r="I157" s="36">
        <v>4425.6</v>
      </c>
      <c r="J157" s="36" t="s">
        <v>744</v>
      </c>
      <c r="K157" s="36">
        <v>3000</v>
      </c>
      <c r="L157" s="36">
        <v>0</v>
      </c>
      <c r="M157" s="36" t="s">
        <v>748</v>
      </c>
      <c r="N157" s="36">
        <v>3000</v>
      </c>
      <c r="O157" s="36">
        <v>684.1</v>
      </c>
      <c r="P157" s="36" t="s">
        <v>748</v>
      </c>
      <c r="Q157" s="36">
        <v>3000</v>
      </c>
      <c r="R157" s="36">
        <v>5504.1</v>
      </c>
      <c r="S157" s="36" t="s">
        <v>744</v>
      </c>
      <c r="T157" s="36">
        <v>3000</v>
      </c>
      <c r="U157" s="36">
        <v>6380.9</v>
      </c>
      <c r="V157" s="36" t="s">
        <v>744</v>
      </c>
      <c r="W157" s="36">
        <v>3000</v>
      </c>
      <c r="X157" s="36">
        <v>5122.1</v>
      </c>
      <c r="Y157" s="36" t="s">
        <v>744</v>
      </c>
      <c r="Z157" s="36">
        <v>3000</v>
      </c>
      <c r="AA157" s="36">
        <v>3867.6</v>
      </c>
      <c r="AB157" s="36" t="s">
        <v>744</v>
      </c>
      <c r="AC157" s="36">
        <v>3000</v>
      </c>
      <c r="AD157" s="36">
        <v>4253</v>
      </c>
      <c r="AE157" s="36" t="s">
        <v>744</v>
      </c>
      <c r="AF157" s="37">
        <v>24000</v>
      </c>
      <c r="AG157" s="37">
        <v>30237.4</v>
      </c>
      <c r="AH157" s="36" t="s">
        <v>744</v>
      </c>
      <c r="AI157" s="36" t="s">
        <v>366</v>
      </c>
      <c r="AJ157" s="36" t="s">
        <v>745</v>
      </c>
      <c r="AK157" s="37">
        <f>SUMIFS('8月奖金发放记录'!$G$2:$G$171,'8月奖金发放记录'!$B$2:$B$171,G157,'8月奖金发放记录'!$A$2:$A$171,A157)</f>
        <v>150</v>
      </c>
      <c r="AL157" s="37">
        <f>SUMIFS('8月奖金发放记录'!$J$2:$J$171,'8月奖金发放记录'!$B$2:$B$171,G157,'8月奖金发放记录'!$A$2:$A$171,A157)</f>
        <v>150</v>
      </c>
      <c r="AM157" s="36" t="s">
        <v>60</v>
      </c>
      <c r="AN157" s="36" t="s">
        <v>59</v>
      </c>
    </row>
    <row r="158" ht="19" customHeight="1" spans="1:40">
      <c r="A158" s="34" t="s">
        <v>420</v>
      </c>
      <c r="B158" s="34" t="s">
        <v>906</v>
      </c>
      <c r="C158" s="34" t="s">
        <v>750</v>
      </c>
      <c r="D158" s="34" t="s">
        <v>743</v>
      </c>
      <c r="E158" s="34" t="s">
        <v>11</v>
      </c>
      <c r="F158" s="35">
        <v>150</v>
      </c>
      <c r="G158" s="34" t="s">
        <v>356</v>
      </c>
      <c r="H158" s="34">
        <v>3000</v>
      </c>
      <c r="I158" s="34">
        <v>9842.2</v>
      </c>
      <c r="J158" s="34" t="s">
        <v>744</v>
      </c>
      <c r="K158" s="34">
        <v>3000</v>
      </c>
      <c r="L158" s="34">
        <v>8343.3</v>
      </c>
      <c r="M158" s="34" t="s">
        <v>744</v>
      </c>
      <c r="N158" s="34">
        <v>3000</v>
      </c>
      <c r="O158" s="34">
        <v>5766.9</v>
      </c>
      <c r="P158" s="34" t="s">
        <v>744</v>
      </c>
      <c r="Q158" s="34">
        <v>3000</v>
      </c>
      <c r="R158" s="34">
        <v>4026.2</v>
      </c>
      <c r="S158" s="34" t="s">
        <v>744</v>
      </c>
      <c r="T158" s="34">
        <v>3000</v>
      </c>
      <c r="U158" s="34">
        <v>6287.8</v>
      </c>
      <c r="V158" s="34" t="s">
        <v>744</v>
      </c>
      <c r="W158" s="34">
        <v>3000</v>
      </c>
      <c r="X158" s="34">
        <v>6514.7</v>
      </c>
      <c r="Y158" s="34" t="s">
        <v>744</v>
      </c>
      <c r="Z158" s="34">
        <v>3000</v>
      </c>
      <c r="AA158" s="34">
        <v>5121.4</v>
      </c>
      <c r="AB158" s="34" t="s">
        <v>744</v>
      </c>
      <c r="AC158" s="34">
        <v>2225.81</v>
      </c>
      <c r="AD158" s="34">
        <v>2738.7</v>
      </c>
      <c r="AE158" s="34" t="s">
        <v>744</v>
      </c>
      <c r="AF158" s="35">
        <v>23225.81</v>
      </c>
      <c r="AG158" s="35">
        <v>48641.2</v>
      </c>
      <c r="AH158" s="34" t="s">
        <v>744</v>
      </c>
      <c r="AI158" s="34" t="s">
        <v>362</v>
      </c>
      <c r="AJ158" s="34" t="s">
        <v>745</v>
      </c>
      <c r="AK158" s="35">
        <f>SUMIFS('8月奖金发放记录'!$G$2:$G$171,'8月奖金发放记录'!$B$2:$B$171,G158,'8月奖金发放记录'!$A$2:$A$171,A158)</f>
        <v>150</v>
      </c>
      <c r="AL158" s="35">
        <f>SUMIFS('8月奖金发放记录'!$J$2:$J$171,'8月奖金发放记录'!$B$2:$B$171,G158,'8月奖金发放记录'!$A$2:$A$171,A158)</f>
        <v>150</v>
      </c>
      <c r="AM158" s="34" t="s">
        <v>60</v>
      </c>
      <c r="AN158" s="34" t="s">
        <v>59</v>
      </c>
    </row>
    <row r="159" ht="19" customHeight="1" spans="1:40">
      <c r="A159" s="36" t="s">
        <v>421</v>
      </c>
      <c r="B159" s="36" t="s">
        <v>907</v>
      </c>
      <c r="C159" s="36" t="s">
        <v>750</v>
      </c>
      <c r="D159" s="36" t="s">
        <v>743</v>
      </c>
      <c r="E159" s="36" t="s">
        <v>11</v>
      </c>
      <c r="F159" s="37">
        <v>150</v>
      </c>
      <c r="G159" s="36" t="s">
        <v>356</v>
      </c>
      <c r="H159" s="36">
        <v>3000</v>
      </c>
      <c r="I159" s="36">
        <v>2293</v>
      </c>
      <c r="J159" s="36" t="s">
        <v>748</v>
      </c>
      <c r="K159" s="36">
        <v>3000</v>
      </c>
      <c r="L159" s="36">
        <v>1858</v>
      </c>
      <c r="M159" s="36" t="s">
        <v>748</v>
      </c>
      <c r="N159" s="36">
        <v>3000</v>
      </c>
      <c r="O159" s="36">
        <v>2260</v>
      </c>
      <c r="P159" s="36" t="s">
        <v>748</v>
      </c>
      <c r="Q159" s="36">
        <v>3000</v>
      </c>
      <c r="R159" s="36">
        <v>2301.5</v>
      </c>
      <c r="S159" s="36" t="s">
        <v>748</v>
      </c>
      <c r="T159" s="36">
        <v>3000</v>
      </c>
      <c r="U159" s="36">
        <v>2620.6</v>
      </c>
      <c r="V159" s="36" t="s">
        <v>748</v>
      </c>
      <c r="W159" s="36">
        <v>3000</v>
      </c>
      <c r="X159" s="36">
        <v>2534.1</v>
      </c>
      <c r="Y159" s="36" t="s">
        <v>748</v>
      </c>
      <c r="Z159" s="36">
        <v>3000</v>
      </c>
      <c r="AA159" s="36">
        <v>2391.5</v>
      </c>
      <c r="AB159" s="36" t="s">
        <v>748</v>
      </c>
      <c r="AC159" s="36">
        <v>3000</v>
      </c>
      <c r="AD159" s="36">
        <v>2575.3</v>
      </c>
      <c r="AE159" s="36" t="s">
        <v>748</v>
      </c>
      <c r="AF159" s="37">
        <v>24000</v>
      </c>
      <c r="AG159" s="37">
        <v>18834</v>
      </c>
      <c r="AH159" s="36" t="s">
        <v>748</v>
      </c>
      <c r="AI159" s="36" t="s">
        <v>403</v>
      </c>
      <c r="AJ159" s="36" t="s">
        <v>745</v>
      </c>
      <c r="AK159" s="37">
        <f>SUMIFS('8月奖金发放记录'!$G$2:$G$171,'8月奖金发放记录'!$B$2:$B$171,G159,'8月奖金发放记录'!$A$2:$A$171,A159)</f>
        <v>0</v>
      </c>
      <c r="AL159" s="37">
        <f>SUMIFS('8月奖金发放记录'!$J$2:$J$171,'8月奖金发放记录'!$B$2:$B$171,G159,'8月奖金发放记录'!$A$2:$A$171,A159)</f>
        <v>0</v>
      </c>
      <c r="AM159" s="36" t="s">
        <v>746</v>
      </c>
      <c r="AN159" s="36" t="s">
        <v>59</v>
      </c>
    </row>
    <row r="160" ht="19" customHeight="1" spans="1:40">
      <c r="A160" s="34" t="s">
        <v>302</v>
      </c>
      <c r="B160" s="34" t="s">
        <v>908</v>
      </c>
      <c r="C160" s="34" t="s">
        <v>750</v>
      </c>
      <c r="D160" s="34" t="s">
        <v>743</v>
      </c>
      <c r="E160" s="34" t="s">
        <v>11</v>
      </c>
      <c r="F160" s="35">
        <v>150</v>
      </c>
      <c r="G160" s="34" t="s">
        <v>356</v>
      </c>
      <c r="H160" s="34"/>
      <c r="I160" s="34"/>
      <c r="J160" s="34" t="s">
        <v>60</v>
      </c>
      <c r="K160" s="34"/>
      <c r="L160" s="34"/>
      <c r="M160" s="34" t="s">
        <v>60</v>
      </c>
      <c r="N160" s="34"/>
      <c r="O160" s="34"/>
      <c r="P160" s="34" t="s">
        <v>60</v>
      </c>
      <c r="Q160" s="34"/>
      <c r="R160" s="34"/>
      <c r="S160" s="34" t="s">
        <v>60</v>
      </c>
      <c r="T160" s="34"/>
      <c r="U160" s="34"/>
      <c r="V160" s="34" t="s">
        <v>60</v>
      </c>
      <c r="W160" s="34"/>
      <c r="X160" s="34"/>
      <c r="Y160" s="34" t="s">
        <v>60</v>
      </c>
      <c r="Z160" s="34"/>
      <c r="AA160" s="34"/>
      <c r="AB160" s="34" t="s">
        <v>60</v>
      </c>
      <c r="AC160" s="34">
        <v>387.1</v>
      </c>
      <c r="AD160" s="34">
        <v>300.6</v>
      </c>
      <c r="AE160" s="34" t="s">
        <v>748</v>
      </c>
      <c r="AF160" s="35">
        <v>387.1</v>
      </c>
      <c r="AG160" s="35">
        <v>300.6</v>
      </c>
      <c r="AH160" s="34" t="s">
        <v>748</v>
      </c>
      <c r="AI160" s="34" t="s">
        <v>362</v>
      </c>
      <c r="AJ160" s="34" t="s">
        <v>745</v>
      </c>
      <c r="AK160" s="35">
        <f>SUMIFS('8月奖金发放记录'!$G$2:$G$171,'8月奖金发放记录'!$B$2:$B$171,G160,'8月奖金发放记录'!$A$2:$A$171,A160)</f>
        <v>0</v>
      </c>
      <c r="AL160" s="35">
        <f>SUMIFS('8月奖金发放记录'!$J$2:$J$171,'8月奖金发放记录'!$B$2:$B$171,G160,'8月奖金发放记录'!$A$2:$A$171,A160)</f>
        <v>0</v>
      </c>
      <c r="AM160" s="34" t="s">
        <v>746</v>
      </c>
      <c r="AN160" s="34" t="s">
        <v>59</v>
      </c>
    </row>
    <row r="161" ht="19" customHeight="1" spans="1:40">
      <c r="A161" s="36" t="s">
        <v>423</v>
      </c>
      <c r="B161" s="36" t="s">
        <v>909</v>
      </c>
      <c r="C161" s="36" t="s">
        <v>750</v>
      </c>
      <c r="D161" s="36" t="s">
        <v>743</v>
      </c>
      <c r="E161" s="36" t="s">
        <v>11</v>
      </c>
      <c r="F161" s="37">
        <v>150</v>
      </c>
      <c r="G161" s="36" t="s">
        <v>356</v>
      </c>
      <c r="H161" s="36">
        <v>3000</v>
      </c>
      <c r="I161" s="36">
        <v>1999.1</v>
      </c>
      <c r="J161" s="36" t="s">
        <v>748</v>
      </c>
      <c r="K161" s="36">
        <v>3000</v>
      </c>
      <c r="L161" s="36">
        <v>373</v>
      </c>
      <c r="M161" s="36" t="s">
        <v>748</v>
      </c>
      <c r="N161" s="36">
        <v>3000</v>
      </c>
      <c r="O161" s="36">
        <v>1931.4</v>
      </c>
      <c r="P161" s="36" t="s">
        <v>748</v>
      </c>
      <c r="Q161" s="36">
        <v>3000</v>
      </c>
      <c r="R161" s="36">
        <v>4215</v>
      </c>
      <c r="S161" s="36" t="s">
        <v>744</v>
      </c>
      <c r="T161" s="36">
        <v>3000</v>
      </c>
      <c r="U161" s="36">
        <v>3309</v>
      </c>
      <c r="V161" s="36" t="s">
        <v>744</v>
      </c>
      <c r="W161" s="36">
        <v>3000</v>
      </c>
      <c r="X161" s="36">
        <v>3418.8</v>
      </c>
      <c r="Y161" s="36" t="s">
        <v>744</v>
      </c>
      <c r="Z161" s="36">
        <v>3000</v>
      </c>
      <c r="AA161" s="36">
        <v>3900.5</v>
      </c>
      <c r="AB161" s="36" t="s">
        <v>744</v>
      </c>
      <c r="AC161" s="36">
        <v>3000</v>
      </c>
      <c r="AD161" s="36">
        <v>3634.3</v>
      </c>
      <c r="AE161" s="36" t="s">
        <v>744</v>
      </c>
      <c r="AF161" s="37">
        <v>24000</v>
      </c>
      <c r="AG161" s="37">
        <v>22781.1</v>
      </c>
      <c r="AH161" s="36" t="s">
        <v>748</v>
      </c>
      <c r="AI161" s="36" t="s">
        <v>357</v>
      </c>
      <c r="AJ161" s="36" t="s">
        <v>745</v>
      </c>
      <c r="AK161" s="37">
        <f>SUMIFS('8月奖金发放记录'!$G$2:$G$171,'8月奖金发放记录'!$B$2:$B$171,G161,'8月奖金发放记录'!$A$2:$A$171,A161)</f>
        <v>150</v>
      </c>
      <c r="AL161" s="37">
        <f>SUMIFS('8月奖金发放记录'!$J$2:$J$171,'8月奖金发放记录'!$B$2:$B$171,G161,'8月奖金发放记录'!$A$2:$A$171,A161)</f>
        <v>150</v>
      </c>
      <c r="AM161" s="36" t="s">
        <v>60</v>
      </c>
      <c r="AN161" s="36" t="s">
        <v>59</v>
      </c>
    </row>
    <row r="162" ht="19" customHeight="1" spans="1:40">
      <c r="A162" s="34" t="s">
        <v>424</v>
      </c>
      <c r="B162" s="34" t="s">
        <v>910</v>
      </c>
      <c r="C162" s="34" t="s">
        <v>750</v>
      </c>
      <c r="D162" s="34" t="s">
        <v>743</v>
      </c>
      <c r="E162" s="34" t="s">
        <v>11</v>
      </c>
      <c r="F162" s="35">
        <v>150</v>
      </c>
      <c r="G162" s="34" t="s">
        <v>356</v>
      </c>
      <c r="H162" s="34">
        <v>3000</v>
      </c>
      <c r="I162" s="34">
        <v>1867.3</v>
      </c>
      <c r="J162" s="34" t="s">
        <v>748</v>
      </c>
      <c r="K162" s="34">
        <v>3000</v>
      </c>
      <c r="L162" s="34">
        <v>815.1</v>
      </c>
      <c r="M162" s="34" t="s">
        <v>748</v>
      </c>
      <c r="N162" s="34">
        <v>3000</v>
      </c>
      <c r="O162" s="34">
        <v>104.4</v>
      </c>
      <c r="P162" s="34" t="s">
        <v>748</v>
      </c>
      <c r="Q162" s="34">
        <v>3000</v>
      </c>
      <c r="R162" s="34">
        <v>3848.5</v>
      </c>
      <c r="S162" s="34" t="s">
        <v>744</v>
      </c>
      <c r="T162" s="34">
        <v>3000</v>
      </c>
      <c r="U162" s="34">
        <v>5507.5</v>
      </c>
      <c r="V162" s="34" t="s">
        <v>744</v>
      </c>
      <c r="W162" s="34">
        <v>3000</v>
      </c>
      <c r="X162" s="34">
        <v>6943.1</v>
      </c>
      <c r="Y162" s="34" t="s">
        <v>744</v>
      </c>
      <c r="Z162" s="34">
        <v>3000</v>
      </c>
      <c r="AA162" s="34">
        <v>6425.7</v>
      </c>
      <c r="AB162" s="34" t="s">
        <v>744</v>
      </c>
      <c r="AC162" s="34">
        <v>3000</v>
      </c>
      <c r="AD162" s="34">
        <v>9382.9</v>
      </c>
      <c r="AE162" s="34" t="s">
        <v>744</v>
      </c>
      <c r="AF162" s="35">
        <v>24000</v>
      </c>
      <c r="AG162" s="35">
        <v>34894.5</v>
      </c>
      <c r="AH162" s="34" t="s">
        <v>744</v>
      </c>
      <c r="AI162" s="34" t="s">
        <v>362</v>
      </c>
      <c r="AJ162" s="34" t="s">
        <v>745</v>
      </c>
      <c r="AK162" s="35">
        <f>SUMIFS('8月奖金发放记录'!$G$2:$G$171,'8月奖金发放记录'!$B$2:$B$171,G162,'8月奖金发放记录'!$A$2:$A$171,A162)</f>
        <v>150</v>
      </c>
      <c r="AL162" s="35">
        <f>SUMIFS('8月奖金发放记录'!$J$2:$J$171,'8月奖金发放记录'!$B$2:$B$171,G162,'8月奖金发放记录'!$A$2:$A$171,A162)</f>
        <v>150</v>
      </c>
      <c r="AM162" s="34" t="s">
        <v>60</v>
      </c>
      <c r="AN162" s="34" t="s">
        <v>59</v>
      </c>
    </row>
    <row r="163" ht="19" customHeight="1" spans="1:40">
      <c r="A163" s="36" t="s">
        <v>425</v>
      </c>
      <c r="B163" s="36" t="s">
        <v>911</v>
      </c>
      <c r="C163" s="36" t="s">
        <v>750</v>
      </c>
      <c r="D163" s="36" t="s">
        <v>743</v>
      </c>
      <c r="E163" s="36" t="s">
        <v>11</v>
      </c>
      <c r="F163" s="37">
        <v>150</v>
      </c>
      <c r="G163" s="36" t="s">
        <v>356</v>
      </c>
      <c r="H163" s="36"/>
      <c r="I163" s="36"/>
      <c r="J163" s="36" t="s">
        <v>60</v>
      </c>
      <c r="K163" s="36"/>
      <c r="L163" s="36"/>
      <c r="M163" s="36" t="s">
        <v>60</v>
      </c>
      <c r="N163" s="36"/>
      <c r="O163" s="36"/>
      <c r="P163" s="36" t="s">
        <v>60</v>
      </c>
      <c r="Q163" s="36"/>
      <c r="R163" s="36"/>
      <c r="S163" s="36" t="s">
        <v>60</v>
      </c>
      <c r="T163" s="36"/>
      <c r="U163" s="36"/>
      <c r="V163" s="36" t="s">
        <v>60</v>
      </c>
      <c r="W163" s="36"/>
      <c r="X163" s="36"/>
      <c r="Y163" s="36" t="s">
        <v>60</v>
      </c>
      <c r="Z163" s="36"/>
      <c r="AA163" s="36"/>
      <c r="AB163" s="36" t="s">
        <v>60</v>
      </c>
      <c r="AC163" s="36">
        <v>3000</v>
      </c>
      <c r="AD163" s="36">
        <v>3162.9</v>
      </c>
      <c r="AE163" s="36" t="s">
        <v>744</v>
      </c>
      <c r="AF163" s="37">
        <v>3000</v>
      </c>
      <c r="AG163" s="37">
        <v>3162.9</v>
      </c>
      <c r="AH163" s="36" t="s">
        <v>744</v>
      </c>
      <c r="AI163" s="36" t="s">
        <v>403</v>
      </c>
      <c r="AJ163" s="36" t="s">
        <v>745</v>
      </c>
      <c r="AK163" s="37">
        <f>SUMIFS('8月奖金发放记录'!$G$2:$G$171,'8月奖金发放记录'!$B$2:$B$171,G163,'8月奖金发放记录'!$A$2:$A$171,A163)</f>
        <v>150</v>
      </c>
      <c r="AL163" s="37">
        <f>SUMIFS('8月奖金发放记录'!$J$2:$J$171,'8月奖金发放记录'!$B$2:$B$171,G163,'8月奖金发放记录'!$A$2:$A$171,A163)</f>
        <v>150</v>
      </c>
      <c r="AM163" s="36" t="s">
        <v>60</v>
      </c>
      <c r="AN163" s="36" t="s">
        <v>59</v>
      </c>
    </row>
    <row r="164" ht="19" customHeight="1" spans="1:40">
      <c r="A164" s="34" t="s">
        <v>426</v>
      </c>
      <c r="B164" s="34" t="s">
        <v>912</v>
      </c>
      <c r="C164" s="34" t="s">
        <v>750</v>
      </c>
      <c r="D164" s="34" t="s">
        <v>743</v>
      </c>
      <c r="E164" s="34" t="s">
        <v>11</v>
      </c>
      <c r="F164" s="35">
        <v>150</v>
      </c>
      <c r="G164" s="34" t="s">
        <v>356</v>
      </c>
      <c r="H164" s="34">
        <v>3000</v>
      </c>
      <c r="I164" s="34">
        <v>3095.6</v>
      </c>
      <c r="J164" s="34" t="s">
        <v>744</v>
      </c>
      <c r="K164" s="34">
        <v>3000</v>
      </c>
      <c r="L164" s="34">
        <v>1535.9</v>
      </c>
      <c r="M164" s="34" t="s">
        <v>748</v>
      </c>
      <c r="N164" s="34">
        <v>3000</v>
      </c>
      <c r="O164" s="34">
        <v>3410.3</v>
      </c>
      <c r="P164" s="34" t="s">
        <v>744</v>
      </c>
      <c r="Q164" s="34">
        <v>3000</v>
      </c>
      <c r="R164" s="34">
        <v>845</v>
      </c>
      <c r="S164" s="34" t="s">
        <v>748</v>
      </c>
      <c r="T164" s="34">
        <v>3000</v>
      </c>
      <c r="U164" s="34">
        <v>-0.1</v>
      </c>
      <c r="V164" s="34" t="s">
        <v>748</v>
      </c>
      <c r="W164" s="34">
        <v>3000</v>
      </c>
      <c r="X164" s="34">
        <v>0.4</v>
      </c>
      <c r="Y164" s="34" t="s">
        <v>748</v>
      </c>
      <c r="Z164" s="34">
        <v>3000</v>
      </c>
      <c r="AA164" s="34">
        <v>188.1</v>
      </c>
      <c r="AB164" s="34" t="s">
        <v>748</v>
      </c>
      <c r="AC164" s="34">
        <v>3000</v>
      </c>
      <c r="AD164" s="34">
        <v>283.2</v>
      </c>
      <c r="AE164" s="34" t="s">
        <v>748</v>
      </c>
      <c r="AF164" s="35">
        <v>24000</v>
      </c>
      <c r="AG164" s="35">
        <v>9358.4</v>
      </c>
      <c r="AH164" s="34" t="s">
        <v>748</v>
      </c>
      <c r="AI164" s="34" t="s">
        <v>403</v>
      </c>
      <c r="AJ164" s="34" t="s">
        <v>745</v>
      </c>
      <c r="AK164" s="35">
        <f>SUMIFS('8月奖金发放记录'!$G$2:$G$171,'8月奖金发放记录'!$B$2:$B$171,G164,'8月奖金发放记录'!$A$2:$A$171,A164)</f>
        <v>0</v>
      </c>
      <c r="AL164" s="35">
        <f>SUMIFS('8月奖金发放记录'!$J$2:$J$171,'8月奖金发放记录'!$B$2:$B$171,G164,'8月奖金发放记录'!$A$2:$A$171,A164)</f>
        <v>0</v>
      </c>
      <c r="AM164" s="34" t="s">
        <v>746</v>
      </c>
      <c r="AN164" s="34" t="s">
        <v>59</v>
      </c>
    </row>
    <row r="165" ht="19" customHeight="1" spans="1:40">
      <c r="A165" s="36" t="s">
        <v>427</v>
      </c>
      <c r="B165" s="36" t="s">
        <v>913</v>
      </c>
      <c r="C165" s="36" t="s">
        <v>750</v>
      </c>
      <c r="D165" s="36" t="s">
        <v>743</v>
      </c>
      <c r="E165" s="36" t="s">
        <v>11</v>
      </c>
      <c r="F165" s="37">
        <v>150</v>
      </c>
      <c r="G165" s="36" t="s">
        <v>356</v>
      </c>
      <c r="H165" s="36">
        <v>3000</v>
      </c>
      <c r="I165" s="36">
        <v>2834.9</v>
      </c>
      <c r="J165" s="36" t="s">
        <v>748</v>
      </c>
      <c r="K165" s="36">
        <v>3000</v>
      </c>
      <c r="L165" s="36">
        <v>0</v>
      </c>
      <c r="M165" s="36" t="s">
        <v>748</v>
      </c>
      <c r="N165" s="36">
        <v>3000</v>
      </c>
      <c r="O165" s="36">
        <v>2804.9</v>
      </c>
      <c r="P165" s="36" t="s">
        <v>748</v>
      </c>
      <c r="Q165" s="36">
        <v>3000</v>
      </c>
      <c r="R165" s="36">
        <v>4414.5</v>
      </c>
      <c r="S165" s="36" t="s">
        <v>744</v>
      </c>
      <c r="T165" s="36">
        <v>3000</v>
      </c>
      <c r="U165" s="36">
        <v>3387.7</v>
      </c>
      <c r="V165" s="36" t="s">
        <v>744</v>
      </c>
      <c r="W165" s="36">
        <v>3000</v>
      </c>
      <c r="X165" s="36">
        <v>3559.9</v>
      </c>
      <c r="Y165" s="36" t="s">
        <v>744</v>
      </c>
      <c r="Z165" s="36">
        <v>3000</v>
      </c>
      <c r="AA165" s="36">
        <v>2789.7</v>
      </c>
      <c r="AB165" s="36" t="s">
        <v>748</v>
      </c>
      <c r="AC165" s="36">
        <v>3000</v>
      </c>
      <c r="AD165" s="36">
        <v>2572.4</v>
      </c>
      <c r="AE165" s="36" t="s">
        <v>748</v>
      </c>
      <c r="AF165" s="37">
        <v>24000</v>
      </c>
      <c r="AG165" s="37">
        <v>22364</v>
      </c>
      <c r="AH165" s="36" t="s">
        <v>748</v>
      </c>
      <c r="AI165" s="36" t="s">
        <v>357</v>
      </c>
      <c r="AJ165" s="36" t="s">
        <v>745</v>
      </c>
      <c r="AK165" s="37">
        <f>SUMIFS('8月奖金发放记录'!$G$2:$G$171,'8月奖金发放记录'!$B$2:$B$171,G165,'8月奖金发放记录'!$A$2:$A$171,A165)</f>
        <v>0</v>
      </c>
      <c r="AL165" s="37">
        <f>SUMIFS('8月奖金发放记录'!$J$2:$J$171,'8月奖金发放记录'!$B$2:$B$171,G165,'8月奖金发放记录'!$A$2:$A$171,A165)</f>
        <v>0</v>
      </c>
      <c r="AM165" s="36" t="s">
        <v>746</v>
      </c>
      <c r="AN165" s="36" t="s">
        <v>59</v>
      </c>
    </row>
    <row r="166" ht="19" customHeight="1" spans="1:40">
      <c r="A166" s="34" t="s">
        <v>428</v>
      </c>
      <c r="B166" s="34" t="s">
        <v>914</v>
      </c>
      <c r="C166" s="34" t="s">
        <v>750</v>
      </c>
      <c r="D166" s="34" t="s">
        <v>743</v>
      </c>
      <c r="E166" s="34" t="s">
        <v>11</v>
      </c>
      <c r="F166" s="35">
        <v>150</v>
      </c>
      <c r="G166" s="34" t="s">
        <v>356</v>
      </c>
      <c r="H166" s="34">
        <v>3000</v>
      </c>
      <c r="I166" s="34">
        <v>2603.3</v>
      </c>
      <c r="J166" s="34" t="s">
        <v>748</v>
      </c>
      <c r="K166" s="34">
        <v>3000</v>
      </c>
      <c r="L166" s="34">
        <v>36.3</v>
      </c>
      <c r="M166" s="34" t="s">
        <v>748</v>
      </c>
      <c r="N166" s="34">
        <v>3000</v>
      </c>
      <c r="O166" s="34">
        <v>1805.3</v>
      </c>
      <c r="P166" s="34" t="s">
        <v>748</v>
      </c>
      <c r="Q166" s="34">
        <v>3000</v>
      </c>
      <c r="R166" s="34">
        <v>4368.8</v>
      </c>
      <c r="S166" s="34" t="s">
        <v>744</v>
      </c>
      <c r="T166" s="34">
        <v>3000</v>
      </c>
      <c r="U166" s="34">
        <v>5964.6</v>
      </c>
      <c r="V166" s="34" t="s">
        <v>744</v>
      </c>
      <c r="W166" s="34">
        <v>3000</v>
      </c>
      <c r="X166" s="34">
        <v>5050</v>
      </c>
      <c r="Y166" s="34" t="s">
        <v>744</v>
      </c>
      <c r="Z166" s="34">
        <v>3000</v>
      </c>
      <c r="AA166" s="34">
        <v>4125.4</v>
      </c>
      <c r="AB166" s="34" t="s">
        <v>744</v>
      </c>
      <c r="AC166" s="34">
        <v>3000</v>
      </c>
      <c r="AD166" s="34">
        <v>4088.8</v>
      </c>
      <c r="AE166" s="34" t="s">
        <v>744</v>
      </c>
      <c r="AF166" s="35">
        <v>24000</v>
      </c>
      <c r="AG166" s="35">
        <v>28042.5</v>
      </c>
      <c r="AH166" s="34" t="s">
        <v>744</v>
      </c>
      <c r="AI166" s="34" t="s">
        <v>366</v>
      </c>
      <c r="AJ166" s="34" t="s">
        <v>745</v>
      </c>
      <c r="AK166" s="35">
        <f>SUMIFS('8月奖金发放记录'!$G$2:$G$171,'8月奖金发放记录'!$B$2:$B$171,G166,'8月奖金发放记录'!$A$2:$A$171,A166)</f>
        <v>150</v>
      </c>
      <c r="AL166" s="35">
        <f>SUMIFS('8月奖金发放记录'!$J$2:$J$171,'8月奖金发放记录'!$B$2:$B$171,G166,'8月奖金发放记录'!$A$2:$A$171,A166)</f>
        <v>150</v>
      </c>
      <c r="AM166" s="34" t="s">
        <v>60</v>
      </c>
      <c r="AN166" s="34" t="s">
        <v>59</v>
      </c>
    </row>
    <row r="167" ht="19" customHeight="1" spans="1:40">
      <c r="A167" s="36" t="s">
        <v>429</v>
      </c>
      <c r="B167" s="36" t="s">
        <v>915</v>
      </c>
      <c r="C167" s="36" t="s">
        <v>750</v>
      </c>
      <c r="D167" s="36" t="s">
        <v>743</v>
      </c>
      <c r="E167" s="36" t="s">
        <v>11</v>
      </c>
      <c r="F167" s="37">
        <v>150</v>
      </c>
      <c r="G167" s="36" t="s">
        <v>356</v>
      </c>
      <c r="H167" s="36">
        <v>3000</v>
      </c>
      <c r="I167" s="36">
        <v>2020.8</v>
      </c>
      <c r="J167" s="36" t="s">
        <v>748</v>
      </c>
      <c r="K167" s="36">
        <v>3000</v>
      </c>
      <c r="L167" s="36">
        <v>308.5</v>
      </c>
      <c r="M167" s="36" t="s">
        <v>748</v>
      </c>
      <c r="N167" s="36">
        <v>3000</v>
      </c>
      <c r="O167" s="36">
        <v>1237</v>
      </c>
      <c r="P167" s="36" t="s">
        <v>748</v>
      </c>
      <c r="Q167" s="36">
        <v>3000</v>
      </c>
      <c r="R167" s="36">
        <v>3089.8</v>
      </c>
      <c r="S167" s="36" t="s">
        <v>744</v>
      </c>
      <c r="T167" s="36">
        <v>3000</v>
      </c>
      <c r="U167" s="36">
        <v>3622.5</v>
      </c>
      <c r="V167" s="36" t="s">
        <v>744</v>
      </c>
      <c r="W167" s="36">
        <v>3000</v>
      </c>
      <c r="X167" s="36">
        <v>2682</v>
      </c>
      <c r="Y167" s="36" t="s">
        <v>748</v>
      </c>
      <c r="Z167" s="36">
        <v>3000</v>
      </c>
      <c r="AA167" s="36">
        <v>1727</v>
      </c>
      <c r="AB167" s="36" t="s">
        <v>748</v>
      </c>
      <c r="AC167" s="36">
        <v>3000</v>
      </c>
      <c r="AD167" s="36">
        <v>2526.2</v>
      </c>
      <c r="AE167" s="36" t="s">
        <v>748</v>
      </c>
      <c r="AF167" s="37">
        <v>24000</v>
      </c>
      <c r="AG167" s="37">
        <v>17213.8</v>
      </c>
      <c r="AH167" s="36" t="s">
        <v>748</v>
      </c>
      <c r="AI167" s="36" t="s">
        <v>357</v>
      </c>
      <c r="AJ167" s="36" t="s">
        <v>745</v>
      </c>
      <c r="AK167" s="37">
        <f>SUMIFS('8月奖金发放记录'!$G$2:$G$171,'8月奖金发放记录'!$B$2:$B$171,G167,'8月奖金发放记录'!$A$2:$A$171,A167)</f>
        <v>0</v>
      </c>
      <c r="AL167" s="37">
        <f>SUMIFS('8月奖金发放记录'!$J$2:$J$171,'8月奖金发放记录'!$B$2:$B$171,G167,'8月奖金发放记录'!$A$2:$A$171,A167)</f>
        <v>0</v>
      </c>
      <c r="AM167" s="36" t="s">
        <v>746</v>
      </c>
      <c r="AN167" s="36" t="s">
        <v>59</v>
      </c>
    </row>
    <row r="168" ht="19" customHeight="1" spans="1:40">
      <c r="A168" s="34" t="s">
        <v>430</v>
      </c>
      <c r="B168" s="34" t="s">
        <v>916</v>
      </c>
      <c r="C168" s="34" t="s">
        <v>750</v>
      </c>
      <c r="D168" s="34" t="s">
        <v>743</v>
      </c>
      <c r="E168" s="34" t="s">
        <v>11</v>
      </c>
      <c r="F168" s="35">
        <v>150</v>
      </c>
      <c r="G168" s="34" t="s">
        <v>356</v>
      </c>
      <c r="H168" s="34">
        <v>3000</v>
      </c>
      <c r="I168" s="34">
        <v>5149.8</v>
      </c>
      <c r="J168" s="34" t="s">
        <v>744</v>
      </c>
      <c r="K168" s="34">
        <v>3000</v>
      </c>
      <c r="L168" s="34">
        <v>11082.9</v>
      </c>
      <c r="M168" s="34" t="s">
        <v>744</v>
      </c>
      <c r="N168" s="34">
        <v>3000</v>
      </c>
      <c r="O168" s="34">
        <v>9521.4</v>
      </c>
      <c r="P168" s="34" t="s">
        <v>744</v>
      </c>
      <c r="Q168" s="34">
        <v>3000</v>
      </c>
      <c r="R168" s="34">
        <v>6349.6</v>
      </c>
      <c r="S168" s="34" t="s">
        <v>744</v>
      </c>
      <c r="T168" s="34">
        <v>3000</v>
      </c>
      <c r="U168" s="34">
        <v>8226.5</v>
      </c>
      <c r="V168" s="34" t="s">
        <v>744</v>
      </c>
      <c r="W168" s="34">
        <v>100</v>
      </c>
      <c r="X168" s="34">
        <v>346.9</v>
      </c>
      <c r="Y168" s="34" t="s">
        <v>744</v>
      </c>
      <c r="Z168" s="34">
        <v>3000</v>
      </c>
      <c r="AA168" s="34">
        <v>0</v>
      </c>
      <c r="AB168" s="34" t="s">
        <v>748</v>
      </c>
      <c r="AC168" s="34">
        <v>1258.06</v>
      </c>
      <c r="AD168" s="34">
        <v>782.2</v>
      </c>
      <c r="AE168" s="34" t="s">
        <v>748</v>
      </c>
      <c r="AF168" s="35">
        <v>19358.06</v>
      </c>
      <c r="AG168" s="35">
        <v>41459.3</v>
      </c>
      <c r="AH168" s="34" t="s">
        <v>744</v>
      </c>
      <c r="AI168" s="34" t="s">
        <v>383</v>
      </c>
      <c r="AJ168" s="34" t="s">
        <v>745</v>
      </c>
      <c r="AK168" s="35">
        <f>SUMIFS('8月奖金发放记录'!$G$2:$G$171,'8月奖金发放记录'!$B$2:$B$171,G168,'8月奖金发放记录'!$A$2:$A$171,A168)</f>
        <v>150</v>
      </c>
      <c r="AL168" s="35">
        <f>SUMIFS('8月奖金发放记录'!$J$2:$J$171,'8月奖金发放记录'!$B$2:$B$171,G168,'8月奖金发放记录'!$A$2:$A$171,A168)</f>
        <v>150</v>
      </c>
      <c r="AM168" s="34" t="s">
        <v>60</v>
      </c>
      <c r="AN168" s="34" t="s">
        <v>59</v>
      </c>
    </row>
    <row r="169" ht="19" customHeight="1" spans="1:40">
      <c r="A169" s="36" t="s">
        <v>431</v>
      </c>
      <c r="B169" s="36" t="s">
        <v>917</v>
      </c>
      <c r="C169" s="36" t="s">
        <v>750</v>
      </c>
      <c r="D169" s="36" t="s">
        <v>743</v>
      </c>
      <c r="E169" s="36" t="s">
        <v>11</v>
      </c>
      <c r="F169" s="37">
        <v>150</v>
      </c>
      <c r="G169" s="36" t="s">
        <v>356</v>
      </c>
      <c r="H169" s="36">
        <v>3000</v>
      </c>
      <c r="I169" s="36">
        <v>8293.4</v>
      </c>
      <c r="J169" s="36" t="s">
        <v>744</v>
      </c>
      <c r="K169" s="36">
        <v>3000</v>
      </c>
      <c r="L169" s="36">
        <v>4829</v>
      </c>
      <c r="M169" s="36" t="s">
        <v>744</v>
      </c>
      <c r="N169" s="36">
        <v>3000</v>
      </c>
      <c r="O169" s="36">
        <v>5943.1</v>
      </c>
      <c r="P169" s="36" t="s">
        <v>744</v>
      </c>
      <c r="Q169" s="36">
        <v>3000</v>
      </c>
      <c r="R169" s="36">
        <v>5.2</v>
      </c>
      <c r="S169" s="36" t="s">
        <v>748</v>
      </c>
      <c r="T169" s="36">
        <v>3000</v>
      </c>
      <c r="U169" s="36">
        <v>3784.6</v>
      </c>
      <c r="V169" s="36" t="s">
        <v>744</v>
      </c>
      <c r="W169" s="36">
        <v>3000</v>
      </c>
      <c r="X169" s="36">
        <v>9008.6</v>
      </c>
      <c r="Y169" s="36" t="s">
        <v>744</v>
      </c>
      <c r="Z169" s="36">
        <v>3000</v>
      </c>
      <c r="AA169" s="36">
        <v>8485.5</v>
      </c>
      <c r="AB169" s="36" t="s">
        <v>744</v>
      </c>
      <c r="AC169" s="36">
        <v>1935.48</v>
      </c>
      <c r="AD169" s="36">
        <v>7815.3</v>
      </c>
      <c r="AE169" s="36" t="s">
        <v>744</v>
      </c>
      <c r="AF169" s="37">
        <v>22935.48</v>
      </c>
      <c r="AG169" s="37">
        <v>48164.7</v>
      </c>
      <c r="AH169" s="36" t="s">
        <v>744</v>
      </c>
      <c r="AI169" s="36" t="s">
        <v>362</v>
      </c>
      <c r="AJ169" s="36" t="s">
        <v>745</v>
      </c>
      <c r="AK169" s="37">
        <f>SUMIFS('8月奖金发放记录'!$G$2:$G$171,'8月奖金发放记录'!$B$2:$B$171,G169,'8月奖金发放记录'!$A$2:$A$171,A169)</f>
        <v>150</v>
      </c>
      <c r="AL169" s="37">
        <f>SUMIFS('8月奖金发放记录'!$J$2:$J$171,'8月奖金发放记录'!$B$2:$B$171,G169,'8月奖金发放记录'!$A$2:$A$171,A169)</f>
        <v>150</v>
      </c>
      <c r="AM169" s="36" t="s">
        <v>60</v>
      </c>
      <c r="AN169" s="36" t="s">
        <v>59</v>
      </c>
    </row>
    <row r="170" ht="19" customHeight="1" spans="1:40">
      <c r="A170" s="34" t="s">
        <v>704</v>
      </c>
      <c r="B170" s="34" t="s">
        <v>918</v>
      </c>
      <c r="C170" s="34" t="s">
        <v>750</v>
      </c>
      <c r="D170" s="34" t="s">
        <v>743</v>
      </c>
      <c r="E170" s="34" t="s">
        <v>11</v>
      </c>
      <c r="F170" s="35">
        <v>150</v>
      </c>
      <c r="G170" s="34" t="s">
        <v>356</v>
      </c>
      <c r="H170" s="34">
        <v>3000</v>
      </c>
      <c r="I170" s="34">
        <v>3690.2</v>
      </c>
      <c r="J170" s="34" t="s">
        <v>744</v>
      </c>
      <c r="K170" s="34">
        <v>3000</v>
      </c>
      <c r="L170" s="34">
        <v>6989.6</v>
      </c>
      <c r="M170" s="34" t="s">
        <v>744</v>
      </c>
      <c r="N170" s="34">
        <v>3000</v>
      </c>
      <c r="O170" s="34">
        <v>8254.5</v>
      </c>
      <c r="P170" s="34" t="s">
        <v>744</v>
      </c>
      <c r="Q170" s="34">
        <v>3000</v>
      </c>
      <c r="R170" s="34">
        <v>6757.5</v>
      </c>
      <c r="S170" s="34" t="s">
        <v>744</v>
      </c>
      <c r="T170" s="34">
        <v>3000</v>
      </c>
      <c r="U170" s="34">
        <v>10084.7</v>
      </c>
      <c r="V170" s="34" t="s">
        <v>744</v>
      </c>
      <c r="W170" s="34">
        <v>3000</v>
      </c>
      <c r="X170" s="34">
        <v>2835</v>
      </c>
      <c r="Y170" s="34" t="s">
        <v>748</v>
      </c>
      <c r="Z170" s="34">
        <v>1451.61</v>
      </c>
      <c r="AA170" s="34">
        <v>0.1</v>
      </c>
      <c r="AB170" s="34" t="s">
        <v>748</v>
      </c>
      <c r="AC170" s="34">
        <v>3000</v>
      </c>
      <c r="AD170" s="34">
        <v>0</v>
      </c>
      <c r="AE170" s="34" t="s">
        <v>748</v>
      </c>
      <c r="AF170" s="35">
        <v>22451.61</v>
      </c>
      <c r="AG170" s="35">
        <v>38611.6</v>
      </c>
      <c r="AH170" s="34" t="s">
        <v>748</v>
      </c>
      <c r="AI170" s="34" t="s">
        <v>362</v>
      </c>
      <c r="AJ170" s="34" t="s">
        <v>745</v>
      </c>
      <c r="AK170" s="35">
        <f>SUMIFS('8月奖金发放记录'!$G$2:$G$171,'8月奖金发放记录'!$B$2:$B$171,G170,'8月奖金发放记录'!$A$2:$A$171,A170)</f>
        <v>150</v>
      </c>
      <c r="AL170" s="35">
        <f>SUMIFS('8月奖金发放记录'!$J$2:$J$171,'8月奖金发放记录'!$B$2:$B$171,G170,'8月奖金发放记录'!$A$2:$A$171,A170)</f>
        <v>150</v>
      </c>
      <c r="AM170" s="34" t="s">
        <v>60</v>
      </c>
      <c r="AN170" s="34" t="s">
        <v>113</v>
      </c>
    </row>
    <row r="171" ht="19" customHeight="1" spans="1:40">
      <c r="A171" s="36" t="s">
        <v>433</v>
      </c>
      <c r="B171" s="36" t="s">
        <v>919</v>
      </c>
      <c r="C171" s="36" t="s">
        <v>750</v>
      </c>
      <c r="D171" s="36" t="s">
        <v>743</v>
      </c>
      <c r="E171" s="36" t="s">
        <v>11</v>
      </c>
      <c r="F171" s="37">
        <v>150</v>
      </c>
      <c r="G171" s="36" t="s">
        <v>356</v>
      </c>
      <c r="H171" s="36"/>
      <c r="I171" s="36"/>
      <c r="J171" s="36" t="s">
        <v>60</v>
      </c>
      <c r="K171" s="36"/>
      <c r="L171" s="36"/>
      <c r="M171" s="36" t="s">
        <v>60</v>
      </c>
      <c r="N171" s="36"/>
      <c r="O171" s="36"/>
      <c r="P171" s="36" t="s">
        <v>60</v>
      </c>
      <c r="Q171" s="36"/>
      <c r="R171" s="36"/>
      <c r="S171" s="36" t="s">
        <v>60</v>
      </c>
      <c r="T171" s="36">
        <v>387.1</v>
      </c>
      <c r="U171" s="36">
        <v>55.5</v>
      </c>
      <c r="V171" s="36" t="s">
        <v>748</v>
      </c>
      <c r="W171" s="36">
        <v>3000</v>
      </c>
      <c r="X171" s="36">
        <v>6991.5</v>
      </c>
      <c r="Y171" s="36" t="s">
        <v>744</v>
      </c>
      <c r="Z171" s="36">
        <v>3000</v>
      </c>
      <c r="AA171" s="36">
        <v>7303.2</v>
      </c>
      <c r="AB171" s="36" t="s">
        <v>744</v>
      </c>
      <c r="AC171" s="36">
        <v>2225.81</v>
      </c>
      <c r="AD171" s="36">
        <v>4401.9</v>
      </c>
      <c r="AE171" s="36" t="s">
        <v>744</v>
      </c>
      <c r="AF171" s="37">
        <v>8612.91</v>
      </c>
      <c r="AG171" s="37">
        <v>18752.1</v>
      </c>
      <c r="AH171" s="36" t="s">
        <v>744</v>
      </c>
      <c r="AI171" s="36" t="s">
        <v>362</v>
      </c>
      <c r="AJ171" s="36" t="s">
        <v>745</v>
      </c>
      <c r="AK171" s="37">
        <f>SUMIFS('8月奖金发放记录'!$G$2:$G$171,'8月奖金发放记录'!$B$2:$B$171,G171,'8月奖金发放记录'!$A$2:$A$171,A171)</f>
        <v>150</v>
      </c>
      <c r="AL171" s="37">
        <f>SUMIFS('8月奖金发放记录'!$J$2:$J$171,'8月奖金发放记录'!$B$2:$B$171,G171,'8月奖金发放记录'!$A$2:$A$171,A171)</f>
        <v>150</v>
      </c>
      <c r="AM171" s="36" t="s">
        <v>60</v>
      </c>
      <c r="AN171" s="36" t="s">
        <v>59</v>
      </c>
    </row>
    <row r="172" ht="19" customHeight="1" spans="1:40">
      <c r="A172" s="34" t="s">
        <v>434</v>
      </c>
      <c r="B172" s="34" t="s">
        <v>920</v>
      </c>
      <c r="C172" s="34" t="s">
        <v>750</v>
      </c>
      <c r="D172" s="34" t="s">
        <v>743</v>
      </c>
      <c r="E172" s="34" t="s">
        <v>11</v>
      </c>
      <c r="F172" s="35">
        <v>150</v>
      </c>
      <c r="G172" s="34" t="s">
        <v>356</v>
      </c>
      <c r="H172" s="34"/>
      <c r="I172" s="34"/>
      <c r="J172" s="34" t="s">
        <v>60</v>
      </c>
      <c r="K172" s="34"/>
      <c r="L172" s="34"/>
      <c r="M172" s="34" t="s">
        <v>60</v>
      </c>
      <c r="N172" s="34">
        <v>870.97</v>
      </c>
      <c r="O172" s="34">
        <v>187.3</v>
      </c>
      <c r="P172" s="34" t="s">
        <v>748</v>
      </c>
      <c r="Q172" s="34">
        <v>3000</v>
      </c>
      <c r="R172" s="34">
        <v>15668.8</v>
      </c>
      <c r="S172" s="34" t="s">
        <v>744</v>
      </c>
      <c r="T172" s="34">
        <v>3000</v>
      </c>
      <c r="U172" s="34">
        <v>5663.5</v>
      </c>
      <c r="V172" s="34" t="s">
        <v>744</v>
      </c>
      <c r="W172" s="34">
        <v>3000</v>
      </c>
      <c r="X172" s="34">
        <v>2481.5</v>
      </c>
      <c r="Y172" s="34" t="s">
        <v>748</v>
      </c>
      <c r="Z172" s="34">
        <v>3000</v>
      </c>
      <c r="AA172" s="34">
        <v>2259</v>
      </c>
      <c r="AB172" s="34" t="s">
        <v>748</v>
      </c>
      <c r="AC172" s="34">
        <v>3000</v>
      </c>
      <c r="AD172" s="34">
        <v>2342.6</v>
      </c>
      <c r="AE172" s="34" t="s">
        <v>748</v>
      </c>
      <c r="AF172" s="35">
        <v>15870.97</v>
      </c>
      <c r="AG172" s="35">
        <v>28602.7</v>
      </c>
      <c r="AH172" s="34" t="s">
        <v>744</v>
      </c>
      <c r="AI172" s="34" t="s">
        <v>357</v>
      </c>
      <c r="AJ172" s="34" t="s">
        <v>745</v>
      </c>
      <c r="AK172" s="35">
        <f>SUMIFS('8月奖金发放记录'!$G$2:$G$171,'8月奖金发放记录'!$B$2:$B$171,G172,'8月奖金发放记录'!$A$2:$A$171,A172)</f>
        <v>150</v>
      </c>
      <c r="AL172" s="35">
        <f>SUMIFS('8月奖金发放记录'!$J$2:$J$171,'8月奖金发放记录'!$B$2:$B$171,G172,'8月奖金发放记录'!$A$2:$A$171,A172)</f>
        <v>150</v>
      </c>
      <c r="AM172" s="34" t="s">
        <v>60</v>
      </c>
      <c r="AN172" s="34" t="s">
        <v>59</v>
      </c>
    </row>
    <row r="173" ht="19" customHeight="1" spans="1:40">
      <c r="A173" s="36" t="s">
        <v>435</v>
      </c>
      <c r="B173" s="36" t="s">
        <v>921</v>
      </c>
      <c r="C173" s="36" t="s">
        <v>750</v>
      </c>
      <c r="D173" s="36" t="s">
        <v>743</v>
      </c>
      <c r="E173" s="36" t="s">
        <v>11</v>
      </c>
      <c r="F173" s="37">
        <v>150</v>
      </c>
      <c r="G173" s="36" t="s">
        <v>356</v>
      </c>
      <c r="H173" s="36">
        <v>3000</v>
      </c>
      <c r="I173" s="36">
        <v>4747.7</v>
      </c>
      <c r="J173" s="36" t="s">
        <v>744</v>
      </c>
      <c r="K173" s="36">
        <v>3000</v>
      </c>
      <c r="L173" s="36">
        <v>3644.3</v>
      </c>
      <c r="M173" s="36" t="s">
        <v>744</v>
      </c>
      <c r="N173" s="36">
        <v>3000</v>
      </c>
      <c r="O173" s="36">
        <v>6426.7</v>
      </c>
      <c r="P173" s="36" t="s">
        <v>744</v>
      </c>
      <c r="Q173" s="36">
        <v>3000</v>
      </c>
      <c r="R173" s="36">
        <v>5849.7</v>
      </c>
      <c r="S173" s="36" t="s">
        <v>744</v>
      </c>
      <c r="T173" s="36">
        <v>3000</v>
      </c>
      <c r="U173" s="36">
        <v>8945.7</v>
      </c>
      <c r="V173" s="36" t="s">
        <v>744</v>
      </c>
      <c r="W173" s="36">
        <v>3000</v>
      </c>
      <c r="X173" s="36">
        <v>7084.2</v>
      </c>
      <c r="Y173" s="36" t="s">
        <v>744</v>
      </c>
      <c r="Z173" s="36">
        <v>3000</v>
      </c>
      <c r="AA173" s="36">
        <v>9059</v>
      </c>
      <c r="AB173" s="36" t="s">
        <v>744</v>
      </c>
      <c r="AC173" s="36">
        <v>1838.71</v>
      </c>
      <c r="AD173" s="36">
        <v>4973.8</v>
      </c>
      <c r="AE173" s="36" t="s">
        <v>744</v>
      </c>
      <c r="AF173" s="37">
        <v>22838.71</v>
      </c>
      <c r="AG173" s="37">
        <v>50731.1</v>
      </c>
      <c r="AH173" s="36" t="s">
        <v>744</v>
      </c>
      <c r="AI173" s="36" t="s">
        <v>362</v>
      </c>
      <c r="AJ173" s="36" t="s">
        <v>745</v>
      </c>
      <c r="AK173" s="37">
        <f>SUMIFS('8月奖金发放记录'!$G$2:$G$171,'8月奖金发放记录'!$B$2:$B$171,G173,'8月奖金发放记录'!$A$2:$A$171,A173)</f>
        <v>150</v>
      </c>
      <c r="AL173" s="37">
        <f>SUMIFS('8月奖金发放记录'!$J$2:$J$171,'8月奖金发放记录'!$B$2:$B$171,G173,'8月奖金发放记录'!$A$2:$A$171,A173)</f>
        <v>150</v>
      </c>
      <c r="AM173" s="36" t="s">
        <v>60</v>
      </c>
      <c r="AN173" s="36" t="s">
        <v>59</v>
      </c>
    </row>
    <row r="174" ht="19" customHeight="1" spans="1:40">
      <c r="A174" s="34" t="s">
        <v>436</v>
      </c>
      <c r="B174" s="34" t="s">
        <v>922</v>
      </c>
      <c r="C174" s="34" t="s">
        <v>750</v>
      </c>
      <c r="D174" s="34" t="s">
        <v>743</v>
      </c>
      <c r="E174" s="34" t="s">
        <v>11</v>
      </c>
      <c r="F174" s="35">
        <v>150</v>
      </c>
      <c r="G174" s="34" t="s">
        <v>356</v>
      </c>
      <c r="H174" s="34">
        <v>3000</v>
      </c>
      <c r="I174" s="34">
        <v>6296.1</v>
      </c>
      <c r="J174" s="34" t="s">
        <v>744</v>
      </c>
      <c r="K174" s="34">
        <v>3000</v>
      </c>
      <c r="L174" s="34">
        <v>5774.8</v>
      </c>
      <c r="M174" s="34" t="s">
        <v>744</v>
      </c>
      <c r="N174" s="34">
        <v>3000</v>
      </c>
      <c r="O174" s="34">
        <v>3520.5</v>
      </c>
      <c r="P174" s="34" t="s">
        <v>744</v>
      </c>
      <c r="Q174" s="34">
        <v>3000</v>
      </c>
      <c r="R174" s="34">
        <v>3092.8</v>
      </c>
      <c r="S174" s="34" t="s">
        <v>744</v>
      </c>
      <c r="T174" s="34">
        <v>3000</v>
      </c>
      <c r="U174" s="34">
        <v>7201.8</v>
      </c>
      <c r="V174" s="34" t="s">
        <v>744</v>
      </c>
      <c r="W174" s="34">
        <v>3000</v>
      </c>
      <c r="X174" s="34">
        <v>8616.5</v>
      </c>
      <c r="Y174" s="34" t="s">
        <v>744</v>
      </c>
      <c r="Z174" s="34">
        <v>3000</v>
      </c>
      <c r="AA174" s="34">
        <v>15123.7</v>
      </c>
      <c r="AB174" s="34" t="s">
        <v>744</v>
      </c>
      <c r="AC174" s="34">
        <v>1935.48</v>
      </c>
      <c r="AD174" s="34">
        <v>10511.5</v>
      </c>
      <c r="AE174" s="34" t="s">
        <v>744</v>
      </c>
      <c r="AF174" s="35">
        <v>22935.48</v>
      </c>
      <c r="AG174" s="35">
        <v>60137.7</v>
      </c>
      <c r="AH174" s="34" t="s">
        <v>744</v>
      </c>
      <c r="AI174" s="34" t="s">
        <v>362</v>
      </c>
      <c r="AJ174" s="34" t="s">
        <v>745</v>
      </c>
      <c r="AK174" s="35">
        <f>SUMIFS('8月奖金发放记录'!$G$2:$G$171,'8月奖金发放记录'!$B$2:$B$171,G174,'8月奖金发放记录'!$A$2:$A$171,A174)</f>
        <v>150</v>
      </c>
      <c r="AL174" s="35">
        <f>SUMIFS('8月奖金发放记录'!$J$2:$J$171,'8月奖金发放记录'!$B$2:$B$171,G174,'8月奖金发放记录'!$A$2:$A$171,A174)</f>
        <v>150</v>
      </c>
      <c r="AM174" s="34" t="s">
        <v>60</v>
      </c>
      <c r="AN174" s="34" t="s">
        <v>59</v>
      </c>
    </row>
    <row r="175" ht="19" customHeight="1" spans="1:40">
      <c r="A175" s="36" t="s">
        <v>310</v>
      </c>
      <c r="B175" s="36" t="s">
        <v>923</v>
      </c>
      <c r="C175" s="36" t="s">
        <v>742</v>
      </c>
      <c r="D175" s="36" t="s">
        <v>752</v>
      </c>
      <c r="E175" s="36" t="s">
        <v>17</v>
      </c>
      <c r="F175" s="37">
        <v>1000</v>
      </c>
      <c r="G175" s="36" t="s">
        <v>312</v>
      </c>
      <c r="H175" s="36"/>
      <c r="I175" s="36"/>
      <c r="J175" s="36" t="s">
        <v>60</v>
      </c>
      <c r="K175" s="36">
        <v>6000</v>
      </c>
      <c r="L175" s="36">
        <v>2074.2</v>
      </c>
      <c r="M175" s="36" t="s">
        <v>748</v>
      </c>
      <c r="N175" s="36">
        <v>6000</v>
      </c>
      <c r="O175" s="36">
        <v>4892.3</v>
      </c>
      <c r="P175" s="36" t="s">
        <v>748</v>
      </c>
      <c r="Q175" s="36">
        <v>6000</v>
      </c>
      <c r="R175" s="36">
        <v>9535.5</v>
      </c>
      <c r="S175" s="36" t="s">
        <v>744</v>
      </c>
      <c r="T175" s="36">
        <v>6000</v>
      </c>
      <c r="U175" s="36">
        <v>8822.8</v>
      </c>
      <c r="V175" s="36" t="s">
        <v>744</v>
      </c>
      <c r="W175" s="36">
        <v>6000</v>
      </c>
      <c r="X175" s="36">
        <v>10663.7</v>
      </c>
      <c r="Y175" s="36" t="s">
        <v>744</v>
      </c>
      <c r="Z175" s="36">
        <v>6000</v>
      </c>
      <c r="AA175" s="36">
        <v>9903.4</v>
      </c>
      <c r="AB175" s="36" t="s">
        <v>744</v>
      </c>
      <c r="AC175" s="36">
        <v>6000</v>
      </c>
      <c r="AD175" s="36">
        <v>8898.6</v>
      </c>
      <c r="AE175" s="36" t="s">
        <v>744</v>
      </c>
      <c r="AF175" s="37">
        <v>42000</v>
      </c>
      <c r="AG175" s="37">
        <v>54790.5</v>
      </c>
      <c r="AH175" s="36" t="s">
        <v>744</v>
      </c>
      <c r="AI175" s="36" t="s">
        <v>313</v>
      </c>
      <c r="AJ175" s="36" t="s">
        <v>745</v>
      </c>
      <c r="AK175" s="37">
        <f>SUMIFS('8月奖金发放记录'!$G$2:$G$171,'8月奖金发放记录'!$B$2:$B$171,G175,'8月奖金发放记录'!$A$2:$A$171,A175)</f>
        <v>1000</v>
      </c>
      <c r="AL175" s="37">
        <f>SUMIFS('8月奖金发放记录'!$J$2:$J$171,'8月奖金发放记录'!$B$2:$B$171,G175,'8月奖金发放记录'!$A$2:$A$171,A175)</f>
        <v>1000</v>
      </c>
      <c r="AM175" s="36" t="s">
        <v>60</v>
      </c>
      <c r="AN175" s="36" t="s">
        <v>59</v>
      </c>
    </row>
    <row r="176" ht="19" customHeight="1" spans="1:40">
      <c r="A176" s="34" t="s">
        <v>316</v>
      </c>
      <c r="B176" s="34" t="s">
        <v>924</v>
      </c>
      <c r="C176" s="34" t="s">
        <v>742</v>
      </c>
      <c r="D176" s="34" t="s">
        <v>752</v>
      </c>
      <c r="E176" s="34" t="s">
        <v>17</v>
      </c>
      <c r="F176" s="35">
        <v>1000</v>
      </c>
      <c r="G176" s="34" t="s">
        <v>312</v>
      </c>
      <c r="H176" s="34"/>
      <c r="I176" s="34"/>
      <c r="J176" s="34" t="s">
        <v>60</v>
      </c>
      <c r="K176" s="34">
        <v>6000</v>
      </c>
      <c r="L176" s="34">
        <v>1397</v>
      </c>
      <c r="M176" s="34" t="s">
        <v>748</v>
      </c>
      <c r="N176" s="34">
        <v>6000</v>
      </c>
      <c r="O176" s="34">
        <v>7093.6</v>
      </c>
      <c r="P176" s="34" t="s">
        <v>744</v>
      </c>
      <c r="Q176" s="34">
        <v>6000</v>
      </c>
      <c r="R176" s="34">
        <v>11754.7</v>
      </c>
      <c r="S176" s="34" t="s">
        <v>744</v>
      </c>
      <c r="T176" s="34">
        <v>6000</v>
      </c>
      <c r="U176" s="34">
        <v>8761.9</v>
      </c>
      <c r="V176" s="34" t="s">
        <v>744</v>
      </c>
      <c r="W176" s="34">
        <v>6000</v>
      </c>
      <c r="X176" s="34">
        <v>8444.5</v>
      </c>
      <c r="Y176" s="34" t="s">
        <v>744</v>
      </c>
      <c r="Z176" s="34">
        <v>6000</v>
      </c>
      <c r="AA176" s="34">
        <v>6269.3</v>
      </c>
      <c r="AB176" s="34" t="s">
        <v>744</v>
      </c>
      <c r="AC176" s="34">
        <v>6000</v>
      </c>
      <c r="AD176" s="34">
        <v>6163.7</v>
      </c>
      <c r="AE176" s="34" t="s">
        <v>744</v>
      </c>
      <c r="AF176" s="35">
        <v>42000</v>
      </c>
      <c r="AG176" s="35">
        <v>49884.7</v>
      </c>
      <c r="AH176" s="34" t="s">
        <v>744</v>
      </c>
      <c r="AI176" s="34" t="s">
        <v>313</v>
      </c>
      <c r="AJ176" s="34" t="s">
        <v>745</v>
      </c>
      <c r="AK176" s="35">
        <f>SUMIFS('8月奖金发放记录'!$G$2:$G$171,'8月奖金发放记录'!$B$2:$B$171,G176,'8月奖金发放记录'!$A$2:$A$171,A176)</f>
        <v>1000</v>
      </c>
      <c r="AL176" s="35">
        <f>SUMIFS('8月奖金发放记录'!$J$2:$J$171,'8月奖金发放记录'!$B$2:$B$171,G176,'8月奖金发放记录'!$A$2:$A$171,A176)</f>
        <v>1000</v>
      </c>
      <c r="AM176" s="34" t="s">
        <v>60</v>
      </c>
      <c r="AN176" s="34" t="s">
        <v>59</v>
      </c>
    </row>
    <row r="177" ht="19" customHeight="1" spans="1:40">
      <c r="A177" s="36" t="s">
        <v>317</v>
      </c>
      <c r="B177" s="36" t="s">
        <v>925</v>
      </c>
      <c r="C177" s="36" t="s">
        <v>742</v>
      </c>
      <c r="D177" s="36" t="s">
        <v>752</v>
      </c>
      <c r="E177" s="36" t="s">
        <v>17</v>
      </c>
      <c r="F177" s="37">
        <v>1000</v>
      </c>
      <c r="G177" s="36" t="s">
        <v>312</v>
      </c>
      <c r="H177" s="36"/>
      <c r="I177" s="36"/>
      <c r="J177" s="36" t="s">
        <v>60</v>
      </c>
      <c r="K177" s="36">
        <v>6000</v>
      </c>
      <c r="L177" s="36">
        <v>2651</v>
      </c>
      <c r="M177" s="36" t="s">
        <v>748</v>
      </c>
      <c r="N177" s="36">
        <v>6000</v>
      </c>
      <c r="O177" s="36">
        <v>7396.6</v>
      </c>
      <c r="P177" s="36" t="s">
        <v>744</v>
      </c>
      <c r="Q177" s="36">
        <v>6000</v>
      </c>
      <c r="R177" s="36">
        <v>10391.9</v>
      </c>
      <c r="S177" s="36" t="s">
        <v>744</v>
      </c>
      <c r="T177" s="36">
        <v>6000</v>
      </c>
      <c r="U177" s="36">
        <v>8120.6</v>
      </c>
      <c r="V177" s="36" t="s">
        <v>744</v>
      </c>
      <c r="W177" s="36">
        <v>6000</v>
      </c>
      <c r="X177" s="36">
        <v>11564.9</v>
      </c>
      <c r="Y177" s="36" t="s">
        <v>744</v>
      </c>
      <c r="Z177" s="36">
        <v>6000</v>
      </c>
      <c r="AA177" s="36">
        <v>7645.8</v>
      </c>
      <c r="AB177" s="36" t="s">
        <v>744</v>
      </c>
      <c r="AC177" s="36">
        <v>6000</v>
      </c>
      <c r="AD177" s="36">
        <v>8334.1</v>
      </c>
      <c r="AE177" s="36" t="s">
        <v>744</v>
      </c>
      <c r="AF177" s="37">
        <v>42000</v>
      </c>
      <c r="AG177" s="37">
        <v>56104.9</v>
      </c>
      <c r="AH177" s="36" t="s">
        <v>744</v>
      </c>
      <c r="AI177" s="36" t="s">
        <v>313</v>
      </c>
      <c r="AJ177" s="36" t="s">
        <v>745</v>
      </c>
      <c r="AK177" s="37">
        <f>SUMIFS('8月奖金发放记录'!$G$2:$G$171,'8月奖金发放记录'!$B$2:$B$171,G177,'8月奖金发放记录'!$A$2:$A$171,A177)</f>
        <v>1000</v>
      </c>
      <c r="AL177" s="37">
        <f>SUMIFS('8月奖金发放记录'!$J$2:$J$171,'8月奖金发放记录'!$B$2:$B$171,G177,'8月奖金发放记录'!$A$2:$A$171,A177)</f>
        <v>1000</v>
      </c>
      <c r="AM177" s="36" t="s">
        <v>60</v>
      </c>
      <c r="AN177" s="36" t="s">
        <v>59</v>
      </c>
    </row>
    <row r="178" ht="19" customHeight="1" spans="1:40">
      <c r="A178" s="34" t="s">
        <v>318</v>
      </c>
      <c r="B178" s="34" t="s">
        <v>926</v>
      </c>
      <c r="C178" s="34" t="s">
        <v>742</v>
      </c>
      <c r="D178" s="34" t="s">
        <v>752</v>
      </c>
      <c r="E178" s="34" t="s">
        <v>17</v>
      </c>
      <c r="F178" s="35">
        <v>1000</v>
      </c>
      <c r="G178" s="34" t="s">
        <v>312</v>
      </c>
      <c r="H178" s="34"/>
      <c r="I178" s="34"/>
      <c r="J178" s="34" t="s">
        <v>60</v>
      </c>
      <c r="K178" s="34"/>
      <c r="L178" s="34"/>
      <c r="M178" s="34" t="s">
        <v>60</v>
      </c>
      <c r="N178" s="34"/>
      <c r="O178" s="34"/>
      <c r="P178" s="34" t="s">
        <v>60</v>
      </c>
      <c r="Q178" s="34">
        <v>3200</v>
      </c>
      <c r="R178" s="34">
        <v>4620.8</v>
      </c>
      <c r="S178" s="34" t="s">
        <v>744</v>
      </c>
      <c r="T178" s="34">
        <v>6000</v>
      </c>
      <c r="U178" s="34">
        <v>7840.2</v>
      </c>
      <c r="V178" s="34" t="s">
        <v>744</v>
      </c>
      <c r="W178" s="34">
        <v>6000</v>
      </c>
      <c r="X178" s="34">
        <v>747.7</v>
      </c>
      <c r="Y178" s="34" t="s">
        <v>748</v>
      </c>
      <c r="Z178" s="34">
        <v>6000</v>
      </c>
      <c r="AA178" s="34">
        <v>6870.8</v>
      </c>
      <c r="AB178" s="34" t="s">
        <v>744</v>
      </c>
      <c r="AC178" s="34">
        <v>6000</v>
      </c>
      <c r="AD178" s="34">
        <v>5887.5</v>
      </c>
      <c r="AE178" s="34" t="s">
        <v>748</v>
      </c>
      <c r="AF178" s="35">
        <v>27200</v>
      </c>
      <c r="AG178" s="35">
        <v>25967</v>
      </c>
      <c r="AH178" s="34" t="s">
        <v>748</v>
      </c>
      <c r="AI178" s="34" t="s">
        <v>319</v>
      </c>
      <c r="AJ178" s="34" t="s">
        <v>745</v>
      </c>
      <c r="AK178" s="35">
        <f>SUMIFS('8月奖金发放记录'!$G$2:$G$171,'8月奖金发放记录'!$B$2:$B$171,G178,'8月奖金发放记录'!$A$2:$A$171,A178)</f>
        <v>0</v>
      </c>
      <c r="AL178" s="35">
        <f>SUMIFS('8月奖金发放记录'!$J$2:$J$171,'8月奖金发放记录'!$B$2:$B$171,G178,'8月奖金发放记录'!$A$2:$A$171,A178)</f>
        <v>0</v>
      </c>
      <c r="AM178" s="34" t="s">
        <v>746</v>
      </c>
      <c r="AN178" s="34" t="s">
        <v>59</v>
      </c>
    </row>
    <row r="179" ht="19" customHeight="1" spans="1:40">
      <c r="A179" s="36" t="s">
        <v>321</v>
      </c>
      <c r="B179" s="36" t="s">
        <v>927</v>
      </c>
      <c r="C179" s="36" t="s">
        <v>742</v>
      </c>
      <c r="D179" s="36" t="s">
        <v>752</v>
      </c>
      <c r="E179" s="36" t="s">
        <v>17</v>
      </c>
      <c r="F179" s="37">
        <v>1000</v>
      </c>
      <c r="G179" s="36" t="s">
        <v>312</v>
      </c>
      <c r="H179" s="36">
        <v>2516.13</v>
      </c>
      <c r="I179" s="36">
        <v>0</v>
      </c>
      <c r="J179" s="36" t="s">
        <v>748</v>
      </c>
      <c r="K179" s="36">
        <v>6000</v>
      </c>
      <c r="L179" s="36">
        <v>1321.3</v>
      </c>
      <c r="M179" s="36" t="s">
        <v>748</v>
      </c>
      <c r="N179" s="36">
        <v>6000</v>
      </c>
      <c r="O179" s="36">
        <v>3471.7</v>
      </c>
      <c r="P179" s="36" t="s">
        <v>748</v>
      </c>
      <c r="Q179" s="36">
        <v>6000</v>
      </c>
      <c r="R179" s="36">
        <v>1725.7</v>
      </c>
      <c r="S179" s="36" t="s">
        <v>748</v>
      </c>
      <c r="T179" s="36">
        <v>6000</v>
      </c>
      <c r="U179" s="36">
        <v>2198.7</v>
      </c>
      <c r="V179" s="36" t="s">
        <v>748</v>
      </c>
      <c r="W179" s="36">
        <v>6000</v>
      </c>
      <c r="X179" s="36">
        <v>5200.2</v>
      </c>
      <c r="Y179" s="36" t="s">
        <v>748</v>
      </c>
      <c r="Z179" s="36">
        <v>6000</v>
      </c>
      <c r="AA179" s="36">
        <v>3778.4</v>
      </c>
      <c r="AB179" s="36" t="s">
        <v>748</v>
      </c>
      <c r="AC179" s="36">
        <v>6000</v>
      </c>
      <c r="AD179" s="36">
        <v>6529.1</v>
      </c>
      <c r="AE179" s="36" t="s">
        <v>744</v>
      </c>
      <c r="AF179" s="37">
        <v>44516.13</v>
      </c>
      <c r="AG179" s="37">
        <v>24225.1</v>
      </c>
      <c r="AH179" s="36" t="s">
        <v>748</v>
      </c>
      <c r="AI179" s="36" t="s">
        <v>319</v>
      </c>
      <c r="AJ179" s="36" t="s">
        <v>745</v>
      </c>
      <c r="AK179" s="37">
        <f>SUMIFS('8月奖金发放记录'!$G$2:$G$171,'8月奖金发放记录'!$B$2:$B$171,G179,'8月奖金发放记录'!$A$2:$A$171,A179)</f>
        <v>1000</v>
      </c>
      <c r="AL179" s="37">
        <f>SUMIFS('8月奖金发放记录'!$J$2:$J$171,'8月奖金发放记录'!$B$2:$B$171,G179,'8月奖金发放记录'!$A$2:$A$171,A179)</f>
        <v>1000</v>
      </c>
      <c r="AM179" s="36" t="s">
        <v>60</v>
      </c>
      <c r="AN179" s="36" t="s">
        <v>59</v>
      </c>
    </row>
    <row r="180" ht="19" customHeight="1" spans="1:40">
      <c r="A180" s="34" t="s">
        <v>322</v>
      </c>
      <c r="B180" s="34" t="s">
        <v>805</v>
      </c>
      <c r="C180" s="34" t="s">
        <v>742</v>
      </c>
      <c r="D180" s="34" t="s">
        <v>752</v>
      </c>
      <c r="E180" s="34" t="s">
        <v>17</v>
      </c>
      <c r="F180" s="35">
        <v>1000</v>
      </c>
      <c r="G180" s="34" t="s">
        <v>312</v>
      </c>
      <c r="H180" s="34"/>
      <c r="I180" s="34"/>
      <c r="J180" s="34" t="s">
        <v>60</v>
      </c>
      <c r="K180" s="34"/>
      <c r="L180" s="34"/>
      <c r="M180" s="34" t="s">
        <v>60</v>
      </c>
      <c r="N180" s="34"/>
      <c r="O180" s="34"/>
      <c r="P180" s="34" t="s">
        <v>60</v>
      </c>
      <c r="Q180" s="34"/>
      <c r="R180" s="34"/>
      <c r="S180" s="34" t="s">
        <v>60</v>
      </c>
      <c r="T180" s="34"/>
      <c r="U180" s="34"/>
      <c r="V180" s="34" t="s">
        <v>60</v>
      </c>
      <c r="W180" s="34"/>
      <c r="X180" s="34"/>
      <c r="Y180" s="34" t="s">
        <v>60</v>
      </c>
      <c r="Z180" s="34"/>
      <c r="AA180" s="34"/>
      <c r="AB180" s="34" t="s">
        <v>60</v>
      </c>
      <c r="AC180" s="34">
        <v>4064.52</v>
      </c>
      <c r="AD180" s="34">
        <v>435.8</v>
      </c>
      <c r="AE180" s="34" t="s">
        <v>748</v>
      </c>
      <c r="AF180" s="35">
        <v>4064.52</v>
      </c>
      <c r="AG180" s="35">
        <v>435.8</v>
      </c>
      <c r="AH180" s="34" t="s">
        <v>748</v>
      </c>
      <c r="AI180" s="34" t="s">
        <v>319</v>
      </c>
      <c r="AJ180" s="34" t="s">
        <v>745</v>
      </c>
      <c r="AK180" s="35">
        <f>SUMIFS('8月奖金发放记录'!$G$2:$G$171,'8月奖金发放记录'!$B$2:$B$171,G180,'8月奖金发放记录'!$A$2:$A$171,A180)</f>
        <v>0</v>
      </c>
      <c r="AL180" s="35">
        <f>SUMIFS('8月奖金发放记录'!$J$2:$J$171,'8月奖金发放记录'!$B$2:$B$171,G180,'8月奖金发放记录'!$A$2:$A$171,A180)</f>
        <v>0</v>
      </c>
      <c r="AM180" s="34" t="s">
        <v>746</v>
      </c>
      <c r="AN180" s="34" t="s">
        <v>59</v>
      </c>
    </row>
    <row r="181" ht="19" customHeight="1" spans="1:40">
      <c r="A181" s="36" t="s">
        <v>324</v>
      </c>
      <c r="B181" s="36" t="s">
        <v>928</v>
      </c>
      <c r="C181" s="36" t="s">
        <v>742</v>
      </c>
      <c r="D181" s="36" t="s">
        <v>752</v>
      </c>
      <c r="E181" s="36" t="s">
        <v>17</v>
      </c>
      <c r="F181" s="37">
        <v>1000</v>
      </c>
      <c r="G181" s="36" t="s">
        <v>312</v>
      </c>
      <c r="H181" s="36"/>
      <c r="I181" s="36"/>
      <c r="J181" s="36" t="s">
        <v>60</v>
      </c>
      <c r="K181" s="36"/>
      <c r="L181" s="36"/>
      <c r="M181" s="36" t="s">
        <v>60</v>
      </c>
      <c r="N181" s="36"/>
      <c r="O181" s="36"/>
      <c r="P181" s="36" t="s">
        <v>60</v>
      </c>
      <c r="Q181" s="36">
        <v>5800</v>
      </c>
      <c r="R181" s="36">
        <v>5782.6</v>
      </c>
      <c r="S181" s="36" t="s">
        <v>748</v>
      </c>
      <c r="T181" s="36">
        <v>6000</v>
      </c>
      <c r="U181" s="36">
        <v>6806.8</v>
      </c>
      <c r="V181" s="36" t="s">
        <v>744</v>
      </c>
      <c r="W181" s="36">
        <v>4000</v>
      </c>
      <c r="X181" s="36">
        <v>4366</v>
      </c>
      <c r="Y181" s="36" t="s">
        <v>744</v>
      </c>
      <c r="Z181" s="36">
        <v>6000</v>
      </c>
      <c r="AA181" s="36">
        <v>4830</v>
      </c>
      <c r="AB181" s="36" t="s">
        <v>748</v>
      </c>
      <c r="AC181" s="36">
        <v>6000</v>
      </c>
      <c r="AD181" s="36">
        <v>3748.6</v>
      </c>
      <c r="AE181" s="36" t="s">
        <v>748</v>
      </c>
      <c r="AF181" s="37">
        <v>27800</v>
      </c>
      <c r="AG181" s="37">
        <v>25534</v>
      </c>
      <c r="AH181" s="36" t="s">
        <v>748</v>
      </c>
      <c r="AI181" s="36" t="s">
        <v>319</v>
      </c>
      <c r="AJ181" s="36" t="s">
        <v>745</v>
      </c>
      <c r="AK181" s="37">
        <f>SUMIFS('8月奖金发放记录'!$G$2:$G$171,'8月奖金发放记录'!$B$2:$B$171,G181,'8月奖金发放记录'!$A$2:$A$171,A181)</f>
        <v>0</v>
      </c>
      <c r="AL181" s="37">
        <f>SUMIFS('8月奖金发放记录'!$J$2:$J$171,'8月奖金发放记录'!$B$2:$B$171,G181,'8月奖金发放记录'!$A$2:$A$171,A181)</f>
        <v>0</v>
      </c>
      <c r="AM181" s="36" t="s">
        <v>746</v>
      </c>
      <c r="AN181" s="36" t="s">
        <v>59</v>
      </c>
    </row>
    <row r="182" ht="19" customHeight="1" spans="1:40">
      <c r="A182" s="34" t="s">
        <v>326</v>
      </c>
      <c r="B182" s="34" t="s">
        <v>929</v>
      </c>
      <c r="C182" s="34" t="s">
        <v>742</v>
      </c>
      <c r="D182" s="34" t="s">
        <v>752</v>
      </c>
      <c r="E182" s="34" t="s">
        <v>17</v>
      </c>
      <c r="F182" s="35">
        <v>1000</v>
      </c>
      <c r="G182" s="34" t="s">
        <v>312</v>
      </c>
      <c r="H182" s="34"/>
      <c r="I182" s="34"/>
      <c r="J182" s="34" t="s">
        <v>60</v>
      </c>
      <c r="K182" s="34"/>
      <c r="L182" s="34"/>
      <c r="M182" s="34" t="s">
        <v>60</v>
      </c>
      <c r="N182" s="34"/>
      <c r="O182" s="34"/>
      <c r="P182" s="34" t="s">
        <v>60</v>
      </c>
      <c r="Q182" s="34"/>
      <c r="R182" s="34"/>
      <c r="S182" s="34" t="s">
        <v>60</v>
      </c>
      <c r="T182" s="34">
        <v>3483.87</v>
      </c>
      <c r="U182" s="34">
        <v>4608</v>
      </c>
      <c r="V182" s="34" t="s">
        <v>744</v>
      </c>
      <c r="W182" s="34">
        <v>6000</v>
      </c>
      <c r="X182" s="34">
        <v>7459.4</v>
      </c>
      <c r="Y182" s="34" t="s">
        <v>744</v>
      </c>
      <c r="Z182" s="34">
        <v>6000</v>
      </c>
      <c r="AA182" s="34">
        <v>5950.8</v>
      </c>
      <c r="AB182" s="34" t="s">
        <v>748</v>
      </c>
      <c r="AC182" s="34">
        <v>6000</v>
      </c>
      <c r="AD182" s="34">
        <v>6207.6</v>
      </c>
      <c r="AE182" s="34" t="s">
        <v>744</v>
      </c>
      <c r="AF182" s="35">
        <v>21483.87</v>
      </c>
      <c r="AG182" s="35">
        <v>24225.8</v>
      </c>
      <c r="AH182" s="34" t="s">
        <v>744</v>
      </c>
      <c r="AI182" s="34" t="s">
        <v>327</v>
      </c>
      <c r="AJ182" s="34" t="s">
        <v>745</v>
      </c>
      <c r="AK182" s="35">
        <f>SUMIFS('8月奖金发放记录'!$G$2:$G$171,'8月奖金发放记录'!$B$2:$B$171,G182,'8月奖金发放记录'!$A$2:$A$171,A182)</f>
        <v>1000</v>
      </c>
      <c r="AL182" s="35">
        <f>SUMIFS('8月奖金发放记录'!$J$2:$J$171,'8月奖金发放记录'!$B$2:$B$171,G182,'8月奖金发放记录'!$A$2:$A$171,A182)</f>
        <v>1000</v>
      </c>
      <c r="AM182" s="34" t="s">
        <v>60</v>
      </c>
      <c r="AN182" s="34" t="s">
        <v>59</v>
      </c>
    </row>
    <row r="183" ht="19" customHeight="1" spans="1:40">
      <c r="A183" s="36" t="s">
        <v>128</v>
      </c>
      <c r="B183" s="36" t="s">
        <v>930</v>
      </c>
      <c r="C183" s="36" t="s">
        <v>742</v>
      </c>
      <c r="D183" s="36" t="s">
        <v>752</v>
      </c>
      <c r="E183" s="36" t="s">
        <v>17</v>
      </c>
      <c r="F183" s="37">
        <v>1000</v>
      </c>
      <c r="G183" s="36" t="s">
        <v>312</v>
      </c>
      <c r="H183" s="36"/>
      <c r="I183" s="36"/>
      <c r="J183" s="36" t="s">
        <v>60</v>
      </c>
      <c r="K183" s="36"/>
      <c r="L183" s="36"/>
      <c r="M183" s="36" t="s">
        <v>60</v>
      </c>
      <c r="N183" s="36"/>
      <c r="O183" s="36"/>
      <c r="P183" s="36" t="s">
        <v>60</v>
      </c>
      <c r="Q183" s="36"/>
      <c r="R183" s="36"/>
      <c r="S183" s="36" t="s">
        <v>60</v>
      </c>
      <c r="T183" s="36"/>
      <c r="U183" s="36"/>
      <c r="V183" s="36" t="s">
        <v>60</v>
      </c>
      <c r="W183" s="36"/>
      <c r="X183" s="36"/>
      <c r="Y183" s="36" t="s">
        <v>60</v>
      </c>
      <c r="Z183" s="36"/>
      <c r="AA183" s="36"/>
      <c r="AB183" s="36" t="s">
        <v>60</v>
      </c>
      <c r="AC183" s="36">
        <v>967.74</v>
      </c>
      <c r="AD183" s="36">
        <v>1464.1</v>
      </c>
      <c r="AE183" s="36" t="s">
        <v>744</v>
      </c>
      <c r="AF183" s="37">
        <v>967.74</v>
      </c>
      <c r="AG183" s="37">
        <v>1464.1</v>
      </c>
      <c r="AH183" s="36" t="s">
        <v>744</v>
      </c>
      <c r="AI183" s="36" t="s">
        <v>319</v>
      </c>
      <c r="AJ183" s="36" t="s">
        <v>745</v>
      </c>
      <c r="AK183" s="37">
        <f>SUMIFS('8月奖金发放记录'!$G$2:$G$171,'8月奖金发放记录'!$B$2:$B$171,G183,'8月奖金发放记录'!$A$2:$A$171,A183)</f>
        <v>161.29</v>
      </c>
      <c r="AL183" s="37">
        <f>SUMIFS('8月奖金发放记录'!$J$2:$J$171,'8月奖金发放记录'!$B$2:$B$171,G183,'8月奖金发放记录'!$A$2:$A$171,A183)</f>
        <v>161.29</v>
      </c>
      <c r="AM183" s="36" t="s">
        <v>60</v>
      </c>
      <c r="AN183" s="36" t="s">
        <v>59</v>
      </c>
    </row>
    <row r="184" ht="19" customHeight="1" spans="1:40">
      <c r="A184" s="34" t="s">
        <v>329</v>
      </c>
      <c r="B184" s="34" t="s">
        <v>931</v>
      </c>
      <c r="C184" s="34" t="s">
        <v>742</v>
      </c>
      <c r="D184" s="34" t="s">
        <v>752</v>
      </c>
      <c r="E184" s="34" t="s">
        <v>17</v>
      </c>
      <c r="F184" s="35">
        <v>1000</v>
      </c>
      <c r="G184" s="34" t="s">
        <v>312</v>
      </c>
      <c r="H184" s="34"/>
      <c r="I184" s="34"/>
      <c r="J184" s="34" t="s">
        <v>60</v>
      </c>
      <c r="K184" s="34"/>
      <c r="L184" s="34"/>
      <c r="M184" s="34" t="s">
        <v>60</v>
      </c>
      <c r="N184" s="34"/>
      <c r="O184" s="34"/>
      <c r="P184" s="34" t="s">
        <v>60</v>
      </c>
      <c r="Q184" s="34">
        <v>2000</v>
      </c>
      <c r="R184" s="34">
        <v>1585.9</v>
      </c>
      <c r="S184" s="34" t="s">
        <v>748</v>
      </c>
      <c r="T184" s="34">
        <v>6000</v>
      </c>
      <c r="U184" s="34">
        <v>5858.7</v>
      </c>
      <c r="V184" s="34" t="s">
        <v>748</v>
      </c>
      <c r="W184" s="34">
        <v>6000</v>
      </c>
      <c r="X184" s="34">
        <v>3750.2</v>
      </c>
      <c r="Y184" s="34" t="s">
        <v>748</v>
      </c>
      <c r="Z184" s="34">
        <v>4064.52</v>
      </c>
      <c r="AA184" s="34">
        <v>3740.5</v>
      </c>
      <c r="AB184" s="34" t="s">
        <v>748</v>
      </c>
      <c r="AC184" s="34">
        <v>6000</v>
      </c>
      <c r="AD184" s="34">
        <v>6842.1</v>
      </c>
      <c r="AE184" s="34" t="s">
        <v>744</v>
      </c>
      <c r="AF184" s="35">
        <v>24064.52</v>
      </c>
      <c r="AG184" s="35">
        <v>21777.4</v>
      </c>
      <c r="AH184" s="34" t="s">
        <v>748</v>
      </c>
      <c r="AI184" s="34" t="s">
        <v>330</v>
      </c>
      <c r="AJ184" s="34" t="s">
        <v>745</v>
      </c>
      <c r="AK184" s="35">
        <f>SUMIFS('8月奖金发放记录'!$G$2:$G$171,'8月奖金发放记录'!$B$2:$B$171,G184,'8月奖金发放记录'!$A$2:$A$171,A184)</f>
        <v>1000</v>
      </c>
      <c r="AL184" s="35">
        <f>SUMIFS('8月奖金发放记录'!$J$2:$J$171,'8月奖金发放记录'!$B$2:$B$171,G184,'8月奖金发放记录'!$A$2:$A$171,A184)</f>
        <v>1000</v>
      </c>
      <c r="AM184" s="34" t="s">
        <v>60</v>
      </c>
      <c r="AN184" s="34" t="s">
        <v>59</v>
      </c>
    </row>
    <row r="185" ht="19" customHeight="1" spans="1:40">
      <c r="A185" s="36" t="s">
        <v>332</v>
      </c>
      <c r="B185" s="36" t="s">
        <v>932</v>
      </c>
      <c r="C185" s="36" t="s">
        <v>742</v>
      </c>
      <c r="D185" s="36" t="s">
        <v>752</v>
      </c>
      <c r="E185" s="36" t="s">
        <v>17</v>
      </c>
      <c r="F185" s="37">
        <v>1000</v>
      </c>
      <c r="G185" s="36" t="s">
        <v>312</v>
      </c>
      <c r="H185" s="36">
        <v>6000</v>
      </c>
      <c r="I185" s="36">
        <v>322</v>
      </c>
      <c r="J185" s="36" t="s">
        <v>748</v>
      </c>
      <c r="K185" s="36">
        <v>6000</v>
      </c>
      <c r="L185" s="36">
        <v>3449</v>
      </c>
      <c r="M185" s="36" t="s">
        <v>748</v>
      </c>
      <c r="N185" s="36">
        <v>6000</v>
      </c>
      <c r="O185" s="36">
        <v>3920.9</v>
      </c>
      <c r="P185" s="36" t="s">
        <v>748</v>
      </c>
      <c r="Q185" s="36">
        <v>6000</v>
      </c>
      <c r="R185" s="36">
        <v>1359.6</v>
      </c>
      <c r="S185" s="36" t="s">
        <v>748</v>
      </c>
      <c r="T185" s="36">
        <v>6000</v>
      </c>
      <c r="U185" s="36">
        <v>2015.9</v>
      </c>
      <c r="V185" s="36" t="s">
        <v>748</v>
      </c>
      <c r="W185" s="36">
        <v>6000</v>
      </c>
      <c r="X185" s="36">
        <v>1517.6</v>
      </c>
      <c r="Y185" s="36" t="s">
        <v>748</v>
      </c>
      <c r="Z185" s="36">
        <v>6000</v>
      </c>
      <c r="AA185" s="36">
        <v>1374.1</v>
      </c>
      <c r="AB185" s="36" t="s">
        <v>748</v>
      </c>
      <c r="AC185" s="36">
        <v>6000</v>
      </c>
      <c r="AD185" s="36">
        <v>1489.4</v>
      </c>
      <c r="AE185" s="36" t="s">
        <v>748</v>
      </c>
      <c r="AF185" s="37">
        <v>48000</v>
      </c>
      <c r="AG185" s="37">
        <v>15448.5</v>
      </c>
      <c r="AH185" s="36" t="s">
        <v>748</v>
      </c>
      <c r="AI185" s="36" t="s">
        <v>319</v>
      </c>
      <c r="AJ185" s="36" t="s">
        <v>745</v>
      </c>
      <c r="AK185" s="37">
        <f>SUMIFS('8月奖金发放记录'!$G$2:$G$171,'8月奖金发放记录'!$B$2:$B$171,G185,'8月奖金发放记录'!$A$2:$A$171,A185)</f>
        <v>0</v>
      </c>
      <c r="AL185" s="37">
        <f>SUMIFS('8月奖金发放记录'!$J$2:$J$171,'8月奖金发放记录'!$B$2:$B$171,G185,'8月奖金发放记录'!$A$2:$A$171,A185)</f>
        <v>0</v>
      </c>
      <c r="AM185" s="36" t="s">
        <v>746</v>
      </c>
      <c r="AN185" s="36" t="s">
        <v>59</v>
      </c>
    </row>
    <row r="186" ht="19" customHeight="1" spans="1:40">
      <c r="A186" s="34" t="s">
        <v>333</v>
      </c>
      <c r="B186" s="34" t="s">
        <v>933</v>
      </c>
      <c r="C186" s="34" t="s">
        <v>742</v>
      </c>
      <c r="D186" s="34" t="s">
        <v>752</v>
      </c>
      <c r="E186" s="34" t="s">
        <v>17</v>
      </c>
      <c r="F186" s="35">
        <v>1000</v>
      </c>
      <c r="G186" s="34" t="s">
        <v>312</v>
      </c>
      <c r="H186" s="34">
        <v>2322.58</v>
      </c>
      <c r="I186" s="34">
        <v>2943.8</v>
      </c>
      <c r="J186" s="34" t="s">
        <v>744</v>
      </c>
      <c r="K186" s="34">
        <v>6000</v>
      </c>
      <c r="L186" s="34">
        <v>3229.5</v>
      </c>
      <c r="M186" s="34" t="s">
        <v>748</v>
      </c>
      <c r="N186" s="34">
        <v>6000</v>
      </c>
      <c r="O186" s="34">
        <v>7860.1</v>
      </c>
      <c r="P186" s="34" t="s">
        <v>744</v>
      </c>
      <c r="Q186" s="34">
        <v>6000</v>
      </c>
      <c r="R186" s="34">
        <v>10279.8</v>
      </c>
      <c r="S186" s="34" t="s">
        <v>744</v>
      </c>
      <c r="T186" s="34">
        <v>6000</v>
      </c>
      <c r="U186" s="34">
        <v>5936.5</v>
      </c>
      <c r="V186" s="34" t="s">
        <v>748</v>
      </c>
      <c r="W186" s="34">
        <v>6000</v>
      </c>
      <c r="X186" s="34">
        <v>6518.1</v>
      </c>
      <c r="Y186" s="34" t="s">
        <v>744</v>
      </c>
      <c r="Z186" s="34">
        <v>6000</v>
      </c>
      <c r="AA186" s="34">
        <v>2662.4</v>
      </c>
      <c r="AB186" s="34" t="s">
        <v>748</v>
      </c>
      <c r="AC186" s="34">
        <v>6000</v>
      </c>
      <c r="AD186" s="34">
        <v>6169.4</v>
      </c>
      <c r="AE186" s="34" t="s">
        <v>744</v>
      </c>
      <c r="AF186" s="35">
        <v>44322.58</v>
      </c>
      <c r="AG186" s="35">
        <v>45599.6</v>
      </c>
      <c r="AH186" s="34" t="s">
        <v>744</v>
      </c>
      <c r="AI186" s="34" t="s">
        <v>327</v>
      </c>
      <c r="AJ186" s="34" t="s">
        <v>745</v>
      </c>
      <c r="AK186" s="35">
        <f>SUMIFS('8月奖金发放记录'!$G$2:$G$171,'8月奖金发放记录'!$B$2:$B$171,G186,'8月奖金发放记录'!$A$2:$A$171,A186)</f>
        <v>1000</v>
      </c>
      <c r="AL186" s="35">
        <f>SUMIFS('8月奖金发放记录'!$J$2:$J$171,'8月奖金发放记录'!$B$2:$B$171,G186,'8月奖金发放记录'!$A$2:$A$171,A186)</f>
        <v>1000</v>
      </c>
      <c r="AM186" s="34" t="s">
        <v>60</v>
      </c>
      <c r="AN186" s="34" t="s">
        <v>59</v>
      </c>
    </row>
    <row r="187" ht="19" customHeight="1" spans="1:40">
      <c r="A187" s="36" t="s">
        <v>334</v>
      </c>
      <c r="B187" s="36" t="s">
        <v>934</v>
      </c>
      <c r="C187" s="36" t="s">
        <v>742</v>
      </c>
      <c r="D187" s="36" t="s">
        <v>752</v>
      </c>
      <c r="E187" s="36" t="s">
        <v>17</v>
      </c>
      <c r="F187" s="37">
        <v>1000</v>
      </c>
      <c r="G187" s="36" t="s">
        <v>312</v>
      </c>
      <c r="H187" s="36"/>
      <c r="I187" s="36"/>
      <c r="J187" s="36" t="s">
        <v>60</v>
      </c>
      <c r="K187" s="36">
        <v>6000</v>
      </c>
      <c r="L187" s="36">
        <v>3863.7</v>
      </c>
      <c r="M187" s="36" t="s">
        <v>748</v>
      </c>
      <c r="N187" s="36">
        <v>6000</v>
      </c>
      <c r="O187" s="36">
        <v>8442.2</v>
      </c>
      <c r="P187" s="36" t="s">
        <v>744</v>
      </c>
      <c r="Q187" s="36">
        <v>6000</v>
      </c>
      <c r="R187" s="36">
        <v>9112.7</v>
      </c>
      <c r="S187" s="36" t="s">
        <v>744</v>
      </c>
      <c r="T187" s="36">
        <v>6000</v>
      </c>
      <c r="U187" s="36">
        <v>10325.2</v>
      </c>
      <c r="V187" s="36" t="s">
        <v>744</v>
      </c>
      <c r="W187" s="36">
        <v>6000</v>
      </c>
      <c r="X187" s="36">
        <v>9703.5</v>
      </c>
      <c r="Y187" s="36" t="s">
        <v>744</v>
      </c>
      <c r="Z187" s="36">
        <v>6000</v>
      </c>
      <c r="AA187" s="36">
        <v>8129.5</v>
      </c>
      <c r="AB187" s="36" t="s">
        <v>744</v>
      </c>
      <c r="AC187" s="36">
        <v>6000</v>
      </c>
      <c r="AD187" s="36">
        <v>10609</v>
      </c>
      <c r="AE187" s="36" t="s">
        <v>744</v>
      </c>
      <c r="AF187" s="37">
        <v>42000</v>
      </c>
      <c r="AG187" s="37">
        <v>60185.8</v>
      </c>
      <c r="AH187" s="36" t="s">
        <v>744</v>
      </c>
      <c r="AI187" s="36" t="s">
        <v>319</v>
      </c>
      <c r="AJ187" s="36" t="s">
        <v>745</v>
      </c>
      <c r="AK187" s="37">
        <f>SUMIFS('8月奖金发放记录'!$G$2:$G$171,'8月奖金发放记录'!$B$2:$B$171,G187,'8月奖金发放记录'!$A$2:$A$171,A187)</f>
        <v>1000</v>
      </c>
      <c r="AL187" s="37">
        <f>SUMIFS('8月奖金发放记录'!$J$2:$J$171,'8月奖金发放记录'!$B$2:$B$171,G187,'8月奖金发放记录'!$A$2:$A$171,A187)</f>
        <v>1000</v>
      </c>
      <c r="AM187" s="36" t="s">
        <v>60</v>
      </c>
      <c r="AN187" s="36" t="s">
        <v>59</v>
      </c>
    </row>
    <row r="188" ht="19" customHeight="1" spans="1:40">
      <c r="A188" s="34" t="s">
        <v>335</v>
      </c>
      <c r="B188" s="34" t="s">
        <v>935</v>
      </c>
      <c r="C188" s="34" t="s">
        <v>742</v>
      </c>
      <c r="D188" s="34" t="s">
        <v>752</v>
      </c>
      <c r="E188" s="34" t="s">
        <v>17</v>
      </c>
      <c r="F188" s="35">
        <v>1000</v>
      </c>
      <c r="G188" s="34" t="s">
        <v>312</v>
      </c>
      <c r="H188" s="34"/>
      <c r="I188" s="34"/>
      <c r="J188" s="34" t="s">
        <v>60</v>
      </c>
      <c r="K188" s="34"/>
      <c r="L188" s="34"/>
      <c r="M188" s="34" t="s">
        <v>60</v>
      </c>
      <c r="N188" s="34"/>
      <c r="O188" s="34"/>
      <c r="P188" s="34" t="s">
        <v>60</v>
      </c>
      <c r="Q188" s="34"/>
      <c r="R188" s="34"/>
      <c r="S188" s="34" t="s">
        <v>60</v>
      </c>
      <c r="T188" s="34"/>
      <c r="U188" s="34"/>
      <c r="V188" s="34" t="s">
        <v>60</v>
      </c>
      <c r="W188" s="34"/>
      <c r="X188" s="34"/>
      <c r="Y188" s="34" t="s">
        <v>60</v>
      </c>
      <c r="Z188" s="34"/>
      <c r="AA188" s="34"/>
      <c r="AB188" s="34" t="s">
        <v>60</v>
      </c>
      <c r="AC188" s="34">
        <v>967.74</v>
      </c>
      <c r="AD188" s="34">
        <v>1409.4</v>
      </c>
      <c r="AE188" s="34" t="s">
        <v>744</v>
      </c>
      <c r="AF188" s="35">
        <v>967.74</v>
      </c>
      <c r="AG188" s="35">
        <v>1409.4</v>
      </c>
      <c r="AH188" s="34" t="s">
        <v>744</v>
      </c>
      <c r="AI188" s="34" t="s">
        <v>319</v>
      </c>
      <c r="AJ188" s="34" t="s">
        <v>745</v>
      </c>
      <c r="AK188" s="35">
        <f>SUMIFS('8月奖金发放记录'!$G$2:$G$171,'8月奖金发放记录'!$B$2:$B$171,G188,'8月奖金发放记录'!$A$2:$A$171,A188)</f>
        <v>161.29</v>
      </c>
      <c r="AL188" s="35">
        <f>SUMIFS('8月奖金发放记录'!$J$2:$J$171,'8月奖金发放记录'!$B$2:$B$171,G188,'8月奖金发放记录'!$A$2:$A$171,A188)</f>
        <v>161.29</v>
      </c>
      <c r="AM188" s="34" t="s">
        <v>60</v>
      </c>
      <c r="AN188" s="34" t="s">
        <v>59</v>
      </c>
    </row>
    <row r="189" ht="19" customHeight="1" spans="1:40">
      <c r="A189" s="36" t="s">
        <v>336</v>
      </c>
      <c r="B189" s="36" t="s">
        <v>936</v>
      </c>
      <c r="C189" s="36" t="s">
        <v>742</v>
      </c>
      <c r="D189" s="36" t="s">
        <v>752</v>
      </c>
      <c r="E189" s="36" t="s">
        <v>17</v>
      </c>
      <c r="F189" s="37">
        <v>1000</v>
      </c>
      <c r="G189" s="36" t="s">
        <v>312</v>
      </c>
      <c r="H189" s="36"/>
      <c r="I189" s="36"/>
      <c r="J189" s="36" t="s">
        <v>60</v>
      </c>
      <c r="K189" s="36"/>
      <c r="L189" s="36"/>
      <c r="M189" s="36" t="s">
        <v>60</v>
      </c>
      <c r="N189" s="36"/>
      <c r="O189" s="36"/>
      <c r="P189" s="36" t="s">
        <v>60</v>
      </c>
      <c r="Q189" s="36"/>
      <c r="R189" s="36"/>
      <c r="S189" s="36" t="s">
        <v>60</v>
      </c>
      <c r="T189" s="36">
        <v>4258.06</v>
      </c>
      <c r="U189" s="36">
        <v>9071.4</v>
      </c>
      <c r="V189" s="36" t="s">
        <v>744</v>
      </c>
      <c r="W189" s="36">
        <v>6000</v>
      </c>
      <c r="X189" s="36">
        <v>11610.4</v>
      </c>
      <c r="Y189" s="36" t="s">
        <v>744</v>
      </c>
      <c r="Z189" s="36">
        <v>6000</v>
      </c>
      <c r="AA189" s="36">
        <v>9948.1</v>
      </c>
      <c r="AB189" s="36" t="s">
        <v>744</v>
      </c>
      <c r="AC189" s="36">
        <v>6000</v>
      </c>
      <c r="AD189" s="36">
        <v>8278.6</v>
      </c>
      <c r="AE189" s="36" t="s">
        <v>744</v>
      </c>
      <c r="AF189" s="37">
        <v>22258.06</v>
      </c>
      <c r="AG189" s="37">
        <v>38908.5</v>
      </c>
      <c r="AH189" s="36" t="s">
        <v>744</v>
      </c>
      <c r="AI189" s="36" t="s">
        <v>313</v>
      </c>
      <c r="AJ189" s="36" t="s">
        <v>745</v>
      </c>
      <c r="AK189" s="37">
        <f>SUMIFS('8月奖金发放记录'!$G$2:$G$171,'8月奖金发放记录'!$B$2:$B$171,G189,'8月奖金发放记录'!$A$2:$A$171,A189)</f>
        <v>1000</v>
      </c>
      <c r="AL189" s="37">
        <f>SUMIFS('8月奖金发放记录'!$J$2:$J$171,'8月奖金发放记录'!$B$2:$B$171,G189,'8月奖金发放记录'!$A$2:$A$171,A189)</f>
        <v>1000</v>
      </c>
      <c r="AM189" s="36" t="s">
        <v>60</v>
      </c>
      <c r="AN189" s="36" t="s">
        <v>59</v>
      </c>
    </row>
    <row r="190" ht="19" customHeight="1" spans="1:40">
      <c r="A190" s="34" t="s">
        <v>337</v>
      </c>
      <c r="B190" s="34" t="s">
        <v>937</v>
      </c>
      <c r="C190" s="34" t="s">
        <v>742</v>
      </c>
      <c r="D190" s="34" t="s">
        <v>752</v>
      </c>
      <c r="E190" s="34" t="s">
        <v>17</v>
      </c>
      <c r="F190" s="35">
        <v>1000</v>
      </c>
      <c r="G190" s="34" t="s">
        <v>312</v>
      </c>
      <c r="H190" s="34">
        <v>580.65</v>
      </c>
      <c r="I190" s="34">
        <v>492.4</v>
      </c>
      <c r="J190" s="34" t="s">
        <v>748</v>
      </c>
      <c r="K190" s="34">
        <v>6000</v>
      </c>
      <c r="L190" s="34">
        <v>4886.8</v>
      </c>
      <c r="M190" s="34" t="s">
        <v>748</v>
      </c>
      <c r="N190" s="34">
        <v>6000</v>
      </c>
      <c r="O190" s="34">
        <v>3814.7</v>
      </c>
      <c r="P190" s="34" t="s">
        <v>748</v>
      </c>
      <c r="Q190" s="34">
        <v>6000</v>
      </c>
      <c r="R190" s="34">
        <v>3768.3</v>
      </c>
      <c r="S190" s="34" t="s">
        <v>748</v>
      </c>
      <c r="T190" s="34">
        <v>6000</v>
      </c>
      <c r="U190" s="34">
        <v>3109.3</v>
      </c>
      <c r="V190" s="34" t="s">
        <v>748</v>
      </c>
      <c r="W190" s="34">
        <v>6000</v>
      </c>
      <c r="X190" s="34">
        <v>4472.4</v>
      </c>
      <c r="Y190" s="34" t="s">
        <v>748</v>
      </c>
      <c r="Z190" s="34">
        <v>6000</v>
      </c>
      <c r="AA190" s="34">
        <v>2813.1</v>
      </c>
      <c r="AB190" s="34" t="s">
        <v>748</v>
      </c>
      <c r="AC190" s="34">
        <v>6000</v>
      </c>
      <c r="AD190" s="34">
        <v>3983.5</v>
      </c>
      <c r="AE190" s="34" t="s">
        <v>748</v>
      </c>
      <c r="AF190" s="35">
        <v>42580.65</v>
      </c>
      <c r="AG190" s="35">
        <v>27340.5</v>
      </c>
      <c r="AH190" s="34" t="s">
        <v>748</v>
      </c>
      <c r="AI190" s="34" t="s">
        <v>330</v>
      </c>
      <c r="AJ190" s="34" t="s">
        <v>745</v>
      </c>
      <c r="AK190" s="35">
        <f>SUMIFS('8月奖金发放记录'!$G$2:$G$171,'8月奖金发放记录'!$B$2:$B$171,G190,'8月奖金发放记录'!$A$2:$A$171,A190)</f>
        <v>0</v>
      </c>
      <c r="AL190" s="35">
        <f>SUMIFS('8月奖金发放记录'!$J$2:$J$171,'8月奖金发放记录'!$B$2:$B$171,G190,'8月奖金发放记录'!$A$2:$A$171,A190)</f>
        <v>0</v>
      </c>
      <c r="AM190" s="34" t="s">
        <v>746</v>
      </c>
      <c r="AN190" s="34" t="s">
        <v>59</v>
      </c>
    </row>
    <row r="191" ht="19" customHeight="1" spans="1:40">
      <c r="A191" s="36" t="s">
        <v>338</v>
      </c>
      <c r="B191" s="36" t="s">
        <v>938</v>
      </c>
      <c r="C191" s="36" t="s">
        <v>742</v>
      </c>
      <c r="D191" s="36" t="s">
        <v>752</v>
      </c>
      <c r="E191" s="36" t="s">
        <v>17</v>
      </c>
      <c r="F191" s="37">
        <v>1000</v>
      </c>
      <c r="G191" s="36" t="s">
        <v>312</v>
      </c>
      <c r="H191" s="36">
        <v>2516.13</v>
      </c>
      <c r="I191" s="36">
        <v>0</v>
      </c>
      <c r="J191" s="36" t="s">
        <v>748</v>
      </c>
      <c r="K191" s="36">
        <v>6000</v>
      </c>
      <c r="L191" s="36">
        <v>1406.7</v>
      </c>
      <c r="M191" s="36" t="s">
        <v>748</v>
      </c>
      <c r="N191" s="36">
        <v>6000</v>
      </c>
      <c r="O191" s="36">
        <v>5552.9</v>
      </c>
      <c r="P191" s="36" t="s">
        <v>748</v>
      </c>
      <c r="Q191" s="36">
        <v>6000</v>
      </c>
      <c r="R191" s="36">
        <v>1735.6</v>
      </c>
      <c r="S191" s="36" t="s">
        <v>748</v>
      </c>
      <c r="T191" s="36">
        <v>6000</v>
      </c>
      <c r="U191" s="36">
        <v>2321.4</v>
      </c>
      <c r="V191" s="36" t="s">
        <v>748</v>
      </c>
      <c r="W191" s="36">
        <v>6000</v>
      </c>
      <c r="X191" s="36">
        <v>1493.9</v>
      </c>
      <c r="Y191" s="36" t="s">
        <v>748</v>
      </c>
      <c r="Z191" s="36">
        <v>6000</v>
      </c>
      <c r="AA191" s="36">
        <v>1375.7</v>
      </c>
      <c r="AB191" s="36" t="s">
        <v>748</v>
      </c>
      <c r="AC191" s="36">
        <v>6000</v>
      </c>
      <c r="AD191" s="36">
        <v>3239.7</v>
      </c>
      <c r="AE191" s="36" t="s">
        <v>748</v>
      </c>
      <c r="AF191" s="37">
        <v>44516.13</v>
      </c>
      <c r="AG191" s="37">
        <v>17125.9</v>
      </c>
      <c r="AH191" s="36" t="s">
        <v>748</v>
      </c>
      <c r="AI191" s="36" t="s">
        <v>319</v>
      </c>
      <c r="AJ191" s="36" t="s">
        <v>745</v>
      </c>
      <c r="AK191" s="37">
        <f>SUMIFS('8月奖金发放记录'!$G$2:$G$171,'8月奖金发放记录'!$B$2:$B$171,G191,'8月奖金发放记录'!$A$2:$A$171,A191)</f>
        <v>0</v>
      </c>
      <c r="AL191" s="37">
        <f>SUMIFS('8月奖金发放记录'!$J$2:$J$171,'8月奖金发放记录'!$B$2:$B$171,G191,'8月奖金发放记录'!$A$2:$A$171,A191)</f>
        <v>0</v>
      </c>
      <c r="AM191" s="36" t="s">
        <v>746</v>
      </c>
      <c r="AN191" s="36" t="s">
        <v>59</v>
      </c>
    </row>
    <row r="192" ht="19" customHeight="1" spans="1:40">
      <c r="A192" s="34" t="s">
        <v>339</v>
      </c>
      <c r="B192" s="34" t="s">
        <v>939</v>
      </c>
      <c r="C192" s="34" t="s">
        <v>742</v>
      </c>
      <c r="D192" s="34" t="s">
        <v>752</v>
      </c>
      <c r="E192" s="34" t="s">
        <v>17</v>
      </c>
      <c r="F192" s="35">
        <v>1000</v>
      </c>
      <c r="G192" s="34" t="s">
        <v>312</v>
      </c>
      <c r="H192" s="34"/>
      <c r="I192" s="34"/>
      <c r="J192" s="34" t="s">
        <v>60</v>
      </c>
      <c r="K192" s="34"/>
      <c r="L192" s="34"/>
      <c r="M192" s="34" t="s">
        <v>60</v>
      </c>
      <c r="N192" s="34">
        <v>1354.84</v>
      </c>
      <c r="O192" s="34">
        <v>1285.5</v>
      </c>
      <c r="P192" s="34" t="s">
        <v>748</v>
      </c>
      <c r="Q192" s="34">
        <v>6000</v>
      </c>
      <c r="R192" s="34">
        <v>6370.4</v>
      </c>
      <c r="S192" s="34" t="s">
        <v>744</v>
      </c>
      <c r="T192" s="34">
        <v>6000</v>
      </c>
      <c r="U192" s="34">
        <v>6480.4</v>
      </c>
      <c r="V192" s="34" t="s">
        <v>744</v>
      </c>
      <c r="W192" s="34">
        <v>6000</v>
      </c>
      <c r="X192" s="34">
        <v>5822.6</v>
      </c>
      <c r="Y192" s="34" t="s">
        <v>748</v>
      </c>
      <c r="Z192" s="34">
        <v>4451.61</v>
      </c>
      <c r="AA192" s="34">
        <v>4309.4</v>
      </c>
      <c r="AB192" s="34" t="s">
        <v>748</v>
      </c>
      <c r="AC192" s="34">
        <v>6000</v>
      </c>
      <c r="AD192" s="34">
        <v>7112.1</v>
      </c>
      <c r="AE192" s="34" t="s">
        <v>744</v>
      </c>
      <c r="AF192" s="35">
        <v>29806.45</v>
      </c>
      <c r="AG192" s="35">
        <v>31380.4</v>
      </c>
      <c r="AH192" s="34" t="s">
        <v>744</v>
      </c>
      <c r="AI192" s="34" t="s">
        <v>330</v>
      </c>
      <c r="AJ192" s="34" t="s">
        <v>745</v>
      </c>
      <c r="AK192" s="35">
        <f>SUMIFS('8月奖金发放记录'!$G$2:$G$171,'8月奖金发放记录'!$B$2:$B$171,G192,'8月奖金发放记录'!$A$2:$A$171,A192)</f>
        <v>1000</v>
      </c>
      <c r="AL192" s="35">
        <f>SUMIFS('8月奖金发放记录'!$J$2:$J$171,'8月奖金发放记录'!$B$2:$B$171,G192,'8月奖金发放记录'!$A$2:$A$171,A192)</f>
        <v>1000</v>
      </c>
      <c r="AM192" s="34" t="s">
        <v>60</v>
      </c>
      <c r="AN192" s="34" t="s">
        <v>59</v>
      </c>
    </row>
    <row r="193" ht="19" customHeight="1" spans="1:40">
      <c r="A193" s="36" t="s">
        <v>340</v>
      </c>
      <c r="B193" s="36" t="s">
        <v>940</v>
      </c>
      <c r="C193" s="36" t="s">
        <v>742</v>
      </c>
      <c r="D193" s="36" t="s">
        <v>752</v>
      </c>
      <c r="E193" s="36" t="s">
        <v>17</v>
      </c>
      <c r="F193" s="37">
        <v>1000</v>
      </c>
      <c r="G193" s="36" t="s">
        <v>312</v>
      </c>
      <c r="H193" s="36"/>
      <c r="I193" s="36"/>
      <c r="J193" s="36" t="s">
        <v>60</v>
      </c>
      <c r="K193" s="36"/>
      <c r="L193" s="36"/>
      <c r="M193" s="36" t="s">
        <v>60</v>
      </c>
      <c r="N193" s="36"/>
      <c r="O193" s="36"/>
      <c r="P193" s="36" t="s">
        <v>60</v>
      </c>
      <c r="Q193" s="36"/>
      <c r="R193" s="36"/>
      <c r="S193" s="36" t="s">
        <v>60</v>
      </c>
      <c r="T193" s="36"/>
      <c r="U193" s="36"/>
      <c r="V193" s="36" t="s">
        <v>60</v>
      </c>
      <c r="W193" s="36">
        <v>1400</v>
      </c>
      <c r="X193" s="36">
        <v>1927.5</v>
      </c>
      <c r="Y193" s="36" t="s">
        <v>744</v>
      </c>
      <c r="Z193" s="36">
        <v>6000</v>
      </c>
      <c r="AA193" s="36">
        <v>2421.4</v>
      </c>
      <c r="AB193" s="36" t="s">
        <v>748</v>
      </c>
      <c r="AC193" s="36">
        <v>6000</v>
      </c>
      <c r="AD193" s="36">
        <v>5160.4</v>
      </c>
      <c r="AE193" s="36" t="s">
        <v>748</v>
      </c>
      <c r="AF193" s="37">
        <v>13400</v>
      </c>
      <c r="AG193" s="37">
        <v>9509.3</v>
      </c>
      <c r="AH193" s="36" t="s">
        <v>748</v>
      </c>
      <c r="AI193" s="36" t="s">
        <v>327</v>
      </c>
      <c r="AJ193" s="36" t="s">
        <v>745</v>
      </c>
      <c r="AK193" s="37">
        <f>SUMIFS('8月奖金发放记录'!$G$2:$G$171,'8月奖金发放记录'!$B$2:$B$171,G193,'8月奖金发放记录'!$A$2:$A$171,A193)</f>
        <v>0</v>
      </c>
      <c r="AL193" s="37">
        <f>SUMIFS('8月奖金发放记录'!$J$2:$J$171,'8月奖金发放记录'!$B$2:$B$171,G193,'8月奖金发放记录'!$A$2:$A$171,A193)</f>
        <v>0</v>
      </c>
      <c r="AM193" s="36" t="s">
        <v>746</v>
      </c>
      <c r="AN193" s="36" t="s">
        <v>59</v>
      </c>
    </row>
    <row r="194" ht="19" customHeight="1" spans="1:40">
      <c r="A194" s="34" t="s">
        <v>341</v>
      </c>
      <c r="B194" s="34" t="s">
        <v>941</v>
      </c>
      <c r="C194" s="34" t="s">
        <v>742</v>
      </c>
      <c r="D194" s="34" t="s">
        <v>752</v>
      </c>
      <c r="E194" s="34" t="s">
        <v>17</v>
      </c>
      <c r="F194" s="35">
        <v>1000</v>
      </c>
      <c r="G194" s="34" t="s">
        <v>312</v>
      </c>
      <c r="H194" s="34">
        <v>4258.06</v>
      </c>
      <c r="I194" s="34">
        <v>2277</v>
      </c>
      <c r="J194" s="34" t="s">
        <v>748</v>
      </c>
      <c r="K194" s="34">
        <v>6000</v>
      </c>
      <c r="L194" s="34">
        <v>2362</v>
      </c>
      <c r="M194" s="34" t="s">
        <v>748</v>
      </c>
      <c r="N194" s="34">
        <v>6000</v>
      </c>
      <c r="O194" s="34">
        <v>6939.5</v>
      </c>
      <c r="P194" s="34" t="s">
        <v>744</v>
      </c>
      <c r="Q194" s="34">
        <v>6000</v>
      </c>
      <c r="R194" s="34">
        <v>9570</v>
      </c>
      <c r="S194" s="34" t="s">
        <v>744</v>
      </c>
      <c r="T194" s="34">
        <v>6000</v>
      </c>
      <c r="U194" s="34">
        <v>6526.5</v>
      </c>
      <c r="V194" s="34" t="s">
        <v>744</v>
      </c>
      <c r="W194" s="34">
        <v>6000</v>
      </c>
      <c r="X194" s="34">
        <v>12648.6</v>
      </c>
      <c r="Y194" s="34" t="s">
        <v>744</v>
      </c>
      <c r="Z194" s="34">
        <v>6000</v>
      </c>
      <c r="AA194" s="34">
        <v>11326.1</v>
      </c>
      <c r="AB194" s="34" t="s">
        <v>744</v>
      </c>
      <c r="AC194" s="34">
        <v>6000</v>
      </c>
      <c r="AD194" s="34">
        <v>12390.8</v>
      </c>
      <c r="AE194" s="34" t="s">
        <v>744</v>
      </c>
      <c r="AF194" s="35">
        <v>46258.06</v>
      </c>
      <c r="AG194" s="35">
        <v>64040.5</v>
      </c>
      <c r="AH194" s="34" t="s">
        <v>744</v>
      </c>
      <c r="AI194" s="34" t="s">
        <v>313</v>
      </c>
      <c r="AJ194" s="34" t="s">
        <v>745</v>
      </c>
      <c r="AK194" s="35">
        <f>SUMIFS('8月奖金发放记录'!$G$2:$G$171,'8月奖金发放记录'!$B$2:$B$171,G194,'8月奖金发放记录'!$A$2:$A$171,A194)</f>
        <v>1000</v>
      </c>
      <c r="AL194" s="35">
        <f>SUMIFS('8月奖金发放记录'!$J$2:$J$171,'8月奖金发放记录'!$B$2:$B$171,G194,'8月奖金发放记录'!$A$2:$A$171,A194)</f>
        <v>1000</v>
      </c>
      <c r="AM194" s="34" t="s">
        <v>60</v>
      </c>
      <c r="AN194" s="34" t="s">
        <v>59</v>
      </c>
    </row>
    <row r="195" ht="19" customHeight="1" spans="1:40">
      <c r="A195" s="36" t="s">
        <v>342</v>
      </c>
      <c r="B195" s="36" t="s">
        <v>942</v>
      </c>
      <c r="C195" s="36" t="s">
        <v>742</v>
      </c>
      <c r="D195" s="36" t="s">
        <v>752</v>
      </c>
      <c r="E195" s="36" t="s">
        <v>17</v>
      </c>
      <c r="F195" s="37">
        <v>1000</v>
      </c>
      <c r="G195" s="36" t="s">
        <v>312</v>
      </c>
      <c r="H195" s="36">
        <v>2516.13</v>
      </c>
      <c r="I195" s="36">
        <v>0</v>
      </c>
      <c r="J195" s="36" t="s">
        <v>748</v>
      </c>
      <c r="K195" s="36">
        <v>6000</v>
      </c>
      <c r="L195" s="36">
        <v>2938.6</v>
      </c>
      <c r="M195" s="36" t="s">
        <v>748</v>
      </c>
      <c r="N195" s="36">
        <v>6000</v>
      </c>
      <c r="O195" s="36">
        <v>6694.7</v>
      </c>
      <c r="P195" s="36" t="s">
        <v>744</v>
      </c>
      <c r="Q195" s="36">
        <v>6000</v>
      </c>
      <c r="R195" s="36">
        <v>2201.2</v>
      </c>
      <c r="S195" s="36" t="s">
        <v>748</v>
      </c>
      <c r="T195" s="36">
        <v>6000</v>
      </c>
      <c r="U195" s="36">
        <v>2073.2</v>
      </c>
      <c r="V195" s="36" t="s">
        <v>748</v>
      </c>
      <c r="W195" s="36">
        <v>6000</v>
      </c>
      <c r="X195" s="36">
        <v>1571.2</v>
      </c>
      <c r="Y195" s="36" t="s">
        <v>748</v>
      </c>
      <c r="Z195" s="36">
        <v>6000</v>
      </c>
      <c r="AA195" s="36">
        <v>1638.3</v>
      </c>
      <c r="AB195" s="36" t="s">
        <v>748</v>
      </c>
      <c r="AC195" s="36">
        <v>6000</v>
      </c>
      <c r="AD195" s="36">
        <v>3472.9</v>
      </c>
      <c r="AE195" s="36" t="s">
        <v>748</v>
      </c>
      <c r="AF195" s="37">
        <v>44516.13</v>
      </c>
      <c r="AG195" s="37">
        <v>20590.1</v>
      </c>
      <c r="AH195" s="36" t="s">
        <v>748</v>
      </c>
      <c r="AI195" s="36" t="s">
        <v>319</v>
      </c>
      <c r="AJ195" s="36" t="s">
        <v>745</v>
      </c>
      <c r="AK195" s="37">
        <f>SUMIFS('8月奖金发放记录'!$G$2:$G$171,'8月奖金发放记录'!$B$2:$B$171,G195,'8月奖金发放记录'!$A$2:$A$171,A195)</f>
        <v>0</v>
      </c>
      <c r="AL195" s="37">
        <f>SUMIFS('8月奖金发放记录'!$J$2:$J$171,'8月奖金发放记录'!$B$2:$B$171,G195,'8月奖金发放记录'!$A$2:$A$171,A195)</f>
        <v>0</v>
      </c>
      <c r="AM195" s="36" t="s">
        <v>746</v>
      </c>
      <c r="AN195" s="36" t="s">
        <v>59</v>
      </c>
    </row>
    <row r="196" ht="19" customHeight="1" spans="1:40">
      <c r="A196" s="34" t="s">
        <v>343</v>
      </c>
      <c r="B196" s="34" t="s">
        <v>943</v>
      </c>
      <c r="C196" s="34" t="s">
        <v>742</v>
      </c>
      <c r="D196" s="34" t="s">
        <v>752</v>
      </c>
      <c r="E196" s="34" t="s">
        <v>17</v>
      </c>
      <c r="F196" s="35">
        <v>1000</v>
      </c>
      <c r="G196" s="34" t="s">
        <v>312</v>
      </c>
      <c r="H196" s="34"/>
      <c r="I196" s="34"/>
      <c r="J196" s="34" t="s">
        <v>60</v>
      </c>
      <c r="K196" s="34"/>
      <c r="L196" s="34"/>
      <c r="M196" s="34" t="s">
        <v>60</v>
      </c>
      <c r="N196" s="34"/>
      <c r="O196" s="34"/>
      <c r="P196" s="34" t="s">
        <v>60</v>
      </c>
      <c r="Q196" s="34"/>
      <c r="R196" s="34"/>
      <c r="S196" s="34" t="s">
        <v>60</v>
      </c>
      <c r="T196" s="34"/>
      <c r="U196" s="34"/>
      <c r="V196" s="34" t="s">
        <v>60</v>
      </c>
      <c r="W196" s="34"/>
      <c r="X196" s="34"/>
      <c r="Y196" s="34" t="s">
        <v>60</v>
      </c>
      <c r="Z196" s="34"/>
      <c r="AA196" s="34"/>
      <c r="AB196" s="34" t="s">
        <v>60</v>
      </c>
      <c r="AC196" s="34">
        <v>2322.58</v>
      </c>
      <c r="AD196" s="34">
        <v>137.4</v>
      </c>
      <c r="AE196" s="34" t="s">
        <v>748</v>
      </c>
      <c r="AF196" s="35">
        <v>2322.58</v>
      </c>
      <c r="AG196" s="35">
        <v>137.4</v>
      </c>
      <c r="AH196" s="34" t="s">
        <v>748</v>
      </c>
      <c r="AI196" s="34" t="s">
        <v>319</v>
      </c>
      <c r="AJ196" s="34" t="s">
        <v>745</v>
      </c>
      <c r="AK196" s="35">
        <f>SUMIFS('8月奖金发放记录'!$G$2:$G$171,'8月奖金发放记录'!$B$2:$B$171,G196,'8月奖金发放记录'!$A$2:$A$171,A196)</f>
        <v>0</v>
      </c>
      <c r="AL196" s="35">
        <f>SUMIFS('8月奖金发放记录'!$J$2:$J$171,'8月奖金发放记录'!$B$2:$B$171,G196,'8月奖金发放记录'!$A$2:$A$171,A196)</f>
        <v>0</v>
      </c>
      <c r="AM196" s="34" t="s">
        <v>746</v>
      </c>
      <c r="AN196" s="34" t="s">
        <v>59</v>
      </c>
    </row>
    <row r="197" ht="19" customHeight="1" spans="1:40">
      <c r="A197" s="36" t="s">
        <v>344</v>
      </c>
      <c r="B197" s="36" t="s">
        <v>944</v>
      </c>
      <c r="C197" s="36" t="s">
        <v>742</v>
      </c>
      <c r="D197" s="36" t="s">
        <v>752</v>
      </c>
      <c r="E197" s="36" t="s">
        <v>17</v>
      </c>
      <c r="F197" s="37">
        <v>1000</v>
      </c>
      <c r="G197" s="36" t="s">
        <v>312</v>
      </c>
      <c r="H197" s="36"/>
      <c r="I197" s="36"/>
      <c r="J197" s="36" t="s">
        <v>60</v>
      </c>
      <c r="K197" s="36"/>
      <c r="L197" s="36"/>
      <c r="M197" s="36" t="s">
        <v>60</v>
      </c>
      <c r="N197" s="36">
        <v>5225.81</v>
      </c>
      <c r="O197" s="36">
        <v>3133.2</v>
      </c>
      <c r="P197" s="36" t="s">
        <v>748</v>
      </c>
      <c r="Q197" s="36">
        <v>6000</v>
      </c>
      <c r="R197" s="36">
        <v>3612.6</v>
      </c>
      <c r="S197" s="36" t="s">
        <v>748</v>
      </c>
      <c r="T197" s="36">
        <v>6000</v>
      </c>
      <c r="U197" s="36">
        <v>2064.7</v>
      </c>
      <c r="V197" s="36" t="s">
        <v>748</v>
      </c>
      <c r="W197" s="36">
        <v>6000</v>
      </c>
      <c r="X197" s="36">
        <v>5281.4</v>
      </c>
      <c r="Y197" s="36" t="s">
        <v>748</v>
      </c>
      <c r="Z197" s="36">
        <v>6000</v>
      </c>
      <c r="AA197" s="36">
        <v>1644</v>
      </c>
      <c r="AB197" s="36" t="s">
        <v>748</v>
      </c>
      <c r="AC197" s="36">
        <v>6000</v>
      </c>
      <c r="AD197" s="36">
        <v>3439.9</v>
      </c>
      <c r="AE197" s="36" t="s">
        <v>748</v>
      </c>
      <c r="AF197" s="37">
        <v>35225.81</v>
      </c>
      <c r="AG197" s="37">
        <v>19175.8</v>
      </c>
      <c r="AH197" s="36" t="s">
        <v>748</v>
      </c>
      <c r="AI197" s="36" t="s">
        <v>330</v>
      </c>
      <c r="AJ197" s="36" t="s">
        <v>745</v>
      </c>
      <c r="AK197" s="37">
        <f>SUMIFS('8月奖金发放记录'!$G$2:$G$171,'8月奖金发放记录'!$B$2:$B$171,G197,'8月奖金发放记录'!$A$2:$A$171,A197)</f>
        <v>0</v>
      </c>
      <c r="AL197" s="37">
        <f>SUMIFS('8月奖金发放记录'!$J$2:$J$171,'8月奖金发放记录'!$B$2:$B$171,G197,'8月奖金发放记录'!$A$2:$A$171,A197)</f>
        <v>0</v>
      </c>
      <c r="AM197" s="36" t="s">
        <v>746</v>
      </c>
      <c r="AN197" s="36" t="s">
        <v>59</v>
      </c>
    </row>
    <row r="198" ht="19" customHeight="1" spans="1:40">
      <c r="A198" s="34" t="s">
        <v>345</v>
      </c>
      <c r="B198" s="34" t="s">
        <v>945</v>
      </c>
      <c r="C198" s="34" t="s">
        <v>742</v>
      </c>
      <c r="D198" s="34" t="s">
        <v>752</v>
      </c>
      <c r="E198" s="34" t="s">
        <v>17</v>
      </c>
      <c r="F198" s="35">
        <v>1000</v>
      </c>
      <c r="G198" s="34" t="s">
        <v>312</v>
      </c>
      <c r="H198" s="34"/>
      <c r="I198" s="34"/>
      <c r="J198" s="34" t="s">
        <v>60</v>
      </c>
      <c r="K198" s="34"/>
      <c r="L198" s="34"/>
      <c r="M198" s="34" t="s">
        <v>60</v>
      </c>
      <c r="N198" s="34"/>
      <c r="O198" s="34"/>
      <c r="P198" s="34" t="s">
        <v>60</v>
      </c>
      <c r="Q198" s="34">
        <v>2000</v>
      </c>
      <c r="R198" s="34">
        <v>2462.6</v>
      </c>
      <c r="S198" s="34" t="s">
        <v>744</v>
      </c>
      <c r="T198" s="34">
        <v>6000</v>
      </c>
      <c r="U198" s="34">
        <v>10433.5</v>
      </c>
      <c r="V198" s="34" t="s">
        <v>744</v>
      </c>
      <c r="W198" s="34">
        <v>6000</v>
      </c>
      <c r="X198" s="34">
        <v>8075.4</v>
      </c>
      <c r="Y198" s="34" t="s">
        <v>744</v>
      </c>
      <c r="Z198" s="34">
        <v>5419.35</v>
      </c>
      <c r="AA198" s="34">
        <v>2969.2</v>
      </c>
      <c r="AB198" s="34" t="s">
        <v>748</v>
      </c>
      <c r="AC198" s="34">
        <v>2129.03</v>
      </c>
      <c r="AD198" s="34">
        <v>1313.8</v>
      </c>
      <c r="AE198" s="34" t="s">
        <v>748</v>
      </c>
      <c r="AF198" s="35">
        <v>21548.38</v>
      </c>
      <c r="AG198" s="35">
        <v>25254.5</v>
      </c>
      <c r="AH198" s="34" t="s">
        <v>744</v>
      </c>
      <c r="AI198" s="34" t="s">
        <v>319</v>
      </c>
      <c r="AJ198" s="34" t="s">
        <v>745</v>
      </c>
      <c r="AK198" s="35">
        <f>SUMIFS('8月奖金发放记录'!$G$2:$G$171,'8月奖金发放记录'!$B$2:$B$171,G198,'8月奖金发放记录'!$A$2:$A$171,A198)</f>
        <v>354.84</v>
      </c>
      <c r="AL198" s="35">
        <f>SUMIFS('8月奖金发放记录'!$J$2:$J$171,'8月奖金发放记录'!$B$2:$B$171,G198,'8月奖金发放记录'!$A$2:$A$171,A198)</f>
        <v>354.84</v>
      </c>
      <c r="AM198" s="34" t="s">
        <v>60</v>
      </c>
      <c r="AN198" s="34" t="s">
        <v>59</v>
      </c>
    </row>
    <row r="199" ht="19" customHeight="1" spans="1:40">
      <c r="A199" s="36" t="s">
        <v>347</v>
      </c>
      <c r="B199" s="36" t="s">
        <v>946</v>
      </c>
      <c r="C199" s="36" t="s">
        <v>742</v>
      </c>
      <c r="D199" s="36" t="s">
        <v>752</v>
      </c>
      <c r="E199" s="36" t="s">
        <v>17</v>
      </c>
      <c r="F199" s="37">
        <v>1000</v>
      </c>
      <c r="G199" s="36" t="s">
        <v>312</v>
      </c>
      <c r="H199" s="36"/>
      <c r="I199" s="36"/>
      <c r="J199" s="36" t="s">
        <v>60</v>
      </c>
      <c r="K199" s="36"/>
      <c r="L199" s="36"/>
      <c r="M199" s="36" t="s">
        <v>60</v>
      </c>
      <c r="N199" s="36"/>
      <c r="O199" s="36"/>
      <c r="P199" s="36" t="s">
        <v>60</v>
      </c>
      <c r="Q199" s="36">
        <v>3200</v>
      </c>
      <c r="R199" s="36">
        <v>4180.1</v>
      </c>
      <c r="S199" s="36" t="s">
        <v>744</v>
      </c>
      <c r="T199" s="36">
        <v>6000</v>
      </c>
      <c r="U199" s="36">
        <v>6413.2</v>
      </c>
      <c r="V199" s="36" t="s">
        <v>744</v>
      </c>
      <c r="W199" s="36">
        <v>6000</v>
      </c>
      <c r="X199" s="36">
        <v>6624.7</v>
      </c>
      <c r="Y199" s="36" t="s">
        <v>744</v>
      </c>
      <c r="Z199" s="36">
        <v>6000</v>
      </c>
      <c r="AA199" s="36">
        <v>684.4</v>
      </c>
      <c r="AB199" s="36" t="s">
        <v>748</v>
      </c>
      <c r="AC199" s="36">
        <v>6000</v>
      </c>
      <c r="AD199" s="36">
        <v>582.2</v>
      </c>
      <c r="AE199" s="36" t="s">
        <v>748</v>
      </c>
      <c r="AF199" s="37">
        <v>27200</v>
      </c>
      <c r="AG199" s="37">
        <v>18484.6</v>
      </c>
      <c r="AH199" s="36" t="s">
        <v>748</v>
      </c>
      <c r="AI199" s="36" t="s">
        <v>319</v>
      </c>
      <c r="AJ199" s="36" t="s">
        <v>745</v>
      </c>
      <c r="AK199" s="37">
        <f>SUMIFS('8月奖金发放记录'!$G$2:$G$171,'8月奖金发放记录'!$B$2:$B$171,G199,'8月奖金发放记录'!$A$2:$A$171,A199)</f>
        <v>0</v>
      </c>
      <c r="AL199" s="37">
        <f>SUMIFS('8月奖金发放记录'!$J$2:$J$171,'8月奖金发放记录'!$B$2:$B$171,G199,'8月奖金发放记录'!$A$2:$A$171,A199)</f>
        <v>0</v>
      </c>
      <c r="AM199" s="36" t="s">
        <v>746</v>
      </c>
      <c r="AN199" s="36" t="s">
        <v>59</v>
      </c>
    </row>
    <row r="200" ht="19" customHeight="1" spans="1:40">
      <c r="A200" s="34" t="s">
        <v>348</v>
      </c>
      <c r="B200" s="34" t="s">
        <v>947</v>
      </c>
      <c r="C200" s="34" t="s">
        <v>742</v>
      </c>
      <c r="D200" s="34" t="s">
        <v>743</v>
      </c>
      <c r="E200" s="34" t="s">
        <v>12</v>
      </c>
      <c r="F200" s="35">
        <v>300</v>
      </c>
      <c r="G200" s="34" t="s">
        <v>312</v>
      </c>
      <c r="H200" s="34"/>
      <c r="I200" s="34"/>
      <c r="J200" s="34" t="s">
        <v>60</v>
      </c>
      <c r="K200" s="34"/>
      <c r="L200" s="34"/>
      <c r="M200" s="34" t="s">
        <v>60</v>
      </c>
      <c r="N200" s="34"/>
      <c r="O200" s="34"/>
      <c r="P200" s="34" t="s">
        <v>60</v>
      </c>
      <c r="Q200" s="34"/>
      <c r="R200" s="34"/>
      <c r="S200" s="34" t="s">
        <v>60</v>
      </c>
      <c r="T200" s="34"/>
      <c r="U200" s="34"/>
      <c r="V200" s="34" t="s">
        <v>60</v>
      </c>
      <c r="W200" s="34"/>
      <c r="X200" s="34"/>
      <c r="Y200" s="34" t="s">
        <v>60</v>
      </c>
      <c r="Z200" s="34"/>
      <c r="AA200" s="34"/>
      <c r="AB200" s="34" t="s">
        <v>60</v>
      </c>
      <c r="AC200" s="34">
        <v>4193.55</v>
      </c>
      <c r="AD200" s="34">
        <v>10934.6</v>
      </c>
      <c r="AE200" s="34" t="s">
        <v>744</v>
      </c>
      <c r="AF200" s="35">
        <v>4193.55</v>
      </c>
      <c r="AG200" s="35">
        <v>10934.6</v>
      </c>
      <c r="AH200" s="34" t="s">
        <v>744</v>
      </c>
      <c r="AI200" s="34" t="s">
        <v>349</v>
      </c>
      <c r="AJ200" s="34" t="s">
        <v>745</v>
      </c>
      <c r="AK200" s="35">
        <f>SUMIFS('8月奖金发放记录'!$G$2:$G$171,'8月奖金发放记录'!$B$2:$B$171,G200,'8月奖金发放记录'!$A$2:$A$171,A200)</f>
        <v>251.61</v>
      </c>
      <c r="AL200" s="35">
        <f>SUMIFS('8月奖金发放记录'!$J$2:$J$171,'8月奖金发放记录'!$B$2:$B$171,G200,'8月奖金发放记录'!$A$2:$A$171,A200)</f>
        <v>251.61</v>
      </c>
      <c r="AM200" s="34" t="s">
        <v>60</v>
      </c>
      <c r="AN200" s="34" t="s">
        <v>59</v>
      </c>
    </row>
    <row r="201" ht="19" customHeight="1" spans="1:40">
      <c r="A201" s="36" t="s">
        <v>352</v>
      </c>
      <c r="B201" s="36" t="s">
        <v>948</v>
      </c>
      <c r="C201" s="36" t="s">
        <v>742</v>
      </c>
      <c r="D201" s="36" t="s">
        <v>743</v>
      </c>
      <c r="E201" s="36" t="s">
        <v>12</v>
      </c>
      <c r="F201" s="37">
        <v>300</v>
      </c>
      <c r="G201" s="36" t="s">
        <v>312</v>
      </c>
      <c r="H201" s="36"/>
      <c r="I201" s="36"/>
      <c r="J201" s="36" t="s">
        <v>60</v>
      </c>
      <c r="K201" s="36"/>
      <c r="L201" s="36"/>
      <c r="M201" s="36" t="s">
        <v>60</v>
      </c>
      <c r="N201" s="36"/>
      <c r="O201" s="36"/>
      <c r="P201" s="36" t="s">
        <v>60</v>
      </c>
      <c r="Q201" s="36"/>
      <c r="R201" s="36"/>
      <c r="S201" s="36" t="s">
        <v>60</v>
      </c>
      <c r="T201" s="36"/>
      <c r="U201" s="36"/>
      <c r="V201" s="36" t="s">
        <v>60</v>
      </c>
      <c r="W201" s="36"/>
      <c r="X201" s="36"/>
      <c r="Y201" s="36" t="s">
        <v>60</v>
      </c>
      <c r="Z201" s="36"/>
      <c r="AA201" s="36"/>
      <c r="AB201" s="36" t="s">
        <v>60</v>
      </c>
      <c r="AC201" s="36">
        <v>4193.55</v>
      </c>
      <c r="AD201" s="36">
        <v>7457.8</v>
      </c>
      <c r="AE201" s="36" t="s">
        <v>744</v>
      </c>
      <c r="AF201" s="37">
        <v>4193.55</v>
      </c>
      <c r="AG201" s="37">
        <v>7457.8</v>
      </c>
      <c r="AH201" s="36" t="s">
        <v>744</v>
      </c>
      <c r="AI201" s="36" t="s">
        <v>349</v>
      </c>
      <c r="AJ201" s="36" t="s">
        <v>745</v>
      </c>
      <c r="AK201" s="37">
        <f>SUMIFS('8月奖金发放记录'!$G$2:$G$171,'8月奖金发放记录'!$B$2:$B$171,G201,'8月奖金发放记录'!$A$2:$A$171,A201)</f>
        <v>251.61</v>
      </c>
      <c r="AL201" s="37">
        <f>SUMIFS('8月奖金发放记录'!$J$2:$J$171,'8月奖金发放记录'!$B$2:$B$171,G201,'8月奖金发放记录'!$A$2:$A$171,A201)</f>
        <v>251.61</v>
      </c>
      <c r="AM201" s="36" t="s">
        <v>60</v>
      </c>
      <c r="AN201" s="36" t="s">
        <v>59</v>
      </c>
    </row>
    <row r="202" ht="19" customHeight="1" spans="1:40">
      <c r="A202" s="34" t="s">
        <v>354</v>
      </c>
      <c r="B202" s="34" t="s">
        <v>949</v>
      </c>
      <c r="C202" s="34" t="s">
        <v>750</v>
      </c>
      <c r="D202" s="34" t="s">
        <v>743</v>
      </c>
      <c r="E202" s="34" t="s">
        <v>11</v>
      </c>
      <c r="F202" s="35">
        <v>150</v>
      </c>
      <c r="G202" s="34" t="s">
        <v>312</v>
      </c>
      <c r="H202" s="34"/>
      <c r="I202" s="34"/>
      <c r="J202" s="34" t="s">
        <v>60</v>
      </c>
      <c r="K202" s="34"/>
      <c r="L202" s="34"/>
      <c r="M202" s="34" t="s">
        <v>60</v>
      </c>
      <c r="N202" s="34"/>
      <c r="O202" s="34"/>
      <c r="P202" s="34" t="s">
        <v>60</v>
      </c>
      <c r="Q202" s="34"/>
      <c r="R202" s="34"/>
      <c r="S202" s="34" t="s">
        <v>60</v>
      </c>
      <c r="T202" s="34"/>
      <c r="U202" s="34"/>
      <c r="V202" s="34" t="s">
        <v>60</v>
      </c>
      <c r="W202" s="34"/>
      <c r="X202" s="34"/>
      <c r="Y202" s="34" t="s">
        <v>60</v>
      </c>
      <c r="Z202" s="34"/>
      <c r="AA202" s="34"/>
      <c r="AB202" s="34" t="s">
        <v>60</v>
      </c>
      <c r="AC202" s="34">
        <v>2516.13</v>
      </c>
      <c r="AD202" s="34">
        <v>8104.5</v>
      </c>
      <c r="AE202" s="34" t="s">
        <v>744</v>
      </c>
      <c r="AF202" s="35">
        <v>2516.13</v>
      </c>
      <c r="AG202" s="35">
        <v>8104.5</v>
      </c>
      <c r="AH202" s="34" t="s">
        <v>744</v>
      </c>
      <c r="AI202" s="34" t="s">
        <v>349</v>
      </c>
      <c r="AJ202" s="34" t="s">
        <v>745</v>
      </c>
      <c r="AK202" s="35">
        <f>SUMIFS('8月奖金发放记录'!$G$2:$G$171,'8月奖金发放记录'!$B$2:$B$171,G202,'8月奖金发放记录'!$A$2:$A$171,A202)</f>
        <v>125.81</v>
      </c>
      <c r="AL202" s="35">
        <f>SUMIFS('8月奖金发放记录'!$J$2:$J$171,'8月奖金发放记录'!$B$2:$B$171,G202,'8月奖金发放记录'!$A$2:$A$171,A202)</f>
        <v>125.81</v>
      </c>
      <c r="AM202" s="34" t="s">
        <v>60</v>
      </c>
      <c r="AN202" s="34" t="s">
        <v>59</v>
      </c>
    </row>
    <row r="203" ht="19" customHeight="1" spans="1:40">
      <c r="A203" s="36" t="s">
        <v>437</v>
      </c>
      <c r="B203" s="36" t="s">
        <v>950</v>
      </c>
      <c r="C203" s="36" t="s">
        <v>742</v>
      </c>
      <c r="D203" s="36" t="s">
        <v>752</v>
      </c>
      <c r="E203" s="36" t="s">
        <v>17</v>
      </c>
      <c r="F203" s="37">
        <v>150</v>
      </c>
      <c r="G203" s="36" t="s">
        <v>439</v>
      </c>
      <c r="H203" s="36"/>
      <c r="I203" s="36"/>
      <c r="J203" s="36" t="s">
        <v>60</v>
      </c>
      <c r="K203" s="36"/>
      <c r="L203" s="36"/>
      <c r="M203" s="36" t="s">
        <v>60</v>
      </c>
      <c r="N203" s="36"/>
      <c r="O203" s="36"/>
      <c r="P203" s="36" t="s">
        <v>60</v>
      </c>
      <c r="Q203" s="36"/>
      <c r="R203" s="36"/>
      <c r="S203" s="36" t="s">
        <v>60</v>
      </c>
      <c r="T203" s="36"/>
      <c r="U203" s="36"/>
      <c r="V203" s="36" t="s">
        <v>60</v>
      </c>
      <c r="W203" s="36"/>
      <c r="X203" s="36"/>
      <c r="Y203" s="36" t="s">
        <v>60</v>
      </c>
      <c r="Z203" s="36"/>
      <c r="AA203" s="36"/>
      <c r="AB203" s="36" t="s">
        <v>60</v>
      </c>
      <c r="AC203" s="36">
        <v>6000</v>
      </c>
      <c r="AD203" s="36">
        <v>290.8</v>
      </c>
      <c r="AE203" s="36" t="s">
        <v>748</v>
      </c>
      <c r="AF203" s="37">
        <v>6000</v>
      </c>
      <c r="AG203" s="37">
        <v>290.8</v>
      </c>
      <c r="AH203" s="36" t="s">
        <v>748</v>
      </c>
      <c r="AI203" s="36" t="s">
        <v>440</v>
      </c>
      <c r="AJ203" s="36" t="s">
        <v>745</v>
      </c>
      <c r="AK203" s="37">
        <f>SUMIFS('8月奖金发放记录'!$G$2:$G$171,'8月奖金发放记录'!$B$2:$B$171,G203,'8月奖金发放记录'!$A$2:$A$171,A203)</f>
        <v>0</v>
      </c>
      <c r="AL203" s="37">
        <f>SUMIFS('8月奖金发放记录'!$J$2:$J$171,'8月奖金发放记录'!$B$2:$B$171,G203,'8月奖金发放记录'!$A$2:$A$171,A203)</f>
        <v>0</v>
      </c>
      <c r="AM203" s="36" t="s">
        <v>746</v>
      </c>
      <c r="AN203" s="36" t="s">
        <v>59</v>
      </c>
    </row>
    <row r="204" ht="19" customHeight="1" spans="1:40">
      <c r="A204" s="34" t="s">
        <v>64</v>
      </c>
      <c r="B204" s="34" t="s">
        <v>951</v>
      </c>
      <c r="C204" s="34" t="s">
        <v>780</v>
      </c>
      <c r="D204" s="34" t="s">
        <v>777</v>
      </c>
      <c r="E204" s="34" t="s">
        <v>16</v>
      </c>
      <c r="F204" s="35">
        <v>260</v>
      </c>
      <c r="G204" s="34" t="s">
        <v>66</v>
      </c>
      <c r="H204" s="34"/>
      <c r="I204" s="34"/>
      <c r="J204" s="34" t="s">
        <v>60</v>
      </c>
      <c r="K204" s="34"/>
      <c r="L204" s="34"/>
      <c r="M204" s="34" t="s">
        <v>60</v>
      </c>
      <c r="N204" s="34"/>
      <c r="O204" s="34"/>
      <c r="P204" s="34" t="s">
        <v>60</v>
      </c>
      <c r="Q204" s="34">
        <v>166.67</v>
      </c>
      <c r="R204" s="34">
        <v>38.5</v>
      </c>
      <c r="S204" s="34" t="s">
        <v>748</v>
      </c>
      <c r="T204" s="34">
        <v>5000</v>
      </c>
      <c r="U204" s="34">
        <v>4868.4</v>
      </c>
      <c r="V204" s="34" t="s">
        <v>748</v>
      </c>
      <c r="W204" s="34">
        <v>5000</v>
      </c>
      <c r="X204" s="34">
        <v>4101.6</v>
      </c>
      <c r="Y204" s="34" t="s">
        <v>748</v>
      </c>
      <c r="Z204" s="34">
        <v>5000</v>
      </c>
      <c r="AA204" s="34">
        <v>2893.9</v>
      </c>
      <c r="AB204" s="34" t="s">
        <v>748</v>
      </c>
      <c r="AC204" s="34">
        <v>5000</v>
      </c>
      <c r="AD204" s="34">
        <v>5675.3</v>
      </c>
      <c r="AE204" s="34" t="s">
        <v>744</v>
      </c>
      <c r="AF204" s="35">
        <v>20166.67</v>
      </c>
      <c r="AG204" s="35">
        <v>17577.7</v>
      </c>
      <c r="AH204" s="34" t="s">
        <v>748</v>
      </c>
      <c r="AI204" s="34" t="s">
        <v>67</v>
      </c>
      <c r="AJ204" s="34" t="s">
        <v>745</v>
      </c>
      <c r="AK204" s="35">
        <f>SUMIFS('8月奖金发放记录'!$G$2:$G$171,'8月奖金发放记录'!$B$2:$B$171,G204,'8月奖金发放记录'!$A$2:$A$171,A204)</f>
        <v>260</v>
      </c>
      <c r="AL204" s="35">
        <f>SUMIFS('8月奖金发放记录'!$J$2:$J$171,'8月奖金发放记录'!$B$2:$B$171,G204,'8月奖金发放记录'!$A$2:$A$171,A204)</f>
        <v>260</v>
      </c>
      <c r="AM204" s="34" t="s">
        <v>60</v>
      </c>
      <c r="AN204" s="34" t="s">
        <v>59</v>
      </c>
    </row>
    <row r="205" ht="19" customHeight="1" spans="1:40">
      <c r="A205" s="36" t="s">
        <v>72</v>
      </c>
      <c r="B205" s="36" t="s">
        <v>952</v>
      </c>
      <c r="C205" s="36" t="s">
        <v>780</v>
      </c>
      <c r="D205" s="36" t="s">
        <v>777</v>
      </c>
      <c r="E205" s="36" t="s">
        <v>16</v>
      </c>
      <c r="F205" s="37">
        <v>260</v>
      </c>
      <c r="G205" s="36" t="s">
        <v>66</v>
      </c>
      <c r="H205" s="36"/>
      <c r="I205" s="36"/>
      <c r="J205" s="36" t="s">
        <v>60</v>
      </c>
      <c r="K205" s="36"/>
      <c r="L205" s="36"/>
      <c r="M205" s="36" t="s">
        <v>60</v>
      </c>
      <c r="N205" s="36"/>
      <c r="O205" s="36"/>
      <c r="P205" s="36" t="s">
        <v>60</v>
      </c>
      <c r="Q205" s="36">
        <v>166.67</v>
      </c>
      <c r="R205" s="36">
        <v>69.5</v>
      </c>
      <c r="S205" s="36" t="s">
        <v>748</v>
      </c>
      <c r="T205" s="36">
        <v>5000</v>
      </c>
      <c r="U205" s="36">
        <v>4512.9</v>
      </c>
      <c r="V205" s="36" t="s">
        <v>748</v>
      </c>
      <c r="W205" s="36">
        <v>5000</v>
      </c>
      <c r="X205" s="36">
        <v>2584.4</v>
      </c>
      <c r="Y205" s="36" t="s">
        <v>748</v>
      </c>
      <c r="Z205" s="36">
        <v>5000</v>
      </c>
      <c r="AA205" s="36">
        <v>5180.5</v>
      </c>
      <c r="AB205" s="36" t="s">
        <v>744</v>
      </c>
      <c r="AC205" s="36">
        <v>5000</v>
      </c>
      <c r="AD205" s="36">
        <v>5239.1</v>
      </c>
      <c r="AE205" s="36" t="s">
        <v>744</v>
      </c>
      <c r="AF205" s="37">
        <v>20166.67</v>
      </c>
      <c r="AG205" s="37">
        <v>17586.4</v>
      </c>
      <c r="AH205" s="36" t="s">
        <v>748</v>
      </c>
      <c r="AI205" s="36" t="s">
        <v>67</v>
      </c>
      <c r="AJ205" s="36" t="s">
        <v>745</v>
      </c>
      <c r="AK205" s="37">
        <f>SUMIFS('8月奖金发放记录'!$G$2:$G$171,'8月奖金发放记录'!$B$2:$B$171,G205,'8月奖金发放记录'!$A$2:$A$171,A205)</f>
        <v>260</v>
      </c>
      <c r="AL205" s="37">
        <f>SUMIFS('8月奖金发放记录'!$J$2:$J$171,'8月奖金发放记录'!$B$2:$B$171,G205,'8月奖金发放记录'!$A$2:$A$171,A205)</f>
        <v>260</v>
      </c>
      <c r="AM205" s="36" t="s">
        <v>60</v>
      </c>
      <c r="AN205" s="36" t="s">
        <v>59</v>
      </c>
    </row>
    <row r="206" ht="19" customHeight="1" spans="1:40">
      <c r="A206" s="34" t="s">
        <v>73</v>
      </c>
      <c r="B206" s="34" t="s">
        <v>953</v>
      </c>
      <c r="C206" s="34" t="s">
        <v>742</v>
      </c>
      <c r="D206" s="34" t="s">
        <v>743</v>
      </c>
      <c r="E206" s="34" t="s">
        <v>12</v>
      </c>
      <c r="F206" s="35">
        <v>260</v>
      </c>
      <c r="G206" s="34" t="s">
        <v>66</v>
      </c>
      <c r="H206" s="34"/>
      <c r="I206" s="34"/>
      <c r="J206" s="34" t="s">
        <v>60</v>
      </c>
      <c r="K206" s="34"/>
      <c r="L206" s="34"/>
      <c r="M206" s="34" t="s">
        <v>60</v>
      </c>
      <c r="N206" s="34"/>
      <c r="O206" s="34"/>
      <c r="P206" s="34" t="s">
        <v>60</v>
      </c>
      <c r="Q206" s="34"/>
      <c r="R206" s="34"/>
      <c r="S206" s="34" t="s">
        <v>60</v>
      </c>
      <c r="T206" s="34">
        <v>5000</v>
      </c>
      <c r="U206" s="34">
        <v>3830.3</v>
      </c>
      <c r="V206" s="34" t="s">
        <v>748</v>
      </c>
      <c r="W206" s="34">
        <v>5000</v>
      </c>
      <c r="X206" s="34">
        <v>3505.6</v>
      </c>
      <c r="Y206" s="34" t="s">
        <v>748</v>
      </c>
      <c r="Z206" s="34">
        <v>5000</v>
      </c>
      <c r="AA206" s="34">
        <v>4484.3</v>
      </c>
      <c r="AB206" s="34" t="s">
        <v>748</v>
      </c>
      <c r="AC206" s="34">
        <v>5000</v>
      </c>
      <c r="AD206" s="34">
        <v>4024</v>
      </c>
      <c r="AE206" s="34" t="s">
        <v>748</v>
      </c>
      <c r="AF206" s="35">
        <v>20000</v>
      </c>
      <c r="AG206" s="35">
        <v>15844.2</v>
      </c>
      <c r="AH206" s="34" t="s">
        <v>748</v>
      </c>
      <c r="AI206" s="34" t="s">
        <v>74</v>
      </c>
      <c r="AJ206" s="34" t="s">
        <v>745</v>
      </c>
      <c r="AK206" s="35">
        <f>SUMIFS('8月奖金发放记录'!$G$2:$G$171,'8月奖金发放记录'!$B$2:$B$171,G206,'8月奖金发放记录'!$A$2:$A$171,A206)</f>
        <v>0</v>
      </c>
      <c r="AL206" s="35">
        <f>SUMIFS('8月奖金发放记录'!$J$2:$J$171,'8月奖金发放记录'!$B$2:$B$171,G206,'8月奖金发放记录'!$A$2:$A$171,A206)</f>
        <v>0</v>
      </c>
      <c r="AM206" s="34" t="s">
        <v>746</v>
      </c>
      <c r="AN206" s="34" t="s">
        <v>59</v>
      </c>
    </row>
    <row r="207" ht="19" customHeight="1" spans="1:40">
      <c r="A207" s="36" t="s">
        <v>77</v>
      </c>
      <c r="B207" s="36" t="s">
        <v>954</v>
      </c>
      <c r="C207" s="36" t="s">
        <v>750</v>
      </c>
      <c r="D207" s="36" t="s">
        <v>743</v>
      </c>
      <c r="E207" s="36" t="s">
        <v>11</v>
      </c>
      <c r="F207" s="37">
        <v>150</v>
      </c>
      <c r="G207" s="36" t="s">
        <v>66</v>
      </c>
      <c r="H207" s="36"/>
      <c r="I207" s="36"/>
      <c r="J207" s="36" t="s">
        <v>60</v>
      </c>
      <c r="K207" s="36"/>
      <c r="L207" s="36"/>
      <c r="M207" s="36" t="s">
        <v>60</v>
      </c>
      <c r="N207" s="36">
        <v>1548.39</v>
      </c>
      <c r="O207" s="36">
        <v>1778.4</v>
      </c>
      <c r="P207" s="36" t="s">
        <v>744</v>
      </c>
      <c r="Q207" s="36">
        <v>3000</v>
      </c>
      <c r="R207" s="36">
        <v>7126.6</v>
      </c>
      <c r="S207" s="36" t="s">
        <v>744</v>
      </c>
      <c r="T207" s="36">
        <v>3000</v>
      </c>
      <c r="U207" s="36">
        <v>4104.1</v>
      </c>
      <c r="V207" s="36" t="s">
        <v>744</v>
      </c>
      <c r="W207" s="36">
        <v>3000</v>
      </c>
      <c r="X207" s="36">
        <v>16354.5</v>
      </c>
      <c r="Y207" s="36" t="s">
        <v>744</v>
      </c>
      <c r="Z207" s="36">
        <v>3000</v>
      </c>
      <c r="AA207" s="36">
        <v>14560.1</v>
      </c>
      <c r="AB207" s="36" t="s">
        <v>744</v>
      </c>
      <c r="AC207" s="36">
        <v>3000</v>
      </c>
      <c r="AD207" s="36">
        <v>14823.4</v>
      </c>
      <c r="AE207" s="36" t="s">
        <v>744</v>
      </c>
      <c r="AF207" s="37">
        <v>16548.39</v>
      </c>
      <c r="AG207" s="37">
        <v>58747.1</v>
      </c>
      <c r="AH207" s="36" t="s">
        <v>744</v>
      </c>
      <c r="AI207" s="36" t="s">
        <v>78</v>
      </c>
      <c r="AJ207" s="36" t="s">
        <v>745</v>
      </c>
      <c r="AK207" s="37">
        <f>SUMIFS('8月奖金发放记录'!$G$2:$G$171,'8月奖金发放记录'!$B$2:$B$171,G207,'8月奖金发放记录'!$A$2:$A$171,A207)</f>
        <v>150</v>
      </c>
      <c r="AL207" s="37">
        <f>SUMIFS('8月奖金发放记录'!$J$2:$J$171,'8月奖金发放记录'!$B$2:$B$171,G207,'8月奖金发放记录'!$A$2:$A$171,A207)</f>
        <v>150</v>
      </c>
      <c r="AM207" s="36" t="s">
        <v>60</v>
      </c>
      <c r="AN207" s="36" t="s">
        <v>59</v>
      </c>
    </row>
    <row r="208" ht="19" customHeight="1" spans="1:40">
      <c r="A208" s="34" t="s">
        <v>80</v>
      </c>
      <c r="B208" s="34" t="s">
        <v>955</v>
      </c>
      <c r="C208" s="34" t="s">
        <v>742</v>
      </c>
      <c r="D208" s="34" t="s">
        <v>743</v>
      </c>
      <c r="E208" s="34" t="s">
        <v>12</v>
      </c>
      <c r="F208" s="35">
        <v>260</v>
      </c>
      <c r="G208" s="34" t="s">
        <v>66</v>
      </c>
      <c r="H208" s="34"/>
      <c r="I208" s="34"/>
      <c r="J208" s="34" t="s">
        <v>60</v>
      </c>
      <c r="K208" s="34"/>
      <c r="L208" s="34"/>
      <c r="M208" s="34" t="s">
        <v>60</v>
      </c>
      <c r="N208" s="34">
        <v>2419.35</v>
      </c>
      <c r="O208" s="34">
        <v>1607.2</v>
      </c>
      <c r="P208" s="34" t="s">
        <v>748</v>
      </c>
      <c r="Q208" s="34">
        <v>5000</v>
      </c>
      <c r="R208" s="34">
        <v>9559.1</v>
      </c>
      <c r="S208" s="34" t="s">
        <v>744</v>
      </c>
      <c r="T208" s="34">
        <v>5000</v>
      </c>
      <c r="U208" s="34">
        <v>8004.57</v>
      </c>
      <c r="V208" s="34" t="s">
        <v>744</v>
      </c>
      <c r="W208" s="34">
        <v>5000</v>
      </c>
      <c r="X208" s="34">
        <v>7256.3</v>
      </c>
      <c r="Y208" s="34" t="s">
        <v>744</v>
      </c>
      <c r="Z208" s="34">
        <v>5000</v>
      </c>
      <c r="AA208" s="34">
        <v>9179.3</v>
      </c>
      <c r="AB208" s="34" t="s">
        <v>744</v>
      </c>
      <c r="AC208" s="34">
        <v>161.29</v>
      </c>
      <c r="AD208" s="34">
        <v>5.1</v>
      </c>
      <c r="AE208" s="34" t="s">
        <v>748</v>
      </c>
      <c r="AF208" s="35">
        <v>22580.64</v>
      </c>
      <c r="AG208" s="35">
        <v>35611.57</v>
      </c>
      <c r="AH208" s="34" t="s">
        <v>744</v>
      </c>
      <c r="AI208" s="34" t="s">
        <v>78</v>
      </c>
      <c r="AJ208" s="34" t="s">
        <v>745</v>
      </c>
      <c r="AK208" s="35">
        <f>SUMIFS('8月奖金发放记录'!$G$2:$G$171,'8月奖金发放记录'!$B$2:$B$171,G208,'8月奖金发放记录'!$A$2:$A$171,A208)</f>
        <v>260</v>
      </c>
      <c r="AL208" s="35">
        <f>SUMIFS('8月奖金发放记录'!$J$2:$J$171,'8月奖金发放记录'!$B$2:$B$171,G208,'8月奖金发放记录'!$A$2:$A$171,A208)</f>
        <v>260</v>
      </c>
      <c r="AM208" s="34" t="s">
        <v>60</v>
      </c>
      <c r="AN208" s="34" t="s">
        <v>59</v>
      </c>
    </row>
    <row r="209" ht="19" customHeight="1" spans="1:40">
      <c r="A209" s="36" t="s">
        <v>82</v>
      </c>
      <c r="B209" s="36" t="s">
        <v>956</v>
      </c>
      <c r="C209" s="36" t="s">
        <v>742</v>
      </c>
      <c r="D209" s="36" t="s">
        <v>743</v>
      </c>
      <c r="E209" s="36" t="s">
        <v>12</v>
      </c>
      <c r="F209" s="37">
        <v>260</v>
      </c>
      <c r="G209" s="36" t="s">
        <v>66</v>
      </c>
      <c r="H209" s="36"/>
      <c r="I209" s="36"/>
      <c r="J209" s="36" t="s">
        <v>60</v>
      </c>
      <c r="K209" s="36"/>
      <c r="L209" s="36"/>
      <c r="M209" s="36" t="s">
        <v>60</v>
      </c>
      <c r="N209" s="36"/>
      <c r="O209" s="36"/>
      <c r="P209" s="36" t="s">
        <v>60</v>
      </c>
      <c r="Q209" s="36"/>
      <c r="R209" s="36"/>
      <c r="S209" s="36" t="s">
        <v>60</v>
      </c>
      <c r="T209" s="36">
        <v>5000</v>
      </c>
      <c r="U209" s="36">
        <v>4340.4</v>
      </c>
      <c r="V209" s="36" t="s">
        <v>748</v>
      </c>
      <c r="W209" s="36">
        <v>5000</v>
      </c>
      <c r="X209" s="36">
        <v>5495.3</v>
      </c>
      <c r="Y209" s="36" t="s">
        <v>744</v>
      </c>
      <c r="Z209" s="36">
        <v>5000</v>
      </c>
      <c r="AA209" s="36">
        <v>5626.6</v>
      </c>
      <c r="AB209" s="36" t="s">
        <v>744</v>
      </c>
      <c r="AC209" s="36">
        <v>5000</v>
      </c>
      <c r="AD209" s="36">
        <v>5460.6</v>
      </c>
      <c r="AE209" s="36" t="s">
        <v>744</v>
      </c>
      <c r="AF209" s="37">
        <v>20000</v>
      </c>
      <c r="AG209" s="37">
        <v>20922.9</v>
      </c>
      <c r="AH209" s="36" t="s">
        <v>744</v>
      </c>
      <c r="AI209" s="36" t="s">
        <v>74</v>
      </c>
      <c r="AJ209" s="36" t="s">
        <v>745</v>
      </c>
      <c r="AK209" s="37">
        <f>SUMIFS('8月奖金发放记录'!$G$2:$G$171,'8月奖金发放记录'!$B$2:$B$171,G209,'8月奖金发放记录'!$A$2:$A$171,A209)</f>
        <v>260</v>
      </c>
      <c r="AL209" s="37">
        <f>SUMIFS('8月奖金发放记录'!$J$2:$J$171,'8月奖金发放记录'!$B$2:$B$171,G209,'8月奖金发放记录'!$A$2:$A$171,A209)</f>
        <v>260</v>
      </c>
      <c r="AM209" s="36" t="s">
        <v>60</v>
      </c>
      <c r="AN209" s="36" t="s">
        <v>59</v>
      </c>
    </row>
    <row r="210" ht="19" customHeight="1" spans="1:40">
      <c r="A210" s="34" t="s">
        <v>83</v>
      </c>
      <c r="B210" s="34" t="s">
        <v>957</v>
      </c>
      <c r="C210" s="34" t="s">
        <v>742</v>
      </c>
      <c r="D210" s="34" t="s">
        <v>743</v>
      </c>
      <c r="E210" s="34" t="s">
        <v>12</v>
      </c>
      <c r="F210" s="35">
        <v>260</v>
      </c>
      <c r="G210" s="34" t="s">
        <v>66</v>
      </c>
      <c r="H210" s="34"/>
      <c r="I210" s="34"/>
      <c r="J210" s="34" t="s">
        <v>60</v>
      </c>
      <c r="K210" s="34"/>
      <c r="L210" s="34"/>
      <c r="M210" s="34" t="s">
        <v>60</v>
      </c>
      <c r="N210" s="34">
        <v>4193.55</v>
      </c>
      <c r="O210" s="34">
        <v>2798.1</v>
      </c>
      <c r="P210" s="34" t="s">
        <v>748</v>
      </c>
      <c r="Q210" s="34">
        <v>5000</v>
      </c>
      <c r="R210" s="34">
        <v>5708.2</v>
      </c>
      <c r="S210" s="34" t="s">
        <v>744</v>
      </c>
      <c r="T210" s="34">
        <v>5000</v>
      </c>
      <c r="U210" s="34">
        <v>7668.67</v>
      </c>
      <c r="V210" s="34" t="s">
        <v>744</v>
      </c>
      <c r="W210" s="34">
        <v>5000</v>
      </c>
      <c r="X210" s="34">
        <v>7809</v>
      </c>
      <c r="Y210" s="34" t="s">
        <v>744</v>
      </c>
      <c r="Z210" s="34">
        <v>5000</v>
      </c>
      <c r="AA210" s="34">
        <v>7867.1</v>
      </c>
      <c r="AB210" s="34" t="s">
        <v>744</v>
      </c>
      <c r="AC210" s="34">
        <v>3709.68</v>
      </c>
      <c r="AD210" s="34">
        <v>4549.9</v>
      </c>
      <c r="AE210" s="34" t="s">
        <v>744</v>
      </c>
      <c r="AF210" s="35">
        <v>27903.23</v>
      </c>
      <c r="AG210" s="35">
        <v>36400.97</v>
      </c>
      <c r="AH210" s="34" t="s">
        <v>744</v>
      </c>
      <c r="AI210" s="34" t="s">
        <v>78</v>
      </c>
      <c r="AJ210" s="34" t="s">
        <v>745</v>
      </c>
      <c r="AK210" s="35">
        <f>SUMIFS('8月奖金发放记录'!$G$2:$G$171,'8月奖金发放记录'!$B$2:$B$171,G210,'8月奖金发放记录'!$A$2:$A$171,A210)</f>
        <v>192.9</v>
      </c>
      <c r="AL210" s="35">
        <f>SUMIFS('8月奖金发放记录'!$J$2:$J$171,'8月奖金发放记录'!$B$2:$B$171,G210,'8月奖金发放记录'!$A$2:$A$171,A210)</f>
        <v>192.9</v>
      </c>
      <c r="AM210" s="34" t="s">
        <v>60</v>
      </c>
      <c r="AN210" s="34" t="s">
        <v>59</v>
      </c>
    </row>
    <row r="211" ht="19" customHeight="1" spans="1:40">
      <c r="A211" s="36" t="s">
        <v>85</v>
      </c>
      <c r="B211" s="36" t="s">
        <v>958</v>
      </c>
      <c r="C211" s="36" t="s">
        <v>742</v>
      </c>
      <c r="D211" s="36" t="s">
        <v>743</v>
      </c>
      <c r="E211" s="36" t="s">
        <v>12</v>
      </c>
      <c r="F211" s="37">
        <v>260</v>
      </c>
      <c r="G211" s="36" t="s">
        <v>66</v>
      </c>
      <c r="H211" s="36"/>
      <c r="I211" s="36"/>
      <c r="J211" s="36" t="s">
        <v>60</v>
      </c>
      <c r="K211" s="36"/>
      <c r="L211" s="36"/>
      <c r="M211" s="36" t="s">
        <v>60</v>
      </c>
      <c r="N211" s="36">
        <v>2419.35</v>
      </c>
      <c r="O211" s="36">
        <v>2764.2</v>
      </c>
      <c r="P211" s="36" t="s">
        <v>744</v>
      </c>
      <c r="Q211" s="36">
        <v>5000</v>
      </c>
      <c r="R211" s="36">
        <v>5991.7</v>
      </c>
      <c r="S211" s="36" t="s">
        <v>744</v>
      </c>
      <c r="T211" s="36">
        <v>5000</v>
      </c>
      <c r="U211" s="36">
        <v>7306.99</v>
      </c>
      <c r="V211" s="36" t="s">
        <v>744</v>
      </c>
      <c r="W211" s="36">
        <v>5000</v>
      </c>
      <c r="X211" s="36">
        <v>6847.4</v>
      </c>
      <c r="Y211" s="36" t="s">
        <v>744</v>
      </c>
      <c r="Z211" s="36">
        <v>5000</v>
      </c>
      <c r="AA211" s="36">
        <v>4602.2</v>
      </c>
      <c r="AB211" s="36" t="s">
        <v>748</v>
      </c>
      <c r="AC211" s="36">
        <v>161.29</v>
      </c>
      <c r="AD211" s="36">
        <v>65.5</v>
      </c>
      <c r="AE211" s="36" t="s">
        <v>748</v>
      </c>
      <c r="AF211" s="37">
        <v>22580.64</v>
      </c>
      <c r="AG211" s="37">
        <v>27577.99</v>
      </c>
      <c r="AH211" s="36" t="s">
        <v>744</v>
      </c>
      <c r="AI211" s="36" t="s">
        <v>78</v>
      </c>
      <c r="AJ211" s="36" t="s">
        <v>745</v>
      </c>
      <c r="AK211" s="37">
        <f>SUMIFS('8月奖金发放记录'!$G$2:$G$171,'8月奖金发放记录'!$B$2:$B$171,G211,'8月奖金发放记录'!$A$2:$A$171,A211)</f>
        <v>8.39</v>
      </c>
      <c r="AL211" s="37">
        <f>SUMIFS('8月奖金发放记录'!$J$2:$J$171,'8月奖金发放记录'!$B$2:$B$171,G211,'8月奖金发放记录'!$A$2:$A$171,A211)</f>
        <v>8.39</v>
      </c>
      <c r="AM211" s="36" t="s">
        <v>60</v>
      </c>
      <c r="AN211" s="36" t="s">
        <v>59</v>
      </c>
    </row>
    <row r="212" ht="19" customHeight="1" spans="1:40">
      <c r="A212" s="34" t="s">
        <v>86</v>
      </c>
      <c r="B212" s="34" t="s">
        <v>959</v>
      </c>
      <c r="C212" s="34" t="s">
        <v>742</v>
      </c>
      <c r="D212" s="34" t="s">
        <v>743</v>
      </c>
      <c r="E212" s="34" t="s">
        <v>12</v>
      </c>
      <c r="F212" s="35">
        <v>260</v>
      </c>
      <c r="G212" s="34" t="s">
        <v>66</v>
      </c>
      <c r="H212" s="34"/>
      <c r="I212" s="34"/>
      <c r="J212" s="34" t="s">
        <v>60</v>
      </c>
      <c r="K212" s="34"/>
      <c r="L212" s="34"/>
      <c r="M212" s="34" t="s">
        <v>60</v>
      </c>
      <c r="N212" s="34">
        <v>2419.35</v>
      </c>
      <c r="O212" s="34">
        <v>1102.1</v>
      </c>
      <c r="P212" s="34" t="s">
        <v>748</v>
      </c>
      <c r="Q212" s="34">
        <v>5000</v>
      </c>
      <c r="R212" s="34">
        <v>10672.7</v>
      </c>
      <c r="S212" s="34" t="s">
        <v>744</v>
      </c>
      <c r="T212" s="34">
        <v>5000</v>
      </c>
      <c r="U212" s="34">
        <v>6882.24</v>
      </c>
      <c r="V212" s="34" t="s">
        <v>744</v>
      </c>
      <c r="W212" s="34">
        <v>5000</v>
      </c>
      <c r="X212" s="34">
        <v>7444.3</v>
      </c>
      <c r="Y212" s="34" t="s">
        <v>744</v>
      </c>
      <c r="Z212" s="34">
        <v>5000</v>
      </c>
      <c r="AA212" s="34">
        <v>7331.8</v>
      </c>
      <c r="AB212" s="34" t="s">
        <v>744</v>
      </c>
      <c r="AC212" s="34">
        <v>1935.48</v>
      </c>
      <c r="AD212" s="34">
        <v>1672.9</v>
      </c>
      <c r="AE212" s="34" t="s">
        <v>748</v>
      </c>
      <c r="AF212" s="35">
        <v>24354.83</v>
      </c>
      <c r="AG212" s="35">
        <v>35106.04</v>
      </c>
      <c r="AH212" s="34" t="s">
        <v>744</v>
      </c>
      <c r="AI212" s="34" t="s">
        <v>78</v>
      </c>
      <c r="AJ212" s="34" t="s">
        <v>745</v>
      </c>
      <c r="AK212" s="35">
        <f>SUMIFS('8月奖金发放记录'!$G$2:$G$171,'8月奖金发放记录'!$B$2:$B$171,G212,'8月奖金发放记录'!$A$2:$A$171,A212)</f>
        <v>260</v>
      </c>
      <c r="AL212" s="35">
        <f>SUMIFS('8月奖金发放记录'!$J$2:$J$171,'8月奖金发放记录'!$B$2:$B$171,G212,'8月奖金发放记录'!$A$2:$A$171,A212)</f>
        <v>260</v>
      </c>
      <c r="AM212" s="34" t="s">
        <v>60</v>
      </c>
      <c r="AN212" s="34" t="s">
        <v>59</v>
      </c>
    </row>
    <row r="213" ht="19" customHeight="1" spans="1:40">
      <c r="A213" s="36" t="s">
        <v>88</v>
      </c>
      <c r="B213" s="36" t="s">
        <v>960</v>
      </c>
      <c r="C213" s="36" t="s">
        <v>742</v>
      </c>
      <c r="D213" s="36" t="s">
        <v>743</v>
      </c>
      <c r="E213" s="36" t="s">
        <v>12</v>
      </c>
      <c r="F213" s="37">
        <v>260</v>
      </c>
      <c r="G213" s="36" t="s">
        <v>66</v>
      </c>
      <c r="H213" s="36"/>
      <c r="I213" s="36"/>
      <c r="J213" s="36" t="s">
        <v>60</v>
      </c>
      <c r="K213" s="36"/>
      <c r="L213" s="36"/>
      <c r="M213" s="36" t="s">
        <v>60</v>
      </c>
      <c r="N213" s="36"/>
      <c r="O213" s="36"/>
      <c r="P213" s="36" t="s">
        <v>60</v>
      </c>
      <c r="Q213" s="36"/>
      <c r="R213" s="36"/>
      <c r="S213" s="36" t="s">
        <v>60</v>
      </c>
      <c r="T213" s="36"/>
      <c r="U213" s="36"/>
      <c r="V213" s="36" t="s">
        <v>60</v>
      </c>
      <c r="W213" s="36">
        <v>3666.67</v>
      </c>
      <c r="X213" s="36">
        <v>3226.8</v>
      </c>
      <c r="Y213" s="36" t="s">
        <v>748</v>
      </c>
      <c r="Z213" s="36">
        <v>5000</v>
      </c>
      <c r="AA213" s="36">
        <v>2888</v>
      </c>
      <c r="AB213" s="36" t="s">
        <v>748</v>
      </c>
      <c r="AC213" s="36">
        <v>5000</v>
      </c>
      <c r="AD213" s="36">
        <v>3369.9</v>
      </c>
      <c r="AE213" s="36" t="s">
        <v>748</v>
      </c>
      <c r="AF213" s="37">
        <v>13666.67</v>
      </c>
      <c r="AG213" s="37">
        <v>9484.7</v>
      </c>
      <c r="AH213" s="36" t="s">
        <v>748</v>
      </c>
      <c r="AI213" s="36" t="s">
        <v>74</v>
      </c>
      <c r="AJ213" s="36" t="s">
        <v>745</v>
      </c>
      <c r="AK213" s="37">
        <f>SUMIFS('8月奖金发放记录'!$G$2:$G$171,'8月奖金发放记录'!$B$2:$B$171,G213,'8月奖金发放记录'!$A$2:$A$171,A213)</f>
        <v>0</v>
      </c>
      <c r="AL213" s="37">
        <f>SUMIFS('8月奖金发放记录'!$J$2:$J$171,'8月奖金发放记录'!$B$2:$B$171,G213,'8月奖金发放记录'!$A$2:$A$171,A213)</f>
        <v>0</v>
      </c>
      <c r="AM213" s="36" t="s">
        <v>746</v>
      </c>
      <c r="AN213" s="36" t="s">
        <v>59</v>
      </c>
    </row>
    <row r="214" ht="19" customHeight="1" spans="1:40">
      <c r="A214" s="34" t="s">
        <v>89</v>
      </c>
      <c r="B214" s="34" t="s">
        <v>961</v>
      </c>
      <c r="C214" s="34" t="s">
        <v>750</v>
      </c>
      <c r="D214" s="34" t="s">
        <v>743</v>
      </c>
      <c r="E214" s="34" t="s">
        <v>11</v>
      </c>
      <c r="F214" s="35">
        <v>150</v>
      </c>
      <c r="G214" s="34" t="s">
        <v>66</v>
      </c>
      <c r="H214" s="34"/>
      <c r="I214" s="34"/>
      <c r="J214" s="34" t="s">
        <v>60</v>
      </c>
      <c r="K214" s="34"/>
      <c r="L214" s="34"/>
      <c r="M214" s="34" t="s">
        <v>60</v>
      </c>
      <c r="N214" s="34">
        <v>1354.84</v>
      </c>
      <c r="O214" s="34">
        <v>268.4</v>
      </c>
      <c r="P214" s="34" t="s">
        <v>748</v>
      </c>
      <c r="Q214" s="34">
        <v>3000</v>
      </c>
      <c r="R214" s="34">
        <v>5494.1</v>
      </c>
      <c r="S214" s="34" t="s">
        <v>744</v>
      </c>
      <c r="T214" s="34">
        <v>3000</v>
      </c>
      <c r="U214" s="34">
        <v>4679.8</v>
      </c>
      <c r="V214" s="34" t="s">
        <v>744</v>
      </c>
      <c r="W214" s="34">
        <v>3000</v>
      </c>
      <c r="X214" s="34">
        <v>673.5</v>
      </c>
      <c r="Y214" s="34" t="s">
        <v>748</v>
      </c>
      <c r="Z214" s="34">
        <v>3000</v>
      </c>
      <c r="AA214" s="34">
        <v>5564.5</v>
      </c>
      <c r="AB214" s="34" t="s">
        <v>744</v>
      </c>
      <c r="AC214" s="34">
        <v>2225.81</v>
      </c>
      <c r="AD214" s="34">
        <v>162.8</v>
      </c>
      <c r="AE214" s="34" t="s">
        <v>748</v>
      </c>
      <c r="AF214" s="35">
        <v>15580.65</v>
      </c>
      <c r="AG214" s="35">
        <v>16843.1</v>
      </c>
      <c r="AH214" s="34" t="s">
        <v>744</v>
      </c>
      <c r="AI214" s="34" t="s">
        <v>78</v>
      </c>
      <c r="AJ214" s="34" t="s">
        <v>745</v>
      </c>
      <c r="AK214" s="35">
        <f>SUMIFS('8月奖金发放记录'!$G$2:$G$171,'8月奖金发放记录'!$B$2:$B$171,G214,'8月奖金发放记录'!$A$2:$A$171,A214)</f>
        <v>111.29</v>
      </c>
      <c r="AL214" s="35">
        <f>SUMIFS('8月奖金发放记录'!$J$2:$J$171,'8月奖金发放记录'!$B$2:$B$171,G214,'8月奖金发放记录'!$A$2:$A$171,A214)</f>
        <v>111.29</v>
      </c>
      <c r="AM214" s="34" t="s">
        <v>60</v>
      </c>
      <c r="AN214" s="34" t="s">
        <v>59</v>
      </c>
    </row>
    <row r="215" ht="19" customHeight="1" spans="1:40">
      <c r="A215" s="36" t="s">
        <v>91</v>
      </c>
      <c r="B215" s="36" t="s">
        <v>962</v>
      </c>
      <c r="C215" s="36" t="s">
        <v>750</v>
      </c>
      <c r="D215" s="36" t="s">
        <v>743</v>
      </c>
      <c r="E215" s="36" t="s">
        <v>11</v>
      </c>
      <c r="F215" s="37">
        <v>150</v>
      </c>
      <c r="G215" s="36" t="s">
        <v>66</v>
      </c>
      <c r="H215" s="36"/>
      <c r="I215" s="36"/>
      <c r="J215" s="36" t="s">
        <v>60</v>
      </c>
      <c r="K215" s="36"/>
      <c r="L215" s="36"/>
      <c r="M215" s="36" t="s">
        <v>60</v>
      </c>
      <c r="N215" s="36">
        <v>1838.71</v>
      </c>
      <c r="O215" s="36">
        <v>3835.5</v>
      </c>
      <c r="P215" s="36" t="s">
        <v>744</v>
      </c>
      <c r="Q215" s="36">
        <v>3000</v>
      </c>
      <c r="R215" s="36">
        <v>3623</v>
      </c>
      <c r="S215" s="36" t="s">
        <v>744</v>
      </c>
      <c r="T215" s="36">
        <v>3000</v>
      </c>
      <c r="U215" s="36">
        <v>10970.7</v>
      </c>
      <c r="V215" s="36" t="s">
        <v>744</v>
      </c>
      <c r="W215" s="36">
        <v>3000</v>
      </c>
      <c r="X215" s="36">
        <v>10492.5</v>
      </c>
      <c r="Y215" s="36" t="s">
        <v>744</v>
      </c>
      <c r="Z215" s="36">
        <v>3000</v>
      </c>
      <c r="AA215" s="36">
        <v>0.2</v>
      </c>
      <c r="AB215" s="36" t="s">
        <v>748</v>
      </c>
      <c r="AC215" s="36">
        <v>2032.26</v>
      </c>
      <c r="AD215" s="36">
        <v>301.9</v>
      </c>
      <c r="AE215" s="36" t="s">
        <v>748</v>
      </c>
      <c r="AF215" s="37">
        <v>15870.97</v>
      </c>
      <c r="AG215" s="37">
        <v>29223.8</v>
      </c>
      <c r="AH215" s="36" t="s">
        <v>744</v>
      </c>
      <c r="AI215" s="36" t="s">
        <v>78</v>
      </c>
      <c r="AJ215" s="36" t="s">
        <v>745</v>
      </c>
      <c r="AK215" s="37">
        <f>SUMIFS('8月奖金发放记录'!$G$2:$G$171,'8月奖金发放记录'!$B$2:$B$171,G215,'8月奖金发放记录'!$A$2:$A$171,A215)</f>
        <v>150</v>
      </c>
      <c r="AL215" s="37">
        <f>SUMIFS('8月奖金发放记录'!$J$2:$J$171,'8月奖金发放记录'!$B$2:$B$171,G215,'8月奖金发放记录'!$A$2:$A$171,A215)</f>
        <v>150</v>
      </c>
      <c r="AM215" s="36" t="s">
        <v>60</v>
      </c>
      <c r="AN215" s="36" t="s">
        <v>59</v>
      </c>
    </row>
    <row r="216" ht="19" customHeight="1" spans="1:40">
      <c r="A216" s="34" t="s">
        <v>705</v>
      </c>
      <c r="B216" s="34" t="s">
        <v>963</v>
      </c>
      <c r="C216" s="34" t="s">
        <v>750</v>
      </c>
      <c r="D216" s="34" t="s">
        <v>743</v>
      </c>
      <c r="E216" s="34" t="s">
        <v>11</v>
      </c>
      <c r="F216" s="35">
        <v>150</v>
      </c>
      <c r="G216" s="34" t="s">
        <v>66</v>
      </c>
      <c r="H216" s="34"/>
      <c r="I216" s="34"/>
      <c r="J216" s="34" t="s">
        <v>60</v>
      </c>
      <c r="K216" s="34"/>
      <c r="L216" s="34"/>
      <c r="M216" s="34" t="s">
        <v>60</v>
      </c>
      <c r="N216" s="34">
        <v>2129.03</v>
      </c>
      <c r="O216" s="34">
        <v>4398.6</v>
      </c>
      <c r="P216" s="34" t="s">
        <v>744</v>
      </c>
      <c r="Q216" s="34">
        <v>3000</v>
      </c>
      <c r="R216" s="34">
        <v>10278.9</v>
      </c>
      <c r="S216" s="34" t="s">
        <v>744</v>
      </c>
      <c r="T216" s="34">
        <v>3000</v>
      </c>
      <c r="U216" s="34">
        <v>12633.1</v>
      </c>
      <c r="V216" s="34" t="s">
        <v>744</v>
      </c>
      <c r="W216" s="34">
        <v>3000</v>
      </c>
      <c r="X216" s="34">
        <v>13593.1</v>
      </c>
      <c r="Y216" s="34" t="s">
        <v>744</v>
      </c>
      <c r="Z216" s="34">
        <v>1451.61</v>
      </c>
      <c r="AA216" s="34">
        <v>166.8</v>
      </c>
      <c r="AB216" s="34" t="s">
        <v>748</v>
      </c>
      <c r="AC216" s="34">
        <v>3000</v>
      </c>
      <c r="AD216" s="34">
        <v>0</v>
      </c>
      <c r="AE216" s="34" t="s">
        <v>748</v>
      </c>
      <c r="AF216" s="35">
        <v>15580.64</v>
      </c>
      <c r="AG216" s="35">
        <v>41070.5</v>
      </c>
      <c r="AH216" s="34" t="s">
        <v>748</v>
      </c>
      <c r="AI216" s="34" t="s">
        <v>78</v>
      </c>
      <c r="AJ216" s="34" t="s">
        <v>745</v>
      </c>
      <c r="AK216" s="35">
        <f>SUMIFS('8月奖金发放记录'!$G$2:$G$171,'8月奖金发放记录'!$B$2:$B$171,G216,'8月奖金发放记录'!$A$2:$A$171,A216)</f>
        <v>150</v>
      </c>
      <c r="AL216" s="35">
        <f>SUMIFS('8月奖金发放记录'!$J$2:$J$171,'8月奖金发放记录'!$B$2:$B$171,G216,'8月奖金发放记录'!$A$2:$A$171,A216)</f>
        <v>150</v>
      </c>
      <c r="AM216" s="34" t="s">
        <v>60</v>
      </c>
      <c r="AN216" s="34" t="s">
        <v>113</v>
      </c>
    </row>
    <row r="217" ht="19" customHeight="1" spans="1:40">
      <c r="A217" s="36" t="s">
        <v>93</v>
      </c>
      <c r="B217" s="36" t="s">
        <v>964</v>
      </c>
      <c r="C217" s="36" t="s">
        <v>750</v>
      </c>
      <c r="D217" s="36" t="s">
        <v>743</v>
      </c>
      <c r="E217" s="36" t="s">
        <v>11</v>
      </c>
      <c r="F217" s="37">
        <v>150</v>
      </c>
      <c r="G217" s="36" t="s">
        <v>66</v>
      </c>
      <c r="H217" s="36"/>
      <c r="I217" s="36"/>
      <c r="J217" s="36" t="s">
        <v>60</v>
      </c>
      <c r="K217" s="36"/>
      <c r="L217" s="36"/>
      <c r="M217" s="36" t="s">
        <v>60</v>
      </c>
      <c r="N217" s="36"/>
      <c r="O217" s="36"/>
      <c r="P217" s="36" t="s">
        <v>60</v>
      </c>
      <c r="Q217" s="36"/>
      <c r="R217" s="36"/>
      <c r="S217" s="36" t="s">
        <v>60</v>
      </c>
      <c r="T217" s="36"/>
      <c r="U217" s="36"/>
      <c r="V217" s="36" t="s">
        <v>60</v>
      </c>
      <c r="W217" s="36"/>
      <c r="X217" s="36"/>
      <c r="Y217" s="36" t="s">
        <v>60</v>
      </c>
      <c r="Z217" s="36">
        <v>290.32</v>
      </c>
      <c r="AA217" s="36">
        <v>717.4</v>
      </c>
      <c r="AB217" s="36" t="s">
        <v>744</v>
      </c>
      <c r="AC217" s="36">
        <v>2032.26</v>
      </c>
      <c r="AD217" s="36">
        <v>2202.9</v>
      </c>
      <c r="AE217" s="36" t="s">
        <v>744</v>
      </c>
      <c r="AF217" s="37">
        <v>2322.58</v>
      </c>
      <c r="AG217" s="37">
        <v>2920.3</v>
      </c>
      <c r="AH217" s="36" t="s">
        <v>744</v>
      </c>
      <c r="AI217" s="36" t="s">
        <v>94</v>
      </c>
      <c r="AJ217" s="36" t="s">
        <v>745</v>
      </c>
      <c r="AK217" s="37">
        <f>SUMIFS('8月奖金发放记录'!$G$2:$G$171,'8月奖金发放记录'!$B$2:$B$171,G217,'8月奖金发放记录'!$A$2:$A$171,A217)</f>
        <v>101.61</v>
      </c>
      <c r="AL217" s="37">
        <f>SUMIFS('8月奖金发放记录'!$J$2:$J$171,'8月奖金发放记录'!$B$2:$B$171,G217,'8月奖金发放记录'!$A$2:$A$171,A217)</f>
        <v>101.61</v>
      </c>
      <c r="AM217" s="36" t="s">
        <v>60</v>
      </c>
      <c r="AN217" s="36" t="s">
        <v>59</v>
      </c>
    </row>
    <row r="218" ht="19" customHeight="1" spans="1:40">
      <c r="A218" s="34" t="s">
        <v>96</v>
      </c>
      <c r="B218" s="34" t="s">
        <v>965</v>
      </c>
      <c r="C218" s="34" t="s">
        <v>750</v>
      </c>
      <c r="D218" s="34" t="s">
        <v>743</v>
      </c>
      <c r="E218" s="34" t="s">
        <v>11</v>
      </c>
      <c r="F218" s="35">
        <v>150</v>
      </c>
      <c r="G218" s="34" t="s">
        <v>66</v>
      </c>
      <c r="H218" s="34"/>
      <c r="I218" s="34"/>
      <c r="J218" s="34" t="s">
        <v>60</v>
      </c>
      <c r="K218" s="34"/>
      <c r="L218" s="34"/>
      <c r="M218" s="34" t="s">
        <v>60</v>
      </c>
      <c r="N218" s="34">
        <v>1354.84</v>
      </c>
      <c r="O218" s="34">
        <v>423.6</v>
      </c>
      <c r="P218" s="34" t="s">
        <v>748</v>
      </c>
      <c r="Q218" s="34">
        <v>3000</v>
      </c>
      <c r="R218" s="34">
        <v>3051.9</v>
      </c>
      <c r="S218" s="34" t="s">
        <v>744</v>
      </c>
      <c r="T218" s="34">
        <v>3000</v>
      </c>
      <c r="U218" s="34">
        <v>1303.1</v>
      </c>
      <c r="V218" s="34" t="s">
        <v>748</v>
      </c>
      <c r="W218" s="34">
        <v>3000</v>
      </c>
      <c r="X218" s="34">
        <v>1350.3</v>
      </c>
      <c r="Y218" s="34" t="s">
        <v>748</v>
      </c>
      <c r="Z218" s="34">
        <v>3000</v>
      </c>
      <c r="AA218" s="34">
        <v>1173.2</v>
      </c>
      <c r="AB218" s="34" t="s">
        <v>748</v>
      </c>
      <c r="AC218" s="34">
        <v>96.77</v>
      </c>
      <c r="AD218" s="34">
        <v>42.1</v>
      </c>
      <c r="AE218" s="34" t="s">
        <v>748</v>
      </c>
      <c r="AF218" s="35">
        <v>13451.61</v>
      </c>
      <c r="AG218" s="35">
        <v>7344.2</v>
      </c>
      <c r="AH218" s="34" t="s">
        <v>748</v>
      </c>
      <c r="AI218" s="34" t="s">
        <v>78</v>
      </c>
      <c r="AJ218" s="34" t="s">
        <v>745</v>
      </c>
      <c r="AK218" s="35">
        <f>SUMIFS('8月奖金发放记录'!$G$2:$G$171,'8月奖金发放记录'!$B$2:$B$171,G218,'8月奖金发放记录'!$A$2:$A$171,A218)</f>
        <v>0</v>
      </c>
      <c r="AL218" s="35">
        <f>SUMIFS('8月奖金发放记录'!$J$2:$J$171,'8月奖金发放记录'!$B$2:$B$171,G218,'8月奖金发放记录'!$A$2:$A$171,A218)</f>
        <v>0</v>
      </c>
      <c r="AM218" s="34" t="s">
        <v>746</v>
      </c>
      <c r="AN218" s="34" t="s">
        <v>59</v>
      </c>
    </row>
    <row r="219" ht="19" customHeight="1" spans="1:40">
      <c r="A219" s="36" t="s">
        <v>97</v>
      </c>
      <c r="B219" s="36" t="s">
        <v>966</v>
      </c>
      <c r="C219" s="36" t="s">
        <v>750</v>
      </c>
      <c r="D219" s="36" t="s">
        <v>743</v>
      </c>
      <c r="E219" s="36" t="s">
        <v>11</v>
      </c>
      <c r="F219" s="37">
        <v>150</v>
      </c>
      <c r="G219" s="36" t="s">
        <v>66</v>
      </c>
      <c r="H219" s="36"/>
      <c r="I219" s="36"/>
      <c r="J219" s="36" t="s">
        <v>60</v>
      </c>
      <c r="K219" s="36">
        <v>107.14</v>
      </c>
      <c r="L219" s="36">
        <v>46</v>
      </c>
      <c r="M219" s="36" t="s">
        <v>748</v>
      </c>
      <c r="N219" s="36">
        <v>3000</v>
      </c>
      <c r="O219" s="36">
        <v>6684.2</v>
      </c>
      <c r="P219" s="36" t="s">
        <v>744</v>
      </c>
      <c r="Q219" s="36">
        <v>3000</v>
      </c>
      <c r="R219" s="36">
        <v>7497.5</v>
      </c>
      <c r="S219" s="36" t="s">
        <v>744</v>
      </c>
      <c r="T219" s="36">
        <v>3000</v>
      </c>
      <c r="U219" s="36">
        <v>7569.9</v>
      </c>
      <c r="V219" s="36" t="s">
        <v>744</v>
      </c>
      <c r="W219" s="36">
        <v>3000</v>
      </c>
      <c r="X219" s="36">
        <v>9986.2</v>
      </c>
      <c r="Y219" s="36" t="s">
        <v>744</v>
      </c>
      <c r="Z219" s="36">
        <v>3000</v>
      </c>
      <c r="AA219" s="36">
        <v>7529.2</v>
      </c>
      <c r="AB219" s="36" t="s">
        <v>744</v>
      </c>
      <c r="AC219" s="36">
        <v>2129.03</v>
      </c>
      <c r="AD219" s="36">
        <v>5162.6</v>
      </c>
      <c r="AE219" s="36" t="s">
        <v>744</v>
      </c>
      <c r="AF219" s="37">
        <v>17236.17</v>
      </c>
      <c r="AG219" s="37">
        <v>44475.6</v>
      </c>
      <c r="AH219" s="36" t="s">
        <v>744</v>
      </c>
      <c r="AI219" s="36" t="s">
        <v>94</v>
      </c>
      <c r="AJ219" s="36" t="s">
        <v>745</v>
      </c>
      <c r="AK219" s="37">
        <f>SUMIFS('8月奖金发放记录'!$G$2:$G$171,'8月奖金发放记录'!$B$2:$B$171,G219,'8月奖金发放记录'!$A$2:$A$171,A219)</f>
        <v>150</v>
      </c>
      <c r="AL219" s="37">
        <f>SUMIFS('8月奖金发放记录'!$J$2:$J$171,'8月奖金发放记录'!$B$2:$B$171,G219,'8月奖金发放记录'!$A$2:$A$171,A219)</f>
        <v>150</v>
      </c>
      <c r="AM219" s="36" t="s">
        <v>60</v>
      </c>
      <c r="AN219" s="36" t="s">
        <v>59</v>
      </c>
    </row>
    <row r="220" ht="19" customHeight="1" spans="1:40">
      <c r="A220" s="34" t="s">
        <v>99</v>
      </c>
      <c r="B220" s="34" t="s">
        <v>967</v>
      </c>
      <c r="C220" s="34" t="s">
        <v>750</v>
      </c>
      <c r="D220" s="34" t="s">
        <v>743</v>
      </c>
      <c r="E220" s="34" t="s">
        <v>11</v>
      </c>
      <c r="F220" s="35">
        <v>150</v>
      </c>
      <c r="G220" s="34" t="s">
        <v>66</v>
      </c>
      <c r="H220" s="34"/>
      <c r="I220" s="34"/>
      <c r="J220" s="34" t="s">
        <v>60</v>
      </c>
      <c r="K220" s="34"/>
      <c r="L220" s="34"/>
      <c r="M220" s="34" t="s">
        <v>60</v>
      </c>
      <c r="N220" s="34">
        <v>870.97</v>
      </c>
      <c r="O220" s="34">
        <v>1588.4</v>
      </c>
      <c r="P220" s="34" t="s">
        <v>744</v>
      </c>
      <c r="Q220" s="34">
        <v>3000</v>
      </c>
      <c r="R220" s="34">
        <v>5782.9</v>
      </c>
      <c r="S220" s="34" t="s">
        <v>744</v>
      </c>
      <c r="T220" s="34">
        <v>3000</v>
      </c>
      <c r="U220" s="34">
        <v>5722.2</v>
      </c>
      <c r="V220" s="34" t="s">
        <v>744</v>
      </c>
      <c r="W220" s="34">
        <v>3000</v>
      </c>
      <c r="X220" s="34">
        <v>5710</v>
      </c>
      <c r="Y220" s="34" t="s">
        <v>744</v>
      </c>
      <c r="Z220" s="34">
        <v>3000</v>
      </c>
      <c r="AA220" s="34">
        <v>5183.2</v>
      </c>
      <c r="AB220" s="34" t="s">
        <v>744</v>
      </c>
      <c r="AC220" s="34">
        <v>483.87</v>
      </c>
      <c r="AD220" s="34">
        <v>58.3</v>
      </c>
      <c r="AE220" s="34" t="s">
        <v>748</v>
      </c>
      <c r="AF220" s="35">
        <v>13354.84</v>
      </c>
      <c r="AG220" s="35">
        <v>24045</v>
      </c>
      <c r="AH220" s="34" t="s">
        <v>744</v>
      </c>
      <c r="AI220" s="34" t="s">
        <v>78</v>
      </c>
      <c r="AJ220" s="34" t="s">
        <v>745</v>
      </c>
      <c r="AK220" s="35">
        <f>SUMIFS('8月奖金发放记录'!$G$2:$G$171,'8月奖金发放记录'!$B$2:$B$171,G220,'8月奖金发放记录'!$A$2:$A$171,A220)</f>
        <v>24.19</v>
      </c>
      <c r="AL220" s="35">
        <f>SUMIFS('8月奖金发放记录'!$J$2:$J$171,'8月奖金发放记录'!$B$2:$B$171,G220,'8月奖金发放记录'!$A$2:$A$171,A220)</f>
        <v>24.19</v>
      </c>
      <c r="AM220" s="34" t="s">
        <v>60</v>
      </c>
      <c r="AN220" s="34" t="s">
        <v>59</v>
      </c>
    </row>
    <row r="221" ht="19" customHeight="1" spans="1:40">
      <c r="A221" s="36" t="s">
        <v>101</v>
      </c>
      <c r="B221" s="36" t="s">
        <v>968</v>
      </c>
      <c r="C221" s="36" t="s">
        <v>750</v>
      </c>
      <c r="D221" s="36" t="s">
        <v>743</v>
      </c>
      <c r="E221" s="36" t="s">
        <v>11</v>
      </c>
      <c r="F221" s="37">
        <v>150</v>
      </c>
      <c r="G221" s="36" t="s">
        <v>66</v>
      </c>
      <c r="H221" s="36"/>
      <c r="I221" s="36"/>
      <c r="J221" s="36" t="s">
        <v>60</v>
      </c>
      <c r="K221" s="36"/>
      <c r="L221" s="36"/>
      <c r="M221" s="36" t="s">
        <v>60</v>
      </c>
      <c r="N221" s="36">
        <v>1354.84</v>
      </c>
      <c r="O221" s="36">
        <v>648.8</v>
      </c>
      <c r="P221" s="36" t="s">
        <v>748</v>
      </c>
      <c r="Q221" s="36">
        <v>3000</v>
      </c>
      <c r="R221" s="36">
        <v>4488.8</v>
      </c>
      <c r="S221" s="36" t="s">
        <v>744</v>
      </c>
      <c r="T221" s="36">
        <v>3000</v>
      </c>
      <c r="U221" s="36">
        <v>5104.9</v>
      </c>
      <c r="V221" s="36" t="s">
        <v>744</v>
      </c>
      <c r="W221" s="36">
        <v>3000</v>
      </c>
      <c r="X221" s="36">
        <v>186.8</v>
      </c>
      <c r="Y221" s="36" t="s">
        <v>748</v>
      </c>
      <c r="Z221" s="36">
        <v>3000</v>
      </c>
      <c r="AA221" s="36">
        <v>3508</v>
      </c>
      <c r="AB221" s="36" t="s">
        <v>744</v>
      </c>
      <c r="AC221" s="36">
        <v>2225.81</v>
      </c>
      <c r="AD221" s="36">
        <v>6101.2</v>
      </c>
      <c r="AE221" s="36" t="s">
        <v>744</v>
      </c>
      <c r="AF221" s="37">
        <v>15580.65</v>
      </c>
      <c r="AG221" s="37">
        <v>20038.5</v>
      </c>
      <c r="AH221" s="36" t="s">
        <v>744</v>
      </c>
      <c r="AI221" s="36" t="s">
        <v>78</v>
      </c>
      <c r="AJ221" s="36" t="s">
        <v>745</v>
      </c>
      <c r="AK221" s="37">
        <f>SUMIFS('8月奖金发放记录'!$G$2:$G$171,'8月奖金发放记录'!$B$2:$B$171,G221,'8月奖金发放记录'!$A$2:$A$171,A221)</f>
        <v>111.29</v>
      </c>
      <c r="AL221" s="37">
        <f>SUMIFS('8月奖金发放记录'!$J$2:$J$171,'8月奖金发放记录'!$B$2:$B$171,G221,'8月奖金发放记录'!$A$2:$A$171,A221)</f>
        <v>111.29</v>
      </c>
      <c r="AM221" s="36" t="s">
        <v>60</v>
      </c>
      <c r="AN221" s="36" t="s">
        <v>59</v>
      </c>
    </row>
    <row r="222" ht="19" customHeight="1" spans="1:40">
      <c r="A222" s="34" t="s">
        <v>102</v>
      </c>
      <c r="B222" s="34" t="s">
        <v>969</v>
      </c>
      <c r="C222" s="34" t="s">
        <v>750</v>
      </c>
      <c r="D222" s="34" t="s">
        <v>743</v>
      </c>
      <c r="E222" s="34" t="s">
        <v>11</v>
      </c>
      <c r="F222" s="35">
        <v>150</v>
      </c>
      <c r="G222" s="34" t="s">
        <v>66</v>
      </c>
      <c r="H222" s="34"/>
      <c r="I222" s="34"/>
      <c r="J222" s="34" t="s">
        <v>60</v>
      </c>
      <c r="K222" s="34"/>
      <c r="L222" s="34"/>
      <c r="M222" s="34" t="s">
        <v>60</v>
      </c>
      <c r="N222" s="34">
        <v>2806.45</v>
      </c>
      <c r="O222" s="34">
        <v>3448.6</v>
      </c>
      <c r="P222" s="34" t="s">
        <v>744</v>
      </c>
      <c r="Q222" s="34">
        <v>3000</v>
      </c>
      <c r="R222" s="34">
        <v>693.5</v>
      </c>
      <c r="S222" s="34" t="s">
        <v>748</v>
      </c>
      <c r="T222" s="34">
        <v>3000</v>
      </c>
      <c r="U222" s="34">
        <v>11825.9</v>
      </c>
      <c r="V222" s="34" t="s">
        <v>744</v>
      </c>
      <c r="W222" s="34">
        <v>3000</v>
      </c>
      <c r="X222" s="34">
        <v>6371</v>
      </c>
      <c r="Y222" s="34" t="s">
        <v>744</v>
      </c>
      <c r="Z222" s="34">
        <v>3000</v>
      </c>
      <c r="AA222" s="34">
        <v>0</v>
      </c>
      <c r="AB222" s="34" t="s">
        <v>748</v>
      </c>
      <c r="AC222" s="34">
        <v>3000</v>
      </c>
      <c r="AD222" s="34">
        <v>0</v>
      </c>
      <c r="AE222" s="34" t="s">
        <v>748</v>
      </c>
      <c r="AF222" s="35">
        <v>17806.45</v>
      </c>
      <c r="AG222" s="35">
        <v>22339</v>
      </c>
      <c r="AH222" s="34" t="s">
        <v>744</v>
      </c>
      <c r="AI222" s="34" t="s">
        <v>94</v>
      </c>
      <c r="AJ222" s="34" t="s">
        <v>745</v>
      </c>
      <c r="AK222" s="35">
        <f>SUMIFS('8月奖金发放记录'!$G$2:$G$171,'8月奖金发放记录'!$B$2:$B$171,G222,'8月奖金发放记录'!$A$2:$A$171,A222)</f>
        <v>150</v>
      </c>
      <c r="AL222" s="35">
        <f>SUMIFS('8月奖金发放记录'!$J$2:$J$171,'8月奖金发放记录'!$B$2:$B$171,G222,'8月奖金发放记录'!$A$2:$A$171,A222)</f>
        <v>150</v>
      </c>
      <c r="AM222" s="34" t="s">
        <v>60</v>
      </c>
      <c r="AN222" s="34" t="s">
        <v>59</v>
      </c>
    </row>
    <row r="223" ht="19" customHeight="1" spans="1:40">
      <c r="A223" s="36" t="s">
        <v>103</v>
      </c>
      <c r="B223" s="36" t="s">
        <v>970</v>
      </c>
      <c r="C223" s="36" t="s">
        <v>750</v>
      </c>
      <c r="D223" s="36" t="s">
        <v>743</v>
      </c>
      <c r="E223" s="36" t="s">
        <v>11</v>
      </c>
      <c r="F223" s="37">
        <v>150</v>
      </c>
      <c r="G223" s="36" t="s">
        <v>66</v>
      </c>
      <c r="H223" s="36"/>
      <c r="I223" s="36"/>
      <c r="J223" s="36" t="s">
        <v>60</v>
      </c>
      <c r="K223" s="36"/>
      <c r="L223" s="36"/>
      <c r="M223" s="36" t="s">
        <v>60</v>
      </c>
      <c r="N223" s="36">
        <v>1161.29</v>
      </c>
      <c r="O223" s="36">
        <v>3142.6</v>
      </c>
      <c r="P223" s="36" t="s">
        <v>744</v>
      </c>
      <c r="Q223" s="36">
        <v>3000</v>
      </c>
      <c r="R223" s="36">
        <v>3873.1</v>
      </c>
      <c r="S223" s="36" t="s">
        <v>744</v>
      </c>
      <c r="T223" s="36">
        <v>3000</v>
      </c>
      <c r="U223" s="36">
        <v>7579.8</v>
      </c>
      <c r="V223" s="36" t="s">
        <v>744</v>
      </c>
      <c r="W223" s="36">
        <v>3000</v>
      </c>
      <c r="X223" s="36">
        <v>8498.3</v>
      </c>
      <c r="Y223" s="36" t="s">
        <v>744</v>
      </c>
      <c r="Z223" s="36">
        <v>3000</v>
      </c>
      <c r="AA223" s="36">
        <v>8367</v>
      </c>
      <c r="AB223" s="36" t="s">
        <v>744</v>
      </c>
      <c r="AC223" s="36">
        <v>1645.16</v>
      </c>
      <c r="AD223" s="36">
        <v>3961.3</v>
      </c>
      <c r="AE223" s="36" t="s">
        <v>744</v>
      </c>
      <c r="AF223" s="37">
        <v>14806.45</v>
      </c>
      <c r="AG223" s="37">
        <v>35422.1</v>
      </c>
      <c r="AH223" s="36" t="s">
        <v>744</v>
      </c>
      <c r="AI223" s="36" t="s">
        <v>78</v>
      </c>
      <c r="AJ223" s="36" t="s">
        <v>745</v>
      </c>
      <c r="AK223" s="37">
        <f>SUMIFS('8月奖金发放记录'!$G$2:$G$171,'8月奖金发放记录'!$B$2:$B$171,G223,'8月奖金发放记录'!$A$2:$A$171,A223)</f>
        <v>150</v>
      </c>
      <c r="AL223" s="37">
        <f>SUMIFS('8月奖金发放记录'!$J$2:$J$171,'8月奖金发放记录'!$B$2:$B$171,G223,'8月奖金发放记录'!$A$2:$A$171,A223)</f>
        <v>150</v>
      </c>
      <c r="AM223" s="36" t="s">
        <v>60</v>
      </c>
      <c r="AN223" s="36" t="s">
        <v>59</v>
      </c>
    </row>
    <row r="224" ht="19" customHeight="1" spans="1:40">
      <c r="A224" s="34" t="s">
        <v>706</v>
      </c>
      <c r="B224" s="34" t="s">
        <v>971</v>
      </c>
      <c r="C224" s="34" t="s">
        <v>750</v>
      </c>
      <c r="D224" s="34" t="s">
        <v>743</v>
      </c>
      <c r="E224" s="34" t="s">
        <v>11</v>
      </c>
      <c r="F224" s="35">
        <v>150</v>
      </c>
      <c r="G224" s="34" t="s">
        <v>66</v>
      </c>
      <c r="H224" s="34">
        <v>1161.29</v>
      </c>
      <c r="I224" s="34">
        <v>2221.9</v>
      </c>
      <c r="J224" s="34" t="s">
        <v>744</v>
      </c>
      <c r="K224" s="34">
        <v>3000</v>
      </c>
      <c r="L224" s="34">
        <v>6759.5</v>
      </c>
      <c r="M224" s="34" t="s">
        <v>744</v>
      </c>
      <c r="N224" s="34">
        <v>3000</v>
      </c>
      <c r="O224" s="34">
        <v>5642.1</v>
      </c>
      <c r="P224" s="34" t="s">
        <v>744</v>
      </c>
      <c r="Q224" s="34">
        <v>3000</v>
      </c>
      <c r="R224" s="34">
        <v>7092.5</v>
      </c>
      <c r="S224" s="34" t="s">
        <v>744</v>
      </c>
      <c r="T224" s="34">
        <v>3000</v>
      </c>
      <c r="U224" s="34">
        <v>5427.5</v>
      </c>
      <c r="V224" s="34" t="s">
        <v>744</v>
      </c>
      <c r="W224" s="34">
        <v>3000</v>
      </c>
      <c r="X224" s="34">
        <v>6164.1</v>
      </c>
      <c r="Y224" s="34" t="s">
        <v>744</v>
      </c>
      <c r="Z224" s="34">
        <v>2225.81</v>
      </c>
      <c r="AA224" s="34">
        <v>4514.3</v>
      </c>
      <c r="AB224" s="34" t="s">
        <v>744</v>
      </c>
      <c r="AC224" s="34">
        <v>3000</v>
      </c>
      <c r="AD224" s="34">
        <v>0</v>
      </c>
      <c r="AE224" s="34" t="s">
        <v>748</v>
      </c>
      <c r="AF224" s="35">
        <v>21387.1</v>
      </c>
      <c r="AG224" s="35">
        <v>37821.9</v>
      </c>
      <c r="AH224" s="34" t="s">
        <v>748</v>
      </c>
      <c r="AI224" s="34" t="s">
        <v>94</v>
      </c>
      <c r="AJ224" s="34" t="s">
        <v>745</v>
      </c>
      <c r="AK224" s="35">
        <f>SUMIFS('8月奖金发放记录'!$G$2:$G$171,'8月奖金发放记录'!$B$2:$B$171,G224,'8月奖金发放记录'!$A$2:$A$171,A224)</f>
        <v>150</v>
      </c>
      <c r="AL224" s="35">
        <f>SUMIFS('8月奖金发放记录'!$J$2:$J$171,'8月奖金发放记录'!$B$2:$B$171,G224,'8月奖金发放记录'!$A$2:$A$171,A224)</f>
        <v>150</v>
      </c>
      <c r="AM224" s="34" t="s">
        <v>60</v>
      </c>
      <c r="AN224" s="34" t="s">
        <v>113</v>
      </c>
    </row>
    <row r="225" ht="19" customHeight="1" spans="1:40">
      <c r="A225" s="36" t="s">
        <v>105</v>
      </c>
      <c r="B225" s="36" t="s">
        <v>972</v>
      </c>
      <c r="C225" s="36" t="s">
        <v>750</v>
      </c>
      <c r="D225" s="36" t="s">
        <v>743</v>
      </c>
      <c r="E225" s="36" t="s">
        <v>11</v>
      </c>
      <c r="F225" s="37">
        <v>150</v>
      </c>
      <c r="G225" s="36" t="s">
        <v>66</v>
      </c>
      <c r="H225" s="36"/>
      <c r="I225" s="36"/>
      <c r="J225" s="36" t="s">
        <v>60</v>
      </c>
      <c r="K225" s="36"/>
      <c r="L225" s="36"/>
      <c r="M225" s="36" t="s">
        <v>60</v>
      </c>
      <c r="N225" s="36"/>
      <c r="O225" s="36"/>
      <c r="P225" s="36" t="s">
        <v>60</v>
      </c>
      <c r="Q225" s="36"/>
      <c r="R225" s="36"/>
      <c r="S225" s="36" t="s">
        <v>60</v>
      </c>
      <c r="T225" s="36">
        <v>2225.81</v>
      </c>
      <c r="U225" s="36">
        <v>4960.1</v>
      </c>
      <c r="V225" s="36" t="s">
        <v>744</v>
      </c>
      <c r="W225" s="36">
        <v>3000</v>
      </c>
      <c r="X225" s="36">
        <v>11388.9</v>
      </c>
      <c r="Y225" s="36" t="s">
        <v>744</v>
      </c>
      <c r="Z225" s="36">
        <v>3000</v>
      </c>
      <c r="AA225" s="36">
        <v>10026.3</v>
      </c>
      <c r="AB225" s="36" t="s">
        <v>744</v>
      </c>
      <c r="AC225" s="36">
        <v>3000</v>
      </c>
      <c r="AD225" s="36">
        <v>9312.6</v>
      </c>
      <c r="AE225" s="36" t="s">
        <v>744</v>
      </c>
      <c r="AF225" s="37">
        <v>11225.81</v>
      </c>
      <c r="AG225" s="37">
        <v>35687.9</v>
      </c>
      <c r="AH225" s="36" t="s">
        <v>744</v>
      </c>
      <c r="AI225" s="36" t="s">
        <v>106</v>
      </c>
      <c r="AJ225" s="36" t="s">
        <v>745</v>
      </c>
      <c r="AK225" s="37">
        <f>SUMIFS('8月奖金发放记录'!$G$2:$G$171,'8月奖金发放记录'!$B$2:$B$171,G225,'8月奖金发放记录'!$A$2:$A$171,A225)</f>
        <v>150</v>
      </c>
      <c r="AL225" s="37">
        <f>SUMIFS('8月奖金发放记录'!$J$2:$J$171,'8月奖金发放记录'!$B$2:$B$171,G225,'8月奖金发放记录'!$A$2:$A$171,A225)</f>
        <v>150</v>
      </c>
      <c r="AM225" s="36" t="s">
        <v>60</v>
      </c>
      <c r="AN225" s="36" t="s">
        <v>59</v>
      </c>
    </row>
    <row r="226" ht="19" customHeight="1" spans="1:40">
      <c r="A226" s="34" t="s">
        <v>707</v>
      </c>
      <c r="B226" s="34" t="s">
        <v>973</v>
      </c>
      <c r="C226" s="34" t="s">
        <v>750</v>
      </c>
      <c r="D226" s="34" t="s">
        <v>743</v>
      </c>
      <c r="E226" s="34" t="s">
        <v>11</v>
      </c>
      <c r="F226" s="35">
        <v>150</v>
      </c>
      <c r="G226" s="34" t="s">
        <v>66</v>
      </c>
      <c r="H226" s="34"/>
      <c r="I226" s="34"/>
      <c r="J226" s="34" t="s">
        <v>60</v>
      </c>
      <c r="K226" s="34"/>
      <c r="L226" s="34"/>
      <c r="M226" s="34" t="s">
        <v>60</v>
      </c>
      <c r="N226" s="34">
        <v>2612.9</v>
      </c>
      <c r="O226" s="34">
        <v>3099.9</v>
      </c>
      <c r="P226" s="34" t="s">
        <v>744</v>
      </c>
      <c r="Q226" s="34">
        <v>3000</v>
      </c>
      <c r="R226" s="34">
        <v>8132.2</v>
      </c>
      <c r="S226" s="34" t="s">
        <v>744</v>
      </c>
      <c r="T226" s="34">
        <v>3000</v>
      </c>
      <c r="U226" s="34">
        <v>15793.8</v>
      </c>
      <c r="V226" s="34" t="s">
        <v>744</v>
      </c>
      <c r="W226" s="34">
        <v>3000</v>
      </c>
      <c r="X226" s="34">
        <v>17005.5</v>
      </c>
      <c r="Y226" s="34" t="s">
        <v>744</v>
      </c>
      <c r="Z226" s="34">
        <v>2225.81</v>
      </c>
      <c r="AA226" s="34">
        <v>153</v>
      </c>
      <c r="AB226" s="34" t="s">
        <v>748</v>
      </c>
      <c r="AC226" s="34">
        <v>3000</v>
      </c>
      <c r="AD226" s="34">
        <v>0</v>
      </c>
      <c r="AE226" s="34" t="s">
        <v>748</v>
      </c>
      <c r="AF226" s="35">
        <v>16838.71</v>
      </c>
      <c r="AG226" s="35">
        <v>44184.4</v>
      </c>
      <c r="AH226" s="34" t="s">
        <v>748</v>
      </c>
      <c r="AI226" s="34" t="s">
        <v>94</v>
      </c>
      <c r="AJ226" s="34" t="s">
        <v>745</v>
      </c>
      <c r="AK226" s="35">
        <f>SUMIFS('8月奖金发放记录'!$G$2:$G$171,'8月奖金发放记录'!$B$2:$B$171,G226,'8月奖金发放记录'!$A$2:$A$171,A226)</f>
        <v>150</v>
      </c>
      <c r="AL226" s="35">
        <f>SUMIFS('8月奖金发放记录'!$J$2:$J$171,'8月奖金发放记录'!$B$2:$B$171,G226,'8月奖金发放记录'!$A$2:$A$171,A226)</f>
        <v>150</v>
      </c>
      <c r="AM226" s="34" t="s">
        <v>60</v>
      </c>
      <c r="AN226" s="34" t="s">
        <v>113</v>
      </c>
    </row>
    <row r="227" ht="19" customHeight="1" spans="1:40">
      <c r="A227" s="36" t="s">
        <v>108</v>
      </c>
      <c r="B227" s="36" t="s">
        <v>974</v>
      </c>
      <c r="C227" s="36" t="s">
        <v>750</v>
      </c>
      <c r="D227" s="36" t="s">
        <v>743</v>
      </c>
      <c r="E227" s="36" t="s">
        <v>11</v>
      </c>
      <c r="F227" s="37">
        <v>150</v>
      </c>
      <c r="G227" s="36" t="s">
        <v>66</v>
      </c>
      <c r="H227" s="36"/>
      <c r="I227" s="36"/>
      <c r="J227" s="36" t="s">
        <v>60</v>
      </c>
      <c r="K227" s="36">
        <v>107.14</v>
      </c>
      <c r="L227" s="36">
        <v>46</v>
      </c>
      <c r="M227" s="36" t="s">
        <v>748</v>
      </c>
      <c r="N227" s="36">
        <v>3000</v>
      </c>
      <c r="O227" s="36">
        <v>6752.7</v>
      </c>
      <c r="P227" s="36" t="s">
        <v>744</v>
      </c>
      <c r="Q227" s="36">
        <v>3000</v>
      </c>
      <c r="R227" s="36">
        <v>6144</v>
      </c>
      <c r="S227" s="36" t="s">
        <v>744</v>
      </c>
      <c r="T227" s="36">
        <v>3000</v>
      </c>
      <c r="U227" s="36">
        <v>6259.3</v>
      </c>
      <c r="V227" s="36" t="s">
        <v>744</v>
      </c>
      <c r="W227" s="36">
        <v>3000</v>
      </c>
      <c r="X227" s="36">
        <v>5565.4</v>
      </c>
      <c r="Y227" s="36" t="s">
        <v>744</v>
      </c>
      <c r="Z227" s="36">
        <v>3000</v>
      </c>
      <c r="AA227" s="36">
        <v>6214</v>
      </c>
      <c r="AB227" s="36" t="s">
        <v>744</v>
      </c>
      <c r="AC227" s="36">
        <v>2225.81</v>
      </c>
      <c r="AD227" s="36">
        <v>4679.8</v>
      </c>
      <c r="AE227" s="36" t="s">
        <v>744</v>
      </c>
      <c r="AF227" s="37">
        <v>17332.95</v>
      </c>
      <c r="AG227" s="37">
        <v>35661.2</v>
      </c>
      <c r="AH227" s="36" t="s">
        <v>744</v>
      </c>
      <c r="AI227" s="36" t="s">
        <v>94</v>
      </c>
      <c r="AJ227" s="36" t="s">
        <v>745</v>
      </c>
      <c r="AK227" s="37">
        <f>SUMIFS('8月奖金发放记录'!$G$2:$G$171,'8月奖金发放记录'!$B$2:$B$171,G227,'8月奖金发放记录'!$A$2:$A$171,A227)</f>
        <v>150</v>
      </c>
      <c r="AL227" s="37">
        <f>SUMIFS('8月奖金发放记录'!$J$2:$J$171,'8月奖金发放记录'!$B$2:$B$171,G227,'8月奖金发放记录'!$A$2:$A$171,A227)</f>
        <v>150</v>
      </c>
      <c r="AM227" s="36" t="s">
        <v>60</v>
      </c>
      <c r="AN227" s="36" t="s">
        <v>59</v>
      </c>
    </row>
    <row r="228" ht="19" customHeight="1" spans="1:40">
      <c r="A228" s="34" t="s">
        <v>273</v>
      </c>
      <c r="B228" s="34" t="s">
        <v>975</v>
      </c>
      <c r="C228" s="34" t="s">
        <v>780</v>
      </c>
      <c r="D228" s="34" t="s">
        <v>777</v>
      </c>
      <c r="E228" s="34" t="s">
        <v>16</v>
      </c>
      <c r="F228" s="35">
        <v>260</v>
      </c>
      <c r="G228" s="34" t="s">
        <v>274</v>
      </c>
      <c r="H228" s="34"/>
      <c r="I228" s="34"/>
      <c r="J228" s="34" t="s">
        <v>60</v>
      </c>
      <c r="K228" s="34"/>
      <c r="L228" s="34"/>
      <c r="M228" s="34" t="s">
        <v>60</v>
      </c>
      <c r="N228" s="34"/>
      <c r="O228" s="34"/>
      <c r="P228" s="34" t="s">
        <v>60</v>
      </c>
      <c r="Q228" s="34">
        <v>4666.67</v>
      </c>
      <c r="R228" s="34">
        <v>1624.5</v>
      </c>
      <c r="S228" s="34" t="s">
        <v>748</v>
      </c>
      <c r="T228" s="34">
        <v>5000</v>
      </c>
      <c r="U228" s="34">
        <v>6208.5</v>
      </c>
      <c r="V228" s="34" t="s">
        <v>744</v>
      </c>
      <c r="W228" s="34">
        <v>5000</v>
      </c>
      <c r="X228" s="34">
        <v>6638.8</v>
      </c>
      <c r="Y228" s="34" t="s">
        <v>744</v>
      </c>
      <c r="Z228" s="34">
        <v>5000</v>
      </c>
      <c r="AA228" s="34">
        <v>7238.6</v>
      </c>
      <c r="AB228" s="34" t="s">
        <v>744</v>
      </c>
      <c r="AC228" s="34">
        <v>5000</v>
      </c>
      <c r="AD228" s="34">
        <v>6384.1</v>
      </c>
      <c r="AE228" s="34" t="s">
        <v>744</v>
      </c>
      <c r="AF228" s="35">
        <v>24666.67</v>
      </c>
      <c r="AG228" s="35">
        <v>28094.5</v>
      </c>
      <c r="AH228" s="34" t="s">
        <v>744</v>
      </c>
      <c r="AI228" s="34" t="s">
        <v>275</v>
      </c>
      <c r="AJ228" s="34" t="s">
        <v>745</v>
      </c>
      <c r="AK228" s="35">
        <f>SUMIFS('8月奖金发放记录'!$G$2:$G$171,'8月奖金发放记录'!$B$2:$B$171,G228,'8月奖金发放记录'!$A$2:$A$171,A228)</f>
        <v>260</v>
      </c>
      <c r="AL228" s="35">
        <f>SUMIFS('8月奖金发放记录'!$J$2:$J$171,'8月奖金发放记录'!$B$2:$B$171,G228,'8月奖金发放记录'!$A$2:$A$171,A228)</f>
        <v>260</v>
      </c>
      <c r="AM228" s="34" t="s">
        <v>60</v>
      </c>
      <c r="AN228" s="34" t="s">
        <v>59</v>
      </c>
    </row>
    <row r="229" ht="19" customHeight="1" spans="1:40">
      <c r="A229" s="36" t="s">
        <v>279</v>
      </c>
      <c r="B229" s="36" t="s">
        <v>976</v>
      </c>
      <c r="C229" s="36" t="s">
        <v>780</v>
      </c>
      <c r="D229" s="36" t="s">
        <v>777</v>
      </c>
      <c r="E229" s="36" t="s">
        <v>16</v>
      </c>
      <c r="F229" s="37">
        <v>260</v>
      </c>
      <c r="G229" s="36" t="s">
        <v>274</v>
      </c>
      <c r="H229" s="36"/>
      <c r="I229" s="36"/>
      <c r="J229" s="36" t="s">
        <v>60</v>
      </c>
      <c r="K229" s="36"/>
      <c r="L229" s="36"/>
      <c r="M229" s="36" t="s">
        <v>60</v>
      </c>
      <c r="N229" s="36"/>
      <c r="O229" s="36"/>
      <c r="P229" s="36" t="s">
        <v>60</v>
      </c>
      <c r="Q229" s="36">
        <v>4000</v>
      </c>
      <c r="R229" s="36">
        <v>1151.1</v>
      </c>
      <c r="S229" s="36" t="s">
        <v>748</v>
      </c>
      <c r="T229" s="36">
        <v>5000</v>
      </c>
      <c r="U229" s="36">
        <v>6081.7</v>
      </c>
      <c r="V229" s="36" t="s">
        <v>744</v>
      </c>
      <c r="W229" s="36">
        <v>5000</v>
      </c>
      <c r="X229" s="36">
        <v>6343.5</v>
      </c>
      <c r="Y229" s="36" t="s">
        <v>744</v>
      </c>
      <c r="Z229" s="36">
        <v>5000</v>
      </c>
      <c r="AA229" s="36">
        <v>5923.2</v>
      </c>
      <c r="AB229" s="36" t="s">
        <v>744</v>
      </c>
      <c r="AC229" s="36">
        <v>5000</v>
      </c>
      <c r="AD229" s="36">
        <v>6692.5</v>
      </c>
      <c r="AE229" s="36" t="s">
        <v>744</v>
      </c>
      <c r="AF229" s="37">
        <v>24000</v>
      </c>
      <c r="AG229" s="37">
        <v>26192</v>
      </c>
      <c r="AH229" s="36" t="s">
        <v>744</v>
      </c>
      <c r="AI229" s="36" t="s">
        <v>275</v>
      </c>
      <c r="AJ229" s="36" t="s">
        <v>745</v>
      </c>
      <c r="AK229" s="37">
        <f>SUMIFS('8月奖金发放记录'!$G$2:$G$171,'8月奖金发放记录'!$B$2:$B$171,G229,'8月奖金发放记录'!$A$2:$A$171,A229)</f>
        <v>260</v>
      </c>
      <c r="AL229" s="37">
        <f>SUMIFS('8月奖金发放记录'!$J$2:$J$171,'8月奖金发放记录'!$B$2:$B$171,G229,'8月奖金发放记录'!$A$2:$A$171,A229)</f>
        <v>260</v>
      </c>
      <c r="AM229" s="36" t="s">
        <v>60</v>
      </c>
      <c r="AN229" s="36" t="s">
        <v>59</v>
      </c>
    </row>
    <row r="230" ht="19" customHeight="1" spans="1:40">
      <c r="A230" s="34" t="s">
        <v>280</v>
      </c>
      <c r="B230" s="34" t="s">
        <v>977</v>
      </c>
      <c r="C230" s="34" t="s">
        <v>780</v>
      </c>
      <c r="D230" s="34" t="s">
        <v>777</v>
      </c>
      <c r="E230" s="34" t="s">
        <v>16</v>
      </c>
      <c r="F230" s="35">
        <v>260</v>
      </c>
      <c r="G230" s="34" t="s">
        <v>274</v>
      </c>
      <c r="H230" s="34"/>
      <c r="I230" s="34"/>
      <c r="J230" s="34" t="s">
        <v>60</v>
      </c>
      <c r="K230" s="34"/>
      <c r="L230" s="34"/>
      <c r="M230" s="34" t="s">
        <v>60</v>
      </c>
      <c r="N230" s="34"/>
      <c r="O230" s="34"/>
      <c r="P230" s="34" t="s">
        <v>60</v>
      </c>
      <c r="Q230" s="34">
        <v>4500</v>
      </c>
      <c r="R230" s="34">
        <v>1713.6</v>
      </c>
      <c r="S230" s="34" t="s">
        <v>748</v>
      </c>
      <c r="T230" s="34">
        <v>5000</v>
      </c>
      <c r="U230" s="34">
        <v>3564.7</v>
      </c>
      <c r="V230" s="34" t="s">
        <v>748</v>
      </c>
      <c r="W230" s="34">
        <v>5000</v>
      </c>
      <c r="X230" s="34">
        <v>5847.9</v>
      </c>
      <c r="Y230" s="34" t="s">
        <v>744</v>
      </c>
      <c r="Z230" s="34">
        <v>5000</v>
      </c>
      <c r="AA230" s="34">
        <v>6068.3</v>
      </c>
      <c r="AB230" s="34" t="s">
        <v>744</v>
      </c>
      <c r="AC230" s="34">
        <v>5000</v>
      </c>
      <c r="AD230" s="34">
        <v>5790.2</v>
      </c>
      <c r="AE230" s="34" t="s">
        <v>744</v>
      </c>
      <c r="AF230" s="35">
        <v>24500</v>
      </c>
      <c r="AG230" s="35">
        <v>22984.7</v>
      </c>
      <c r="AH230" s="34" t="s">
        <v>748</v>
      </c>
      <c r="AI230" s="34" t="s">
        <v>275</v>
      </c>
      <c r="AJ230" s="34" t="s">
        <v>745</v>
      </c>
      <c r="AK230" s="35">
        <f>SUMIFS('8月奖金发放记录'!$G$2:$G$171,'8月奖金发放记录'!$B$2:$B$171,G230,'8月奖金发放记录'!$A$2:$A$171,A230)</f>
        <v>260</v>
      </c>
      <c r="AL230" s="35">
        <f>SUMIFS('8月奖金发放记录'!$J$2:$J$171,'8月奖金发放记录'!$B$2:$B$171,G230,'8月奖金发放记录'!$A$2:$A$171,A230)</f>
        <v>260</v>
      </c>
      <c r="AM230" s="34" t="s">
        <v>60</v>
      </c>
      <c r="AN230" s="34" t="s">
        <v>59</v>
      </c>
    </row>
    <row r="231" ht="19" customHeight="1" spans="1:40">
      <c r="A231" s="36" t="s">
        <v>281</v>
      </c>
      <c r="B231" s="36" t="s">
        <v>978</v>
      </c>
      <c r="C231" s="36" t="s">
        <v>780</v>
      </c>
      <c r="D231" s="36" t="s">
        <v>777</v>
      </c>
      <c r="E231" s="36" t="s">
        <v>16</v>
      </c>
      <c r="F231" s="37">
        <v>260</v>
      </c>
      <c r="G231" s="36" t="s">
        <v>274</v>
      </c>
      <c r="H231" s="36"/>
      <c r="I231" s="36"/>
      <c r="J231" s="36" t="s">
        <v>60</v>
      </c>
      <c r="K231" s="36"/>
      <c r="L231" s="36"/>
      <c r="M231" s="36" t="s">
        <v>60</v>
      </c>
      <c r="N231" s="36"/>
      <c r="O231" s="36"/>
      <c r="P231" s="36" t="s">
        <v>60</v>
      </c>
      <c r="Q231" s="36">
        <v>4000</v>
      </c>
      <c r="R231" s="36">
        <v>1526.7</v>
      </c>
      <c r="S231" s="36" t="s">
        <v>748</v>
      </c>
      <c r="T231" s="36">
        <v>5000</v>
      </c>
      <c r="U231" s="36">
        <v>5987.4</v>
      </c>
      <c r="V231" s="36" t="s">
        <v>744</v>
      </c>
      <c r="W231" s="36">
        <v>5000</v>
      </c>
      <c r="X231" s="36">
        <v>6480.8</v>
      </c>
      <c r="Y231" s="36" t="s">
        <v>744</v>
      </c>
      <c r="Z231" s="36">
        <v>5000</v>
      </c>
      <c r="AA231" s="36">
        <v>6789.1</v>
      </c>
      <c r="AB231" s="36" t="s">
        <v>744</v>
      </c>
      <c r="AC231" s="36">
        <v>2903.23</v>
      </c>
      <c r="AD231" s="36">
        <v>2488.1</v>
      </c>
      <c r="AE231" s="36" t="s">
        <v>748</v>
      </c>
      <c r="AF231" s="37">
        <v>21903.23</v>
      </c>
      <c r="AG231" s="37">
        <v>23272.1</v>
      </c>
      <c r="AH231" s="36" t="s">
        <v>744</v>
      </c>
      <c r="AI231" s="36" t="s">
        <v>275</v>
      </c>
      <c r="AJ231" s="36" t="s">
        <v>745</v>
      </c>
      <c r="AK231" s="37">
        <f>SUMIFS('8月奖金发放记录'!$G$2:$G$171,'8月奖金发放记录'!$B$2:$B$171,G231,'8月奖金发放记录'!$A$2:$A$171,A231)</f>
        <v>150.97</v>
      </c>
      <c r="AL231" s="37">
        <f>SUMIFS('8月奖金发放记录'!$J$2:$J$171,'8月奖金发放记录'!$B$2:$B$171,G231,'8月奖金发放记录'!$A$2:$A$171,A231)</f>
        <v>150.97</v>
      </c>
      <c r="AM231" s="36" t="s">
        <v>60</v>
      </c>
      <c r="AN231" s="36" t="s">
        <v>59</v>
      </c>
    </row>
    <row r="232" ht="19" customHeight="1" spans="1:40">
      <c r="A232" s="34" t="s">
        <v>283</v>
      </c>
      <c r="B232" s="34" t="s">
        <v>979</v>
      </c>
      <c r="C232" s="34" t="s">
        <v>750</v>
      </c>
      <c r="D232" s="34" t="s">
        <v>743</v>
      </c>
      <c r="E232" s="34" t="s">
        <v>11</v>
      </c>
      <c r="F232" s="35">
        <v>150</v>
      </c>
      <c r="G232" s="34" t="s">
        <v>274</v>
      </c>
      <c r="H232" s="34">
        <v>3000</v>
      </c>
      <c r="I232" s="34">
        <v>3536.4</v>
      </c>
      <c r="J232" s="34" t="s">
        <v>744</v>
      </c>
      <c r="K232" s="34">
        <v>3000</v>
      </c>
      <c r="L232" s="34">
        <v>2031.2</v>
      </c>
      <c r="M232" s="34" t="s">
        <v>748</v>
      </c>
      <c r="N232" s="34">
        <v>3000</v>
      </c>
      <c r="O232" s="34">
        <v>4400.2</v>
      </c>
      <c r="P232" s="34" t="s">
        <v>744</v>
      </c>
      <c r="Q232" s="34">
        <v>3000</v>
      </c>
      <c r="R232" s="34">
        <v>3537.2</v>
      </c>
      <c r="S232" s="34" t="s">
        <v>744</v>
      </c>
      <c r="T232" s="34">
        <v>3000</v>
      </c>
      <c r="U232" s="34">
        <v>3975.9</v>
      </c>
      <c r="V232" s="34" t="s">
        <v>744</v>
      </c>
      <c r="W232" s="34">
        <v>3000</v>
      </c>
      <c r="X232" s="34">
        <v>2527.5</v>
      </c>
      <c r="Y232" s="34" t="s">
        <v>748</v>
      </c>
      <c r="Z232" s="34">
        <v>3000</v>
      </c>
      <c r="AA232" s="34">
        <v>8631.5</v>
      </c>
      <c r="AB232" s="34" t="s">
        <v>744</v>
      </c>
      <c r="AC232" s="34">
        <v>3000</v>
      </c>
      <c r="AD232" s="34">
        <v>10036.7</v>
      </c>
      <c r="AE232" s="34" t="s">
        <v>744</v>
      </c>
      <c r="AF232" s="35">
        <v>24000</v>
      </c>
      <c r="AG232" s="35">
        <v>38676.6</v>
      </c>
      <c r="AH232" s="34" t="s">
        <v>744</v>
      </c>
      <c r="AI232" s="34" t="s">
        <v>284</v>
      </c>
      <c r="AJ232" s="34" t="s">
        <v>745</v>
      </c>
      <c r="AK232" s="35">
        <f>SUMIFS('8月奖金发放记录'!$G$2:$G$171,'8月奖金发放记录'!$B$2:$B$171,G232,'8月奖金发放记录'!$A$2:$A$171,A232)</f>
        <v>150</v>
      </c>
      <c r="AL232" s="35">
        <f>SUMIFS('8月奖金发放记录'!$J$2:$J$171,'8月奖金发放记录'!$B$2:$B$171,G232,'8月奖金发放记录'!$A$2:$A$171,A232)</f>
        <v>150</v>
      </c>
      <c r="AM232" s="34" t="s">
        <v>60</v>
      </c>
      <c r="AN232" s="34" t="s">
        <v>59</v>
      </c>
    </row>
    <row r="233" ht="19" customHeight="1" spans="1:40">
      <c r="A233" s="36" t="s">
        <v>286</v>
      </c>
      <c r="B233" s="36" t="s">
        <v>980</v>
      </c>
      <c r="C233" s="36" t="s">
        <v>742</v>
      </c>
      <c r="D233" s="36" t="s">
        <v>743</v>
      </c>
      <c r="E233" s="36" t="s">
        <v>12</v>
      </c>
      <c r="F233" s="37">
        <v>260</v>
      </c>
      <c r="G233" s="36" t="s">
        <v>274</v>
      </c>
      <c r="H233" s="36"/>
      <c r="I233" s="36"/>
      <c r="J233" s="36" t="s">
        <v>60</v>
      </c>
      <c r="K233" s="36"/>
      <c r="L233" s="36"/>
      <c r="M233" s="36" t="s">
        <v>60</v>
      </c>
      <c r="N233" s="36"/>
      <c r="O233" s="36"/>
      <c r="P233" s="36" t="s">
        <v>60</v>
      </c>
      <c r="Q233" s="36">
        <v>4000</v>
      </c>
      <c r="R233" s="36">
        <v>4245.6</v>
      </c>
      <c r="S233" s="36" t="s">
        <v>744</v>
      </c>
      <c r="T233" s="36">
        <v>5000</v>
      </c>
      <c r="U233" s="36">
        <v>12356.65</v>
      </c>
      <c r="V233" s="36" t="s">
        <v>744</v>
      </c>
      <c r="W233" s="36">
        <v>5000</v>
      </c>
      <c r="X233" s="36">
        <v>17648.5</v>
      </c>
      <c r="Y233" s="36" t="s">
        <v>744</v>
      </c>
      <c r="Z233" s="36">
        <v>5000</v>
      </c>
      <c r="AA233" s="36">
        <v>12889.1</v>
      </c>
      <c r="AB233" s="36" t="s">
        <v>744</v>
      </c>
      <c r="AC233" s="36">
        <v>3064.52</v>
      </c>
      <c r="AD233" s="36">
        <v>9796.2</v>
      </c>
      <c r="AE233" s="36" t="s">
        <v>744</v>
      </c>
      <c r="AF233" s="37">
        <v>22064.52</v>
      </c>
      <c r="AG233" s="37">
        <v>56936.05</v>
      </c>
      <c r="AH233" s="36" t="s">
        <v>744</v>
      </c>
      <c r="AI233" s="36" t="s">
        <v>275</v>
      </c>
      <c r="AJ233" s="36" t="s">
        <v>745</v>
      </c>
      <c r="AK233" s="37">
        <f>SUMIFS('8月奖金发放记录'!$G$2:$G$171,'8月奖金发放记录'!$B$2:$B$171,G233,'8月奖金发放记录'!$A$2:$A$171,A233)</f>
        <v>260</v>
      </c>
      <c r="AL233" s="37">
        <f>SUMIFS('8月奖金发放记录'!$J$2:$J$171,'8月奖金发放记录'!$B$2:$B$171,G233,'8月奖金发放记录'!$A$2:$A$171,A233)</f>
        <v>260</v>
      </c>
      <c r="AM233" s="36" t="s">
        <v>60</v>
      </c>
      <c r="AN233" s="36" t="s">
        <v>59</v>
      </c>
    </row>
    <row r="234" ht="19" customHeight="1" spans="1:40">
      <c r="A234" s="34" t="s">
        <v>288</v>
      </c>
      <c r="B234" s="34" t="s">
        <v>981</v>
      </c>
      <c r="C234" s="34" t="s">
        <v>750</v>
      </c>
      <c r="D234" s="34" t="s">
        <v>743</v>
      </c>
      <c r="E234" s="34" t="s">
        <v>11</v>
      </c>
      <c r="F234" s="35">
        <v>150</v>
      </c>
      <c r="G234" s="34" t="s">
        <v>274</v>
      </c>
      <c r="H234" s="34">
        <v>3000</v>
      </c>
      <c r="I234" s="34">
        <v>2217.4</v>
      </c>
      <c r="J234" s="34" t="s">
        <v>748</v>
      </c>
      <c r="K234" s="34">
        <v>3000</v>
      </c>
      <c r="L234" s="34">
        <v>1415.6</v>
      </c>
      <c r="M234" s="34" t="s">
        <v>748</v>
      </c>
      <c r="N234" s="34">
        <v>3000</v>
      </c>
      <c r="O234" s="34">
        <v>5253.4</v>
      </c>
      <c r="P234" s="34" t="s">
        <v>744</v>
      </c>
      <c r="Q234" s="34">
        <v>3000</v>
      </c>
      <c r="R234" s="34">
        <v>1197.3</v>
      </c>
      <c r="S234" s="34" t="s">
        <v>748</v>
      </c>
      <c r="T234" s="34">
        <v>3000</v>
      </c>
      <c r="U234" s="34">
        <v>4.2</v>
      </c>
      <c r="V234" s="34" t="s">
        <v>748</v>
      </c>
      <c r="W234" s="34">
        <v>3000</v>
      </c>
      <c r="X234" s="34">
        <v>7748.5</v>
      </c>
      <c r="Y234" s="34" t="s">
        <v>744</v>
      </c>
      <c r="Z234" s="34">
        <v>3000</v>
      </c>
      <c r="AA234" s="34">
        <v>7531.4</v>
      </c>
      <c r="AB234" s="34" t="s">
        <v>744</v>
      </c>
      <c r="AC234" s="34">
        <v>3000</v>
      </c>
      <c r="AD234" s="34">
        <v>4684.6</v>
      </c>
      <c r="AE234" s="34" t="s">
        <v>744</v>
      </c>
      <c r="AF234" s="35">
        <v>24000</v>
      </c>
      <c r="AG234" s="35">
        <v>30052.4</v>
      </c>
      <c r="AH234" s="34" t="s">
        <v>744</v>
      </c>
      <c r="AI234" s="34" t="s">
        <v>284</v>
      </c>
      <c r="AJ234" s="34" t="s">
        <v>745</v>
      </c>
      <c r="AK234" s="35">
        <f>SUMIFS('8月奖金发放记录'!$G$2:$G$171,'8月奖金发放记录'!$B$2:$B$171,G234,'8月奖金发放记录'!$A$2:$A$171,A234)</f>
        <v>150</v>
      </c>
      <c r="AL234" s="35">
        <f>SUMIFS('8月奖金发放记录'!$J$2:$J$171,'8月奖金发放记录'!$B$2:$B$171,G234,'8月奖金发放记录'!$A$2:$A$171,A234)</f>
        <v>150</v>
      </c>
      <c r="AM234" s="34" t="s">
        <v>60</v>
      </c>
      <c r="AN234" s="34" t="s">
        <v>59</v>
      </c>
    </row>
    <row r="235" ht="19" customHeight="1" spans="1:40">
      <c r="A235" s="36" t="s">
        <v>289</v>
      </c>
      <c r="B235" s="36" t="s">
        <v>982</v>
      </c>
      <c r="C235" s="36" t="s">
        <v>742</v>
      </c>
      <c r="D235" s="36" t="s">
        <v>743</v>
      </c>
      <c r="E235" s="36" t="s">
        <v>12</v>
      </c>
      <c r="F235" s="37">
        <v>260</v>
      </c>
      <c r="G235" s="36" t="s">
        <v>274</v>
      </c>
      <c r="H235" s="36"/>
      <c r="I235" s="36"/>
      <c r="J235" s="36" t="s">
        <v>60</v>
      </c>
      <c r="K235" s="36"/>
      <c r="L235" s="36"/>
      <c r="M235" s="36" t="s">
        <v>60</v>
      </c>
      <c r="N235" s="36"/>
      <c r="O235" s="36"/>
      <c r="P235" s="36" t="s">
        <v>60</v>
      </c>
      <c r="Q235" s="36">
        <v>4000</v>
      </c>
      <c r="R235" s="36">
        <v>5828.4</v>
      </c>
      <c r="S235" s="36" t="s">
        <v>744</v>
      </c>
      <c r="T235" s="36">
        <v>5000</v>
      </c>
      <c r="U235" s="36">
        <v>14452.29</v>
      </c>
      <c r="V235" s="36" t="s">
        <v>744</v>
      </c>
      <c r="W235" s="36">
        <v>5000</v>
      </c>
      <c r="X235" s="36">
        <v>13461.4</v>
      </c>
      <c r="Y235" s="36" t="s">
        <v>744</v>
      </c>
      <c r="Z235" s="36">
        <v>5000</v>
      </c>
      <c r="AA235" s="36">
        <v>11040</v>
      </c>
      <c r="AB235" s="36" t="s">
        <v>744</v>
      </c>
      <c r="AC235" s="36">
        <v>2741.94</v>
      </c>
      <c r="AD235" s="36">
        <v>88.8</v>
      </c>
      <c r="AE235" s="36" t="s">
        <v>748</v>
      </c>
      <c r="AF235" s="37">
        <v>21741.94</v>
      </c>
      <c r="AG235" s="37">
        <v>44870.89</v>
      </c>
      <c r="AH235" s="36" t="s">
        <v>744</v>
      </c>
      <c r="AI235" s="36" t="s">
        <v>275</v>
      </c>
      <c r="AJ235" s="36" t="s">
        <v>745</v>
      </c>
      <c r="AK235" s="37">
        <f>SUMIFS('8月奖金发放记录'!$G$2:$G$171,'8月奖金发放记录'!$B$2:$B$171,G235,'8月奖金发放记录'!$A$2:$A$171,A235)</f>
        <v>260</v>
      </c>
      <c r="AL235" s="37">
        <f>SUMIFS('8月奖金发放记录'!$J$2:$J$171,'8月奖金发放记录'!$B$2:$B$171,G235,'8月奖金发放记录'!$A$2:$A$171,A235)</f>
        <v>260</v>
      </c>
      <c r="AM235" s="36" t="s">
        <v>60</v>
      </c>
      <c r="AN235" s="36" t="s">
        <v>59</v>
      </c>
    </row>
    <row r="236" ht="19" customHeight="1" spans="1:40">
      <c r="A236" s="34" t="s">
        <v>290</v>
      </c>
      <c r="B236" s="34" t="s">
        <v>983</v>
      </c>
      <c r="C236" s="34" t="s">
        <v>742</v>
      </c>
      <c r="D236" s="34" t="s">
        <v>743</v>
      </c>
      <c r="E236" s="34" t="s">
        <v>12</v>
      </c>
      <c r="F236" s="35">
        <v>260</v>
      </c>
      <c r="G236" s="34" t="s">
        <v>274</v>
      </c>
      <c r="H236" s="34"/>
      <c r="I236" s="34"/>
      <c r="J236" s="34" t="s">
        <v>60</v>
      </c>
      <c r="K236" s="34"/>
      <c r="L236" s="34"/>
      <c r="M236" s="34" t="s">
        <v>60</v>
      </c>
      <c r="N236" s="34"/>
      <c r="O236" s="34"/>
      <c r="P236" s="34" t="s">
        <v>60</v>
      </c>
      <c r="Q236" s="34">
        <v>4666.67</v>
      </c>
      <c r="R236" s="34">
        <v>9039.1</v>
      </c>
      <c r="S236" s="34" t="s">
        <v>744</v>
      </c>
      <c r="T236" s="34">
        <v>5000</v>
      </c>
      <c r="U236" s="34">
        <v>5642.8</v>
      </c>
      <c r="V236" s="34" t="s">
        <v>744</v>
      </c>
      <c r="W236" s="34">
        <v>5000</v>
      </c>
      <c r="X236" s="34">
        <v>3493.2</v>
      </c>
      <c r="Y236" s="34" t="s">
        <v>748</v>
      </c>
      <c r="Z236" s="34">
        <v>5000</v>
      </c>
      <c r="AA236" s="34">
        <v>4672.6</v>
      </c>
      <c r="AB236" s="34" t="s">
        <v>748</v>
      </c>
      <c r="AC236" s="34">
        <v>5000</v>
      </c>
      <c r="AD236" s="34">
        <v>5238.6</v>
      </c>
      <c r="AE236" s="34" t="s">
        <v>744</v>
      </c>
      <c r="AF236" s="35">
        <v>24666.67</v>
      </c>
      <c r="AG236" s="35">
        <v>28086.3</v>
      </c>
      <c r="AH236" s="34" t="s">
        <v>744</v>
      </c>
      <c r="AI236" s="34" t="s">
        <v>275</v>
      </c>
      <c r="AJ236" s="34" t="s">
        <v>745</v>
      </c>
      <c r="AK236" s="35">
        <f>SUMIFS('8月奖金发放记录'!$G$2:$G$171,'8月奖金发放记录'!$B$2:$B$171,G236,'8月奖金发放记录'!$A$2:$A$171,A236)</f>
        <v>260</v>
      </c>
      <c r="AL236" s="35">
        <f>SUMIFS('8月奖金发放记录'!$J$2:$J$171,'8月奖金发放记录'!$B$2:$B$171,G236,'8月奖金发放记录'!$A$2:$A$171,A236)</f>
        <v>260</v>
      </c>
      <c r="AM236" s="34" t="s">
        <v>60</v>
      </c>
      <c r="AN236" s="34" t="s">
        <v>59</v>
      </c>
    </row>
    <row r="237" ht="19" customHeight="1" spans="1:40">
      <c r="A237" s="36" t="s">
        <v>291</v>
      </c>
      <c r="B237" s="36" t="s">
        <v>984</v>
      </c>
      <c r="C237" s="36" t="s">
        <v>750</v>
      </c>
      <c r="D237" s="36" t="s">
        <v>743</v>
      </c>
      <c r="E237" s="36" t="s">
        <v>11</v>
      </c>
      <c r="F237" s="37">
        <v>150</v>
      </c>
      <c r="G237" s="36" t="s">
        <v>274</v>
      </c>
      <c r="H237" s="36">
        <v>3000</v>
      </c>
      <c r="I237" s="36">
        <v>4473.6</v>
      </c>
      <c r="J237" s="36" t="s">
        <v>744</v>
      </c>
      <c r="K237" s="36">
        <v>3000</v>
      </c>
      <c r="L237" s="36">
        <v>4034.2</v>
      </c>
      <c r="M237" s="36" t="s">
        <v>744</v>
      </c>
      <c r="N237" s="36">
        <v>3000</v>
      </c>
      <c r="O237" s="36">
        <v>6297.2</v>
      </c>
      <c r="P237" s="36" t="s">
        <v>744</v>
      </c>
      <c r="Q237" s="36">
        <v>3000</v>
      </c>
      <c r="R237" s="36">
        <v>2622.1</v>
      </c>
      <c r="S237" s="36" t="s">
        <v>748</v>
      </c>
      <c r="T237" s="36">
        <v>3000</v>
      </c>
      <c r="U237" s="36">
        <v>2180.6</v>
      </c>
      <c r="V237" s="36" t="s">
        <v>748</v>
      </c>
      <c r="W237" s="36">
        <v>3000</v>
      </c>
      <c r="X237" s="36">
        <v>0</v>
      </c>
      <c r="Y237" s="36" t="s">
        <v>748</v>
      </c>
      <c r="Z237" s="36">
        <v>3000</v>
      </c>
      <c r="AA237" s="36">
        <v>0</v>
      </c>
      <c r="AB237" s="36" t="s">
        <v>748</v>
      </c>
      <c r="AC237" s="36">
        <v>3000</v>
      </c>
      <c r="AD237" s="36">
        <v>0</v>
      </c>
      <c r="AE237" s="36" t="s">
        <v>748</v>
      </c>
      <c r="AF237" s="37">
        <v>24000</v>
      </c>
      <c r="AG237" s="37">
        <v>19607.7</v>
      </c>
      <c r="AH237" s="36" t="s">
        <v>748</v>
      </c>
      <c r="AI237" s="36" t="s">
        <v>284</v>
      </c>
      <c r="AJ237" s="36" t="s">
        <v>745</v>
      </c>
      <c r="AK237" s="37">
        <f>SUMIFS('8月奖金发放记录'!$G$2:$G$171,'8月奖金发放记录'!$B$2:$B$171,G237,'8月奖金发放记录'!$A$2:$A$171,A237)</f>
        <v>0</v>
      </c>
      <c r="AL237" s="37">
        <f>SUMIFS('8月奖金发放记录'!$J$2:$J$171,'8月奖金发放记录'!$B$2:$B$171,G237,'8月奖金发放记录'!$A$2:$A$171,A237)</f>
        <v>0</v>
      </c>
      <c r="AM237" s="36" t="s">
        <v>746</v>
      </c>
      <c r="AN237" s="36" t="s">
        <v>59</v>
      </c>
    </row>
    <row r="238" ht="19" customHeight="1" spans="1:40">
      <c r="A238" s="34" t="s">
        <v>292</v>
      </c>
      <c r="B238" s="34" t="s">
        <v>985</v>
      </c>
      <c r="C238" s="34" t="s">
        <v>742</v>
      </c>
      <c r="D238" s="34" t="s">
        <v>743</v>
      </c>
      <c r="E238" s="34" t="s">
        <v>12</v>
      </c>
      <c r="F238" s="35">
        <v>260</v>
      </c>
      <c r="G238" s="34" t="s">
        <v>274</v>
      </c>
      <c r="H238" s="34"/>
      <c r="I238" s="34"/>
      <c r="J238" s="34" t="s">
        <v>60</v>
      </c>
      <c r="K238" s="34"/>
      <c r="L238" s="34"/>
      <c r="M238" s="34" t="s">
        <v>60</v>
      </c>
      <c r="N238" s="34"/>
      <c r="O238" s="34"/>
      <c r="P238" s="34" t="s">
        <v>60</v>
      </c>
      <c r="Q238" s="34">
        <v>4000</v>
      </c>
      <c r="R238" s="34">
        <v>7538.3</v>
      </c>
      <c r="S238" s="34" t="s">
        <v>744</v>
      </c>
      <c r="T238" s="34">
        <v>5000</v>
      </c>
      <c r="U238" s="34">
        <v>9372.26</v>
      </c>
      <c r="V238" s="34" t="s">
        <v>744</v>
      </c>
      <c r="W238" s="34">
        <v>5000</v>
      </c>
      <c r="X238" s="34">
        <v>9838.1</v>
      </c>
      <c r="Y238" s="34" t="s">
        <v>744</v>
      </c>
      <c r="Z238" s="34">
        <v>5000</v>
      </c>
      <c r="AA238" s="34">
        <v>12393.9</v>
      </c>
      <c r="AB238" s="34" t="s">
        <v>744</v>
      </c>
      <c r="AC238" s="34">
        <v>3064.52</v>
      </c>
      <c r="AD238" s="34">
        <v>8197</v>
      </c>
      <c r="AE238" s="34" t="s">
        <v>744</v>
      </c>
      <c r="AF238" s="35">
        <v>22064.52</v>
      </c>
      <c r="AG238" s="35">
        <v>47339.56</v>
      </c>
      <c r="AH238" s="34" t="s">
        <v>744</v>
      </c>
      <c r="AI238" s="34" t="s">
        <v>275</v>
      </c>
      <c r="AJ238" s="34" t="s">
        <v>745</v>
      </c>
      <c r="AK238" s="35">
        <f>SUMIFS('8月奖金发放记录'!$G$2:$G$171,'8月奖金发放记录'!$B$2:$B$171,G238,'8月奖金发放记录'!$A$2:$A$171,A238)</f>
        <v>260</v>
      </c>
      <c r="AL238" s="35">
        <f>SUMIFS('8月奖金发放记录'!$J$2:$J$171,'8月奖金发放记录'!$B$2:$B$171,G238,'8月奖金发放记录'!$A$2:$A$171,A238)</f>
        <v>260</v>
      </c>
      <c r="AM238" s="34" t="s">
        <v>60</v>
      </c>
      <c r="AN238" s="34" t="s">
        <v>59</v>
      </c>
    </row>
    <row r="239" ht="19" customHeight="1" spans="1:40">
      <c r="A239" s="36" t="s">
        <v>294</v>
      </c>
      <c r="B239" s="36" t="s">
        <v>903</v>
      </c>
      <c r="C239" s="36" t="s">
        <v>742</v>
      </c>
      <c r="D239" s="36" t="s">
        <v>743</v>
      </c>
      <c r="E239" s="36" t="s">
        <v>12</v>
      </c>
      <c r="F239" s="37">
        <v>300</v>
      </c>
      <c r="G239" s="36" t="s">
        <v>274</v>
      </c>
      <c r="H239" s="36"/>
      <c r="I239" s="36"/>
      <c r="J239" s="36" t="s">
        <v>60</v>
      </c>
      <c r="K239" s="36"/>
      <c r="L239" s="36"/>
      <c r="M239" s="36" t="s">
        <v>60</v>
      </c>
      <c r="N239" s="36"/>
      <c r="O239" s="36"/>
      <c r="P239" s="36" t="s">
        <v>60</v>
      </c>
      <c r="Q239" s="36"/>
      <c r="R239" s="36"/>
      <c r="S239" s="36" t="s">
        <v>60</v>
      </c>
      <c r="T239" s="36"/>
      <c r="U239" s="36"/>
      <c r="V239" s="36" t="s">
        <v>60</v>
      </c>
      <c r="W239" s="36"/>
      <c r="X239" s="36"/>
      <c r="Y239" s="36" t="s">
        <v>60</v>
      </c>
      <c r="Z239" s="36"/>
      <c r="AA239" s="36"/>
      <c r="AB239" s="36" t="s">
        <v>60</v>
      </c>
      <c r="AC239" s="36">
        <v>3870.97</v>
      </c>
      <c r="AD239" s="36">
        <v>5948</v>
      </c>
      <c r="AE239" s="36" t="s">
        <v>744</v>
      </c>
      <c r="AF239" s="37">
        <v>3870.97</v>
      </c>
      <c r="AG239" s="37">
        <v>5948</v>
      </c>
      <c r="AH239" s="36" t="s">
        <v>744</v>
      </c>
      <c r="AI239" s="36" t="s">
        <v>295</v>
      </c>
      <c r="AJ239" s="36" t="s">
        <v>745</v>
      </c>
      <c r="AK239" s="37">
        <f>SUMIFS('8月奖金发放记录'!$G$2:$G$171,'8月奖金发放记录'!$B$2:$B$171,G239,'8月奖金发放记录'!$A$2:$A$171,A239)</f>
        <v>232.26</v>
      </c>
      <c r="AL239" s="37">
        <f>SUMIFS('8月奖金发放记录'!$J$2:$J$171,'8月奖金发放记录'!$B$2:$B$171,G239,'8月奖金发放记录'!$A$2:$A$171,A239)</f>
        <v>232.26</v>
      </c>
      <c r="AM239" s="36" t="s">
        <v>60</v>
      </c>
      <c r="AN239" s="36" t="s">
        <v>59</v>
      </c>
    </row>
    <row r="240" ht="19" customHeight="1" spans="1:40">
      <c r="A240" s="34" t="s">
        <v>298</v>
      </c>
      <c r="B240" s="34" t="s">
        <v>986</v>
      </c>
      <c r="C240" s="34" t="s">
        <v>750</v>
      </c>
      <c r="D240" s="34" t="s">
        <v>743</v>
      </c>
      <c r="E240" s="34" t="s">
        <v>11</v>
      </c>
      <c r="F240" s="35">
        <v>150</v>
      </c>
      <c r="G240" s="34" t="s">
        <v>274</v>
      </c>
      <c r="H240" s="34">
        <v>3000</v>
      </c>
      <c r="I240" s="34">
        <v>5575.1</v>
      </c>
      <c r="J240" s="34" t="s">
        <v>744</v>
      </c>
      <c r="K240" s="34">
        <v>3000</v>
      </c>
      <c r="L240" s="34">
        <v>3441.3</v>
      </c>
      <c r="M240" s="34" t="s">
        <v>744</v>
      </c>
      <c r="N240" s="34">
        <v>3000</v>
      </c>
      <c r="O240" s="34">
        <v>4342.3</v>
      </c>
      <c r="P240" s="34" t="s">
        <v>744</v>
      </c>
      <c r="Q240" s="34">
        <v>3000</v>
      </c>
      <c r="R240" s="34">
        <v>3803.2</v>
      </c>
      <c r="S240" s="34" t="s">
        <v>744</v>
      </c>
      <c r="T240" s="34">
        <v>3000</v>
      </c>
      <c r="U240" s="34">
        <v>2063.7</v>
      </c>
      <c r="V240" s="34" t="s">
        <v>748</v>
      </c>
      <c r="W240" s="34">
        <v>3000</v>
      </c>
      <c r="X240" s="34">
        <v>7546.7</v>
      </c>
      <c r="Y240" s="34" t="s">
        <v>744</v>
      </c>
      <c r="Z240" s="34">
        <v>3000</v>
      </c>
      <c r="AA240" s="34">
        <v>505.8</v>
      </c>
      <c r="AB240" s="34" t="s">
        <v>748</v>
      </c>
      <c r="AC240" s="34">
        <v>3000</v>
      </c>
      <c r="AD240" s="34">
        <v>8493.4</v>
      </c>
      <c r="AE240" s="34" t="s">
        <v>744</v>
      </c>
      <c r="AF240" s="35">
        <v>24000</v>
      </c>
      <c r="AG240" s="35">
        <v>35771.5</v>
      </c>
      <c r="AH240" s="34" t="s">
        <v>744</v>
      </c>
      <c r="AI240" s="34" t="s">
        <v>284</v>
      </c>
      <c r="AJ240" s="34" t="s">
        <v>745</v>
      </c>
      <c r="AK240" s="35">
        <f>SUMIFS('8月奖金发放记录'!$G$2:$G$171,'8月奖金发放记录'!$B$2:$B$171,G240,'8月奖金发放记录'!$A$2:$A$171,A240)</f>
        <v>150</v>
      </c>
      <c r="AL240" s="35">
        <f>SUMIFS('8月奖金发放记录'!$J$2:$J$171,'8月奖金发放记录'!$B$2:$B$171,G240,'8月奖金发放记录'!$A$2:$A$171,A240)</f>
        <v>150</v>
      </c>
      <c r="AM240" s="34" t="s">
        <v>60</v>
      </c>
      <c r="AN240" s="34" t="s">
        <v>59</v>
      </c>
    </row>
    <row r="241" ht="19" customHeight="1" spans="1:40">
      <c r="A241" s="36" t="s">
        <v>299</v>
      </c>
      <c r="B241" s="36" t="s">
        <v>987</v>
      </c>
      <c r="C241" s="36" t="s">
        <v>750</v>
      </c>
      <c r="D241" s="36" t="s">
        <v>743</v>
      </c>
      <c r="E241" s="36" t="s">
        <v>11</v>
      </c>
      <c r="F241" s="37">
        <v>150</v>
      </c>
      <c r="G241" s="36" t="s">
        <v>274</v>
      </c>
      <c r="H241" s="36"/>
      <c r="I241" s="36"/>
      <c r="J241" s="36" t="s">
        <v>60</v>
      </c>
      <c r="K241" s="36"/>
      <c r="L241" s="36"/>
      <c r="M241" s="36" t="s">
        <v>60</v>
      </c>
      <c r="N241" s="36">
        <v>870.97</v>
      </c>
      <c r="O241" s="36">
        <v>2112.8</v>
      </c>
      <c r="P241" s="36" t="s">
        <v>744</v>
      </c>
      <c r="Q241" s="36">
        <v>3000</v>
      </c>
      <c r="R241" s="36">
        <v>3398.8</v>
      </c>
      <c r="S241" s="36" t="s">
        <v>744</v>
      </c>
      <c r="T241" s="36">
        <v>1161.29</v>
      </c>
      <c r="U241" s="36">
        <v>0</v>
      </c>
      <c r="V241" s="36" t="s">
        <v>748</v>
      </c>
      <c r="W241" s="36"/>
      <c r="X241" s="36"/>
      <c r="Y241" s="36" t="s">
        <v>60</v>
      </c>
      <c r="Z241" s="36">
        <v>1064.52</v>
      </c>
      <c r="AA241" s="36">
        <v>1808.5</v>
      </c>
      <c r="AB241" s="36" t="s">
        <v>744</v>
      </c>
      <c r="AC241" s="36">
        <v>3000</v>
      </c>
      <c r="AD241" s="36">
        <v>6410.8</v>
      </c>
      <c r="AE241" s="36" t="s">
        <v>744</v>
      </c>
      <c r="AF241" s="37">
        <v>4064.52</v>
      </c>
      <c r="AG241" s="37">
        <v>8219.3</v>
      </c>
      <c r="AH241" s="36" t="s">
        <v>744</v>
      </c>
      <c r="AI241" s="36" t="s">
        <v>300</v>
      </c>
      <c r="AJ241" s="36" t="s">
        <v>745</v>
      </c>
      <c r="AK241" s="37">
        <f>SUMIFS('8月奖金发放记录'!$G$2:$G$171,'8月奖金发放记录'!$B$2:$B$171,G241,'8月奖金发放记录'!$A$2:$A$171,A241)</f>
        <v>150</v>
      </c>
      <c r="AL241" s="37">
        <f>SUMIFS('8月奖金发放记录'!$J$2:$J$171,'8月奖金发放记录'!$B$2:$B$171,G241,'8月奖金发放记录'!$A$2:$A$171,A241)</f>
        <v>150</v>
      </c>
      <c r="AM241" s="36" t="s">
        <v>60</v>
      </c>
      <c r="AN241" s="36" t="s">
        <v>59</v>
      </c>
    </row>
    <row r="242" ht="19" customHeight="1" spans="1:40">
      <c r="A242" s="34" t="s">
        <v>302</v>
      </c>
      <c r="B242" s="34" t="s">
        <v>908</v>
      </c>
      <c r="C242" s="34" t="s">
        <v>750</v>
      </c>
      <c r="D242" s="34" t="s">
        <v>743</v>
      </c>
      <c r="E242" s="34" t="s">
        <v>11</v>
      </c>
      <c r="F242" s="35">
        <v>150</v>
      </c>
      <c r="G242" s="34" t="s">
        <v>274</v>
      </c>
      <c r="H242" s="34"/>
      <c r="I242" s="34"/>
      <c r="J242" s="34" t="s">
        <v>60</v>
      </c>
      <c r="K242" s="34"/>
      <c r="L242" s="34"/>
      <c r="M242" s="34" t="s">
        <v>60</v>
      </c>
      <c r="N242" s="34"/>
      <c r="O242" s="34"/>
      <c r="P242" s="34" t="s">
        <v>60</v>
      </c>
      <c r="Q242" s="34"/>
      <c r="R242" s="34"/>
      <c r="S242" s="34" t="s">
        <v>60</v>
      </c>
      <c r="T242" s="34"/>
      <c r="U242" s="34"/>
      <c r="V242" s="34" t="s">
        <v>60</v>
      </c>
      <c r="W242" s="34"/>
      <c r="X242" s="34"/>
      <c r="Y242" s="34" t="s">
        <v>60</v>
      </c>
      <c r="Z242" s="34">
        <v>967.74</v>
      </c>
      <c r="AA242" s="34">
        <v>2362.2</v>
      </c>
      <c r="AB242" s="34" t="s">
        <v>744</v>
      </c>
      <c r="AC242" s="34">
        <v>2322.58</v>
      </c>
      <c r="AD242" s="34">
        <v>2508.6</v>
      </c>
      <c r="AE242" s="34" t="s">
        <v>744</v>
      </c>
      <c r="AF242" s="35">
        <v>3290.32</v>
      </c>
      <c r="AG242" s="35">
        <v>4870.8</v>
      </c>
      <c r="AH242" s="34" t="s">
        <v>744</v>
      </c>
      <c r="AI242" s="34" t="s">
        <v>303</v>
      </c>
      <c r="AJ242" s="34" t="s">
        <v>745</v>
      </c>
      <c r="AK242" s="35">
        <f>SUMIFS('8月奖金发放记录'!$G$2:$G$171,'8月奖金发放记录'!$B$2:$B$171,G242,'8月奖金发放记录'!$A$2:$A$171,A242)</f>
        <v>116.13</v>
      </c>
      <c r="AL242" s="35">
        <f>SUMIFS('8月奖金发放记录'!$J$2:$J$171,'8月奖金发放记录'!$B$2:$B$171,G242,'8月奖金发放记录'!$A$2:$A$171,A242)</f>
        <v>116.13</v>
      </c>
      <c r="AM242" s="34" t="s">
        <v>60</v>
      </c>
      <c r="AN242" s="34" t="s">
        <v>59</v>
      </c>
    </row>
    <row r="243" ht="19" customHeight="1" spans="1:40">
      <c r="A243" s="36" t="s">
        <v>267</v>
      </c>
      <c r="B243" s="36" t="s">
        <v>796</v>
      </c>
      <c r="C243" s="36" t="s">
        <v>750</v>
      </c>
      <c r="D243" s="36" t="s">
        <v>743</v>
      </c>
      <c r="E243" s="36" t="s">
        <v>11</v>
      </c>
      <c r="F243" s="37">
        <v>150</v>
      </c>
      <c r="G243" s="36" t="s">
        <v>274</v>
      </c>
      <c r="H243" s="36"/>
      <c r="I243" s="36"/>
      <c r="J243" s="36" t="s">
        <v>60</v>
      </c>
      <c r="K243" s="36"/>
      <c r="L243" s="36"/>
      <c r="M243" s="36" t="s">
        <v>60</v>
      </c>
      <c r="N243" s="36"/>
      <c r="O243" s="36"/>
      <c r="P243" s="36" t="s">
        <v>60</v>
      </c>
      <c r="Q243" s="36"/>
      <c r="R243" s="36"/>
      <c r="S243" s="36" t="s">
        <v>60</v>
      </c>
      <c r="T243" s="36"/>
      <c r="U243" s="36"/>
      <c r="V243" s="36" t="s">
        <v>60</v>
      </c>
      <c r="W243" s="36"/>
      <c r="X243" s="36"/>
      <c r="Y243" s="36" t="s">
        <v>60</v>
      </c>
      <c r="Z243" s="36"/>
      <c r="AA243" s="36"/>
      <c r="AB243" s="36" t="s">
        <v>60</v>
      </c>
      <c r="AC243" s="36">
        <v>2612.9</v>
      </c>
      <c r="AD243" s="36">
        <v>8044.5</v>
      </c>
      <c r="AE243" s="36" t="s">
        <v>744</v>
      </c>
      <c r="AF243" s="37">
        <v>2612.9</v>
      </c>
      <c r="AG243" s="37">
        <v>8044.5</v>
      </c>
      <c r="AH243" s="36" t="s">
        <v>744</v>
      </c>
      <c r="AI243" s="36" t="s">
        <v>305</v>
      </c>
      <c r="AJ243" s="36" t="s">
        <v>745</v>
      </c>
      <c r="AK243" s="37">
        <f>SUMIFS('8月奖金发放记录'!$G$2:$G$171,'8月奖金发放记录'!$B$2:$B$171,G243,'8月奖金发放记录'!$A$2:$A$171,A243)</f>
        <v>130.65</v>
      </c>
      <c r="AL243" s="37">
        <f>SUMIFS('8月奖金发放记录'!$J$2:$J$171,'8月奖金发放记录'!$B$2:$B$171,G243,'8月奖金发放记录'!$A$2:$A$171,A243)</f>
        <v>130.65</v>
      </c>
      <c r="AM243" s="36" t="s">
        <v>60</v>
      </c>
      <c r="AN243" s="36" t="s">
        <v>59</v>
      </c>
    </row>
    <row r="244" ht="19" customHeight="1" spans="1:40">
      <c r="A244" s="34" t="s">
        <v>308</v>
      </c>
      <c r="B244" s="34" t="s">
        <v>988</v>
      </c>
      <c r="C244" s="34" t="s">
        <v>750</v>
      </c>
      <c r="D244" s="34" t="s">
        <v>743</v>
      </c>
      <c r="E244" s="34" t="s">
        <v>11</v>
      </c>
      <c r="F244" s="35">
        <v>150</v>
      </c>
      <c r="G244" s="34" t="s">
        <v>274</v>
      </c>
      <c r="H244" s="34">
        <v>3000</v>
      </c>
      <c r="I244" s="34">
        <v>3919.1</v>
      </c>
      <c r="J244" s="34" t="s">
        <v>744</v>
      </c>
      <c r="K244" s="34">
        <v>3000</v>
      </c>
      <c r="L244" s="34">
        <v>4988.7</v>
      </c>
      <c r="M244" s="34" t="s">
        <v>744</v>
      </c>
      <c r="N244" s="34">
        <v>3000</v>
      </c>
      <c r="O244" s="34">
        <v>6400.2</v>
      </c>
      <c r="P244" s="34" t="s">
        <v>744</v>
      </c>
      <c r="Q244" s="34">
        <v>3000</v>
      </c>
      <c r="R244" s="34">
        <v>2106.2</v>
      </c>
      <c r="S244" s="34" t="s">
        <v>748</v>
      </c>
      <c r="T244" s="34">
        <v>3000</v>
      </c>
      <c r="U244" s="34">
        <v>5233.3</v>
      </c>
      <c r="V244" s="34" t="s">
        <v>744</v>
      </c>
      <c r="W244" s="34">
        <v>3000</v>
      </c>
      <c r="X244" s="34">
        <v>3086.8</v>
      </c>
      <c r="Y244" s="34" t="s">
        <v>744</v>
      </c>
      <c r="Z244" s="34">
        <v>3000</v>
      </c>
      <c r="AA244" s="34">
        <v>5556.1</v>
      </c>
      <c r="AB244" s="34" t="s">
        <v>744</v>
      </c>
      <c r="AC244" s="34">
        <v>3000</v>
      </c>
      <c r="AD244" s="34">
        <v>877.5</v>
      </c>
      <c r="AE244" s="34" t="s">
        <v>748</v>
      </c>
      <c r="AF244" s="35">
        <v>24000</v>
      </c>
      <c r="AG244" s="35">
        <v>32167.9</v>
      </c>
      <c r="AH244" s="34" t="s">
        <v>744</v>
      </c>
      <c r="AI244" s="34" t="s">
        <v>284</v>
      </c>
      <c r="AJ244" s="34" t="s">
        <v>745</v>
      </c>
      <c r="AK244" s="35">
        <f>SUMIFS('8月奖金发放记录'!$G$2:$G$171,'8月奖金发放记录'!$B$2:$B$171,G244,'8月奖金发放记录'!$A$2:$A$171,A244)</f>
        <v>150</v>
      </c>
      <c r="AL244" s="35">
        <f>SUMIFS('8月奖金发放记录'!$J$2:$J$171,'8月奖金发放记录'!$B$2:$B$171,G244,'8月奖金发放记录'!$A$2:$A$171,A244)</f>
        <v>150</v>
      </c>
      <c r="AM244" s="34" t="s">
        <v>60</v>
      </c>
      <c r="AN244" s="34" t="s">
        <v>59</v>
      </c>
    </row>
    <row r="245" ht="19" customHeight="1" spans="1:40">
      <c r="A245" s="36" t="s">
        <v>309</v>
      </c>
      <c r="B245" s="36" t="s">
        <v>989</v>
      </c>
      <c r="C245" s="36" t="s">
        <v>750</v>
      </c>
      <c r="D245" s="36" t="s">
        <v>743</v>
      </c>
      <c r="E245" s="36" t="s">
        <v>11</v>
      </c>
      <c r="F245" s="37">
        <v>150</v>
      </c>
      <c r="G245" s="36" t="s">
        <v>274</v>
      </c>
      <c r="H245" s="36"/>
      <c r="I245" s="36"/>
      <c r="J245" s="36" t="s">
        <v>60</v>
      </c>
      <c r="K245" s="36"/>
      <c r="L245" s="36"/>
      <c r="M245" s="36" t="s">
        <v>60</v>
      </c>
      <c r="N245" s="36">
        <v>580.65</v>
      </c>
      <c r="O245" s="36">
        <v>809</v>
      </c>
      <c r="P245" s="36" t="s">
        <v>744</v>
      </c>
      <c r="Q245" s="36">
        <v>3000</v>
      </c>
      <c r="R245" s="36">
        <v>4098</v>
      </c>
      <c r="S245" s="36" t="s">
        <v>744</v>
      </c>
      <c r="T245" s="36">
        <v>3000</v>
      </c>
      <c r="U245" s="36">
        <v>8357.1</v>
      </c>
      <c r="V245" s="36" t="s">
        <v>744</v>
      </c>
      <c r="W245" s="36">
        <v>3000</v>
      </c>
      <c r="X245" s="36">
        <v>8903.4</v>
      </c>
      <c r="Y245" s="36" t="s">
        <v>744</v>
      </c>
      <c r="Z245" s="36">
        <v>3000</v>
      </c>
      <c r="AA245" s="36">
        <v>5894.6</v>
      </c>
      <c r="AB245" s="36" t="s">
        <v>744</v>
      </c>
      <c r="AC245" s="36">
        <v>1354.84</v>
      </c>
      <c r="AD245" s="36">
        <v>555</v>
      </c>
      <c r="AE245" s="36" t="s">
        <v>748</v>
      </c>
      <c r="AF245" s="37">
        <v>13935.49</v>
      </c>
      <c r="AG245" s="37">
        <v>28617.1</v>
      </c>
      <c r="AH245" s="36" t="s">
        <v>744</v>
      </c>
      <c r="AI245" s="36" t="s">
        <v>275</v>
      </c>
      <c r="AJ245" s="36" t="s">
        <v>745</v>
      </c>
      <c r="AK245" s="37">
        <f>SUMIFS('8月奖金发放记录'!$G$2:$G$171,'8月奖金发放记录'!$B$2:$B$171,G245,'8月奖金发放记录'!$A$2:$A$171,A245)</f>
        <v>150</v>
      </c>
      <c r="AL245" s="37">
        <f>SUMIFS('8月奖金发放记录'!$J$2:$J$171,'8月奖金发放记录'!$B$2:$B$171,G245,'8月奖金发放记录'!$A$2:$A$171,A245)</f>
        <v>150</v>
      </c>
      <c r="AM245" s="36" t="s">
        <v>60</v>
      </c>
      <c r="AN245" s="36" t="s">
        <v>59</v>
      </c>
    </row>
    <row r="246" ht="19" customHeight="1" spans="1:40">
      <c r="A246" s="34" t="s">
        <v>557</v>
      </c>
      <c r="B246" s="34" t="s">
        <v>990</v>
      </c>
      <c r="C246" s="34" t="s">
        <v>742</v>
      </c>
      <c r="D246" s="34" t="s">
        <v>752</v>
      </c>
      <c r="E246" s="34" t="s">
        <v>17</v>
      </c>
      <c r="F246" s="35">
        <v>150</v>
      </c>
      <c r="G246" s="34" t="s">
        <v>558</v>
      </c>
      <c r="H246" s="34"/>
      <c r="I246" s="34"/>
      <c r="J246" s="34" t="s">
        <v>60</v>
      </c>
      <c r="K246" s="34"/>
      <c r="L246" s="34"/>
      <c r="M246" s="34" t="s">
        <v>60</v>
      </c>
      <c r="N246" s="34"/>
      <c r="O246" s="34"/>
      <c r="P246" s="34" t="s">
        <v>60</v>
      </c>
      <c r="Q246" s="34"/>
      <c r="R246" s="34"/>
      <c r="S246" s="34" t="s">
        <v>60</v>
      </c>
      <c r="T246" s="34"/>
      <c r="U246" s="34"/>
      <c r="V246" s="34" t="s">
        <v>60</v>
      </c>
      <c r="W246" s="34"/>
      <c r="X246" s="34"/>
      <c r="Y246" s="34" t="s">
        <v>60</v>
      </c>
      <c r="Z246" s="34"/>
      <c r="AA246" s="34"/>
      <c r="AB246" s="34" t="s">
        <v>60</v>
      </c>
      <c r="AC246" s="34">
        <v>6000</v>
      </c>
      <c r="AD246" s="34">
        <v>2914.7</v>
      </c>
      <c r="AE246" s="34" t="s">
        <v>748</v>
      </c>
      <c r="AF246" s="35">
        <v>6000</v>
      </c>
      <c r="AG246" s="35">
        <v>2914.7</v>
      </c>
      <c r="AH246" s="34" t="s">
        <v>748</v>
      </c>
      <c r="AI246" s="34" t="s">
        <v>440</v>
      </c>
      <c r="AJ246" s="34" t="s">
        <v>745</v>
      </c>
      <c r="AK246" s="35">
        <f>SUMIFS('8月奖金发放记录'!$G$2:$G$171,'8月奖金发放记录'!$B$2:$B$171,G246,'8月奖金发放记录'!$A$2:$A$171,A246)</f>
        <v>0</v>
      </c>
      <c r="AL246" s="35">
        <f>SUMIFS('8月奖金发放记录'!$J$2:$J$171,'8月奖金发放记录'!$B$2:$B$171,G246,'8月奖金发放记录'!$A$2:$A$171,A246)</f>
        <v>0</v>
      </c>
      <c r="AM246" s="34" t="s">
        <v>746</v>
      </c>
      <c r="AN246" s="34" t="s">
        <v>59</v>
      </c>
    </row>
    <row r="247" ht="19" customHeight="1" spans="1:40">
      <c r="A247" s="36" t="s">
        <v>560</v>
      </c>
      <c r="B247" s="36" t="s">
        <v>991</v>
      </c>
      <c r="C247" s="36" t="s">
        <v>742</v>
      </c>
      <c r="D247" s="36" t="s">
        <v>752</v>
      </c>
      <c r="E247" s="36" t="s">
        <v>17</v>
      </c>
      <c r="F247" s="37">
        <v>150</v>
      </c>
      <c r="G247" s="36" t="s">
        <v>558</v>
      </c>
      <c r="H247" s="36"/>
      <c r="I247" s="36"/>
      <c r="J247" s="36" t="s">
        <v>60</v>
      </c>
      <c r="K247" s="36"/>
      <c r="L247" s="36"/>
      <c r="M247" s="36" t="s">
        <v>60</v>
      </c>
      <c r="N247" s="36"/>
      <c r="O247" s="36"/>
      <c r="P247" s="36" t="s">
        <v>60</v>
      </c>
      <c r="Q247" s="36"/>
      <c r="R247" s="36"/>
      <c r="S247" s="36" t="s">
        <v>60</v>
      </c>
      <c r="T247" s="36"/>
      <c r="U247" s="36"/>
      <c r="V247" s="36" t="s">
        <v>60</v>
      </c>
      <c r="W247" s="36"/>
      <c r="X247" s="36"/>
      <c r="Y247" s="36" t="s">
        <v>60</v>
      </c>
      <c r="Z247" s="36"/>
      <c r="AA247" s="36"/>
      <c r="AB247" s="36" t="s">
        <v>60</v>
      </c>
      <c r="AC247" s="36">
        <v>6000</v>
      </c>
      <c r="AD247" s="36">
        <v>1363.7</v>
      </c>
      <c r="AE247" s="36" t="s">
        <v>748</v>
      </c>
      <c r="AF247" s="37">
        <v>6000</v>
      </c>
      <c r="AG247" s="37">
        <v>1363.7</v>
      </c>
      <c r="AH247" s="36" t="s">
        <v>748</v>
      </c>
      <c r="AI247" s="36" t="s">
        <v>440</v>
      </c>
      <c r="AJ247" s="36" t="s">
        <v>745</v>
      </c>
      <c r="AK247" s="37">
        <f>SUMIFS('8月奖金发放记录'!$G$2:$G$171,'8月奖金发放记录'!$B$2:$B$171,G247,'8月奖金发放记录'!$A$2:$A$171,A247)</f>
        <v>0</v>
      </c>
      <c r="AL247" s="37">
        <f>SUMIFS('8月奖金发放记录'!$J$2:$J$171,'8月奖金发放记录'!$B$2:$B$171,G247,'8月奖金发放记录'!$A$2:$A$171,A247)</f>
        <v>0</v>
      </c>
      <c r="AM247" s="36" t="s">
        <v>746</v>
      </c>
      <c r="AN247" s="36" t="s">
        <v>59</v>
      </c>
    </row>
    <row r="248" ht="19" customHeight="1" spans="1:40">
      <c r="A248" s="34" t="s">
        <v>561</v>
      </c>
      <c r="B248" s="34" t="s">
        <v>992</v>
      </c>
      <c r="C248" s="34" t="s">
        <v>742</v>
      </c>
      <c r="D248" s="34" t="s">
        <v>752</v>
      </c>
      <c r="E248" s="34" t="s">
        <v>17</v>
      </c>
      <c r="F248" s="35">
        <v>150</v>
      </c>
      <c r="G248" s="34" t="s">
        <v>558</v>
      </c>
      <c r="H248" s="34"/>
      <c r="I248" s="34"/>
      <c r="J248" s="34" t="s">
        <v>60</v>
      </c>
      <c r="K248" s="34"/>
      <c r="L248" s="34"/>
      <c r="M248" s="34" t="s">
        <v>60</v>
      </c>
      <c r="N248" s="34"/>
      <c r="O248" s="34"/>
      <c r="P248" s="34" t="s">
        <v>60</v>
      </c>
      <c r="Q248" s="34"/>
      <c r="R248" s="34"/>
      <c r="S248" s="34" t="s">
        <v>60</v>
      </c>
      <c r="T248" s="34"/>
      <c r="U248" s="34"/>
      <c r="V248" s="34" t="s">
        <v>60</v>
      </c>
      <c r="W248" s="34"/>
      <c r="X248" s="34"/>
      <c r="Y248" s="34" t="s">
        <v>60</v>
      </c>
      <c r="Z248" s="34"/>
      <c r="AA248" s="34"/>
      <c r="AB248" s="34" t="s">
        <v>60</v>
      </c>
      <c r="AC248" s="34">
        <v>6000</v>
      </c>
      <c r="AD248" s="34">
        <v>3017</v>
      </c>
      <c r="AE248" s="34" t="s">
        <v>748</v>
      </c>
      <c r="AF248" s="35">
        <v>6000</v>
      </c>
      <c r="AG248" s="35">
        <v>3017</v>
      </c>
      <c r="AH248" s="34" t="s">
        <v>748</v>
      </c>
      <c r="AI248" s="34" t="s">
        <v>440</v>
      </c>
      <c r="AJ248" s="34" t="s">
        <v>745</v>
      </c>
      <c r="AK248" s="35">
        <f>SUMIFS('8月奖金发放记录'!$G$2:$G$171,'8月奖金发放记录'!$B$2:$B$171,G248,'8月奖金发放记录'!$A$2:$A$171,A248)</f>
        <v>0</v>
      </c>
      <c r="AL248" s="35">
        <f>SUMIFS('8月奖金发放记录'!$J$2:$J$171,'8月奖金发放记录'!$B$2:$B$171,G248,'8月奖金发放记录'!$A$2:$A$171,A248)</f>
        <v>0</v>
      </c>
      <c r="AM248" s="34" t="s">
        <v>746</v>
      </c>
      <c r="AN248" s="34" t="s">
        <v>59</v>
      </c>
    </row>
    <row r="249" ht="19" customHeight="1" spans="1:40">
      <c r="A249" s="36" t="s">
        <v>562</v>
      </c>
      <c r="B249" s="36" t="s">
        <v>993</v>
      </c>
      <c r="C249" s="36" t="s">
        <v>742</v>
      </c>
      <c r="D249" s="36" t="s">
        <v>752</v>
      </c>
      <c r="E249" s="36" t="s">
        <v>17</v>
      </c>
      <c r="F249" s="37">
        <v>150</v>
      </c>
      <c r="G249" s="36" t="s">
        <v>558</v>
      </c>
      <c r="H249" s="36"/>
      <c r="I249" s="36"/>
      <c r="J249" s="36" t="s">
        <v>60</v>
      </c>
      <c r="K249" s="36"/>
      <c r="L249" s="36"/>
      <c r="M249" s="36" t="s">
        <v>60</v>
      </c>
      <c r="N249" s="36"/>
      <c r="O249" s="36"/>
      <c r="P249" s="36" t="s">
        <v>60</v>
      </c>
      <c r="Q249" s="36"/>
      <c r="R249" s="36"/>
      <c r="S249" s="36" t="s">
        <v>60</v>
      </c>
      <c r="T249" s="36"/>
      <c r="U249" s="36"/>
      <c r="V249" s="36" t="s">
        <v>60</v>
      </c>
      <c r="W249" s="36"/>
      <c r="X249" s="36"/>
      <c r="Y249" s="36" t="s">
        <v>60</v>
      </c>
      <c r="Z249" s="36"/>
      <c r="AA249" s="36"/>
      <c r="AB249" s="36" t="s">
        <v>60</v>
      </c>
      <c r="AC249" s="36">
        <v>6000</v>
      </c>
      <c r="AD249" s="36">
        <v>4198.3</v>
      </c>
      <c r="AE249" s="36" t="s">
        <v>748</v>
      </c>
      <c r="AF249" s="37">
        <v>6000</v>
      </c>
      <c r="AG249" s="37">
        <v>4198.3</v>
      </c>
      <c r="AH249" s="36" t="s">
        <v>748</v>
      </c>
      <c r="AI249" s="36" t="s">
        <v>440</v>
      </c>
      <c r="AJ249" s="36" t="s">
        <v>745</v>
      </c>
      <c r="AK249" s="37">
        <f>SUMIFS('8月奖金发放记录'!$G$2:$G$171,'8月奖金发放记录'!$B$2:$B$171,G249,'8月奖金发放记录'!$A$2:$A$171,A249)</f>
        <v>0</v>
      </c>
      <c r="AL249" s="37">
        <f>SUMIFS('8月奖金发放记录'!$J$2:$J$171,'8月奖金发放记录'!$B$2:$B$171,G249,'8月奖金发放记录'!$A$2:$A$171,A249)</f>
        <v>0</v>
      </c>
      <c r="AM249" s="36" t="s">
        <v>746</v>
      </c>
      <c r="AN249" s="36" t="s">
        <v>59</v>
      </c>
    </row>
    <row r="250" ht="19" customHeight="1" spans="1:40">
      <c r="A250" s="34" t="s">
        <v>119</v>
      </c>
      <c r="B250" s="34" t="s">
        <v>994</v>
      </c>
      <c r="C250" s="34" t="s">
        <v>742</v>
      </c>
      <c r="D250" s="34" t="s">
        <v>752</v>
      </c>
      <c r="E250" s="34" t="s">
        <v>17</v>
      </c>
      <c r="F250" s="35">
        <v>1000</v>
      </c>
      <c r="G250" s="34" t="s">
        <v>121</v>
      </c>
      <c r="H250" s="34"/>
      <c r="I250" s="34"/>
      <c r="J250" s="34" t="s">
        <v>60</v>
      </c>
      <c r="K250" s="34"/>
      <c r="L250" s="34"/>
      <c r="M250" s="34" t="s">
        <v>60</v>
      </c>
      <c r="N250" s="34"/>
      <c r="O250" s="34"/>
      <c r="P250" s="34" t="s">
        <v>60</v>
      </c>
      <c r="Q250" s="34">
        <v>6000</v>
      </c>
      <c r="R250" s="34">
        <v>1043.5</v>
      </c>
      <c r="S250" s="34" t="s">
        <v>748</v>
      </c>
      <c r="T250" s="34">
        <v>6000</v>
      </c>
      <c r="U250" s="34">
        <v>1846.2</v>
      </c>
      <c r="V250" s="34" t="s">
        <v>748</v>
      </c>
      <c r="W250" s="34">
        <v>6000</v>
      </c>
      <c r="X250" s="34">
        <v>3856.7</v>
      </c>
      <c r="Y250" s="34" t="s">
        <v>748</v>
      </c>
      <c r="Z250" s="34">
        <v>6000</v>
      </c>
      <c r="AA250" s="34">
        <v>1496.4</v>
      </c>
      <c r="AB250" s="34" t="s">
        <v>748</v>
      </c>
      <c r="AC250" s="34">
        <v>6000</v>
      </c>
      <c r="AD250" s="34">
        <v>3418.9</v>
      </c>
      <c r="AE250" s="34" t="s">
        <v>748</v>
      </c>
      <c r="AF250" s="35">
        <v>30000</v>
      </c>
      <c r="AG250" s="35">
        <v>11661.7</v>
      </c>
      <c r="AH250" s="34" t="s">
        <v>748</v>
      </c>
      <c r="AI250" s="34" t="s">
        <v>122</v>
      </c>
      <c r="AJ250" s="34" t="s">
        <v>745</v>
      </c>
      <c r="AK250" s="35">
        <f>SUMIFS('8月奖金发放记录'!$G$2:$G$171,'8月奖金发放记录'!$B$2:$B$171,G250,'8月奖金发放记录'!$A$2:$A$171,A250)</f>
        <v>0</v>
      </c>
      <c r="AL250" s="35">
        <f>SUMIFS('8月奖金发放记录'!$J$2:$J$171,'8月奖金发放记录'!$B$2:$B$171,G250,'8月奖金发放记录'!$A$2:$A$171,A250)</f>
        <v>0</v>
      </c>
      <c r="AM250" s="34" t="s">
        <v>746</v>
      </c>
      <c r="AN250" s="34" t="s">
        <v>59</v>
      </c>
    </row>
    <row r="251" ht="19" customHeight="1" spans="1:40">
      <c r="A251" s="36" t="s">
        <v>124</v>
      </c>
      <c r="B251" s="36" t="s">
        <v>995</v>
      </c>
      <c r="C251" s="36" t="s">
        <v>742</v>
      </c>
      <c r="D251" s="36" t="s">
        <v>752</v>
      </c>
      <c r="E251" s="36" t="s">
        <v>17</v>
      </c>
      <c r="F251" s="37">
        <v>1000</v>
      </c>
      <c r="G251" s="36" t="s">
        <v>121</v>
      </c>
      <c r="H251" s="36"/>
      <c r="I251" s="36"/>
      <c r="J251" s="36" t="s">
        <v>60</v>
      </c>
      <c r="K251" s="36"/>
      <c r="L251" s="36"/>
      <c r="M251" s="36" t="s">
        <v>60</v>
      </c>
      <c r="N251" s="36">
        <v>193.55</v>
      </c>
      <c r="O251" s="36">
        <v>125.3</v>
      </c>
      <c r="P251" s="36" t="s">
        <v>748</v>
      </c>
      <c r="Q251" s="36">
        <v>6000</v>
      </c>
      <c r="R251" s="36">
        <v>3364.9</v>
      </c>
      <c r="S251" s="36" t="s">
        <v>748</v>
      </c>
      <c r="T251" s="36">
        <v>6000</v>
      </c>
      <c r="U251" s="36">
        <v>3526.4</v>
      </c>
      <c r="V251" s="36" t="s">
        <v>748</v>
      </c>
      <c r="W251" s="36">
        <v>6000</v>
      </c>
      <c r="X251" s="36">
        <v>3467.6</v>
      </c>
      <c r="Y251" s="36" t="s">
        <v>748</v>
      </c>
      <c r="Z251" s="36">
        <v>6000</v>
      </c>
      <c r="AA251" s="36">
        <v>2087.2</v>
      </c>
      <c r="AB251" s="36" t="s">
        <v>748</v>
      </c>
      <c r="AC251" s="36">
        <v>6000</v>
      </c>
      <c r="AD251" s="36">
        <v>3640.2</v>
      </c>
      <c r="AE251" s="36" t="s">
        <v>748</v>
      </c>
      <c r="AF251" s="37">
        <v>30193.55</v>
      </c>
      <c r="AG251" s="37">
        <v>16211.6</v>
      </c>
      <c r="AH251" s="36" t="s">
        <v>748</v>
      </c>
      <c r="AI251" s="36" t="s">
        <v>125</v>
      </c>
      <c r="AJ251" s="36" t="s">
        <v>745</v>
      </c>
      <c r="AK251" s="37">
        <f>SUMIFS('8月奖金发放记录'!$G$2:$G$171,'8月奖金发放记录'!$B$2:$B$171,G251,'8月奖金发放记录'!$A$2:$A$171,A251)</f>
        <v>0</v>
      </c>
      <c r="AL251" s="37">
        <f>SUMIFS('8月奖金发放记录'!$J$2:$J$171,'8月奖金发放记录'!$B$2:$B$171,G251,'8月奖金发放记录'!$A$2:$A$171,A251)</f>
        <v>0</v>
      </c>
      <c r="AM251" s="36" t="s">
        <v>746</v>
      </c>
      <c r="AN251" s="36" t="s">
        <v>59</v>
      </c>
    </row>
    <row r="252" ht="19" customHeight="1" spans="1:40">
      <c r="A252" s="34" t="s">
        <v>127</v>
      </c>
      <c r="B252" s="34" t="s">
        <v>996</v>
      </c>
      <c r="C252" s="34" t="s">
        <v>742</v>
      </c>
      <c r="D252" s="34" t="s">
        <v>752</v>
      </c>
      <c r="E252" s="34" t="s">
        <v>17</v>
      </c>
      <c r="F252" s="35">
        <v>1000</v>
      </c>
      <c r="G252" s="34" t="s">
        <v>121</v>
      </c>
      <c r="H252" s="34"/>
      <c r="I252" s="34"/>
      <c r="J252" s="34" t="s">
        <v>60</v>
      </c>
      <c r="K252" s="34"/>
      <c r="L252" s="34"/>
      <c r="M252" s="34" t="s">
        <v>60</v>
      </c>
      <c r="N252" s="34"/>
      <c r="O252" s="34"/>
      <c r="P252" s="34" t="s">
        <v>60</v>
      </c>
      <c r="Q252" s="34">
        <v>2400</v>
      </c>
      <c r="R252" s="34">
        <v>36.7</v>
      </c>
      <c r="S252" s="34" t="s">
        <v>748</v>
      </c>
      <c r="T252" s="34">
        <v>6000</v>
      </c>
      <c r="U252" s="34">
        <v>1294.4</v>
      </c>
      <c r="V252" s="34" t="s">
        <v>748</v>
      </c>
      <c r="W252" s="34">
        <v>6000</v>
      </c>
      <c r="X252" s="34">
        <v>2849.5</v>
      </c>
      <c r="Y252" s="34" t="s">
        <v>748</v>
      </c>
      <c r="Z252" s="34">
        <v>6000</v>
      </c>
      <c r="AA252" s="34">
        <v>1457.8</v>
      </c>
      <c r="AB252" s="34" t="s">
        <v>748</v>
      </c>
      <c r="AC252" s="34">
        <v>6000</v>
      </c>
      <c r="AD252" s="34">
        <v>2968.3</v>
      </c>
      <c r="AE252" s="34" t="s">
        <v>748</v>
      </c>
      <c r="AF252" s="35">
        <v>26400</v>
      </c>
      <c r="AG252" s="35">
        <v>8606.7</v>
      </c>
      <c r="AH252" s="34" t="s">
        <v>748</v>
      </c>
      <c r="AI252" s="34" t="s">
        <v>122</v>
      </c>
      <c r="AJ252" s="34" t="s">
        <v>745</v>
      </c>
      <c r="AK252" s="35">
        <f>SUMIFS('8月奖金发放记录'!$G$2:$G$171,'8月奖金发放记录'!$B$2:$B$171,G252,'8月奖金发放记录'!$A$2:$A$171,A252)</f>
        <v>0</v>
      </c>
      <c r="AL252" s="35">
        <f>SUMIFS('8月奖金发放记录'!$J$2:$J$171,'8月奖金发放记录'!$B$2:$B$171,G252,'8月奖金发放记录'!$A$2:$A$171,A252)</f>
        <v>0</v>
      </c>
      <c r="AM252" s="34" t="s">
        <v>746</v>
      </c>
      <c r="AN252" s="34" t="s">
        <v>59</v>
      </c>
    </row>
    <row r="253" ht="19" customHeight="1" spans="1:40">
      <c r="A253" s="36" t="s">
        <v>128</v>
      </c>
      <c r="B253" s="36" t="s">
        <v>930</v>
      </c>
      <c r="C253" s="36" t="s">
        <v>742</v>
      </c>
      <c r="D253" s="36" t="s">
        <v>752</v>
      </c>
      <c r="E253" s="36" t="s">
        <v>17</v>
      </c>
      <c r="F253" s="37">
        <v>1000</v>
      </c>
      <c r="G253" s="36" t="s">
        <v>121</v>
      </c>
      <c r="H253" s="36"/>
      <c r="I253" s="36"/>
      <c r="J253" s="36" t="s">
        <v>60</v>
      </c>
      <c r="K253" s="36"/>
      <c r="L253" s="36"/>
      <c r="M253" s="36" t="s">
        <v>60</v>
      </c>
      <c r="N253" s="36"/>
      <c r="O253" s="36"/>
      <c r="P253" s="36" t="s">
        <v>60</v>
      </c>
      <c r="Q253" s="36">
        <v>5200</v>
      </c>
      <c r="R253" s="36">
        <v>6175.8</v>
      </c>
      <c r="S253" s="36" t="s">
        <v>744</v>
      </c>
      <c r="T253" s="36">
        <v>1161.29</v>
      </c>
      <c r="U253" s="36">
        <v>313.9</v>
      </c>
      <c r="V253" s="36" t="s">
        <v>748</v>
      </c>
      <c r="W253" s="36"/>
      <c r="X253" s="36"/>
      <c r="Y253" s="36" t="s">
        <v>60</v>
      </c>
      <c r="Z253" s="36"/>
      <c r="AA253" s="36"/>
      <c r="AB253" s="36" t="s">
        <v>60</v>
      </c>
      <c r="AC253" s="36">
        <v>1935.48</v>
      </c>
      <c r="AD253" s="36">
        <v>230.8</v>
      </c>
      <c r="AE253" s="36" t="s">
        <v>748</v>
      </c>
      <c r="AF253" s="37">
        <v>1935.48</v>
      </c>
      <c r="AG253" s="37">
        <v>230.8</v>
      </c>
      <c r="AH253" s="36" t="s">
        <v>748</v>
      </c>
      <c r="AI253" s="36" t="s">
        <v>129</v>
      </c>
      <c r="AJ253" s="36" t="s">
        <v>745</v>
      </c>
      <c r="AK253" s="37">
        <f>SUMIFS('8月奖金发放记录'!$G$2:$G$171,'8月奖金发放记录'!$B$2:$B$171,G253,'8月奖金发放记录'!$A$2:$A$171,A253)</f>
        <v>0</v>
      </c>
      <c r="AL253" s="37">
        <f>SUMIFS('8月奖金发放记录'!$J$2:$J$171,'8月奖金发放记录'!$B$2:$B$171,G253,'8月奖金发放记录'!$A$2:$A$171,A253)</f>
        <v>0</v>
      </c>
      <c r="AM253" s="36" t="s">
        <v>746</v>
      </c>
      <c r="AN253" s="36" t="s">
        <v>59</v>
      </c>
    </row>
    <row r="254" ht="19" customHeight="1" spans="1:40">
      <c r="A254" s="34" t="s">
        <v>132</v>
      </c>
      <c r="B254" s="34" t="s">
        <v>997</v>
      </c>
      <c r="C254" s="34" t="s">
        <v>742</v>
      </c>
      <c r="D254" s="34" t="s">
        <v>752</v>
      </c>
      <c r="E254" s="34" t="s">
        <v>17</v>
      </c>
      <c r="F254" s="35">
        <v>1000</v>
      </c>
      <c r="G254" s="34" t="s">
        <v>121</v>
      </c>
      <c r="H254" s="34"/>
      <c r="I254" s="34"/>
      <c r="J254" s="34" t="s">
        <v>60</v>
      </c>
      <c r="K254" s="34"/>
      <c r="L254" s="34"/>
      <c r="M254" s="34" t="s">
        <v>60</v>
      </c>
      <c r="N254" s="34"/>
      <c r="O254" s="34"/>
      <c r="P254" s="34" t="s">
        <v>60</v>
      </c>
      <c r="Q254" s="34">
        <v>3400</v>
      </c>
      <c r="R254" s="34">
        <v>223.4</v>
      </c>
      <c r="S254" s="34" t="s">
        <v>748</v>
      </c>
      <c r="T254" s="34">
        <v>6000</v>
      </c>
      <c r="U254" s="34">
        <v>1522.7</v>
      </c>
      <c r="V254" s="34" t="s">
        <v>748</v>
      </c>
      <c r="W254" s="34">
        <v>6000</v>
      </c>
      <c r="X254" s="34">
        <v>3727.5</v>
      </c>
      <c r="Y254" s="34" t="s">
        <v>748</v>
      </c>
      <c r="Z254" s="34">
        <v>6000</v>
      </c>
      <c r="AA254" s="34">
        <v>1989.8</v>
      </c>
      <c r="AB254" s="34" t="s">
        <v>748</v>
      </c>
      <c r="AC254" s="34">
        <v>6000</v>
      </c>
      <c r="AD254" s="34">
        <v>3362.5</v>
      </c>
      <c r="AE254" s="34" t="s">
        <v>748</v>
      </c>
      <c r="AF254" s="35">
        <v>27400</v>
      </c>
      <c r="AG254" s="35">
        <v>10825.9</v>
      </c>
      <c r="AH254" s="34" t="s">
        <v>748</v>
      </c>
      <c r="AI254" s="34" t="s">
        <v>122</v>
      </c>
      <c r="AJ254" s="34" t="s">
        <v>745</v>
      </c>
      <c r="AK254" s="35">
        <f>SUMIFS('8月奖金发放记录'!$G$2:$G$171,'8月奖金发放记录'!$B$2:$B$171,G254,'8月奖金发放记录'!$A$2:$A$171,A254)</f>
        <v>0</v>
      </c>
      <c r="AL254" s="35">
        <f>SUMIFS('8月奖金发放记录'!$J$2:$J$171,'8月奖金发放记录'!$B$2:$B$171,G254,'8月奖金发放记录'!$A$2:$A$171,A254)</f>
        <v>0</v>
      </c>
      <c r="AM254" s="34" t="s">
        <v>746</v>
      </c>
      <c r="AN254" s="34" t="s">
        <v>59</v>
      </c>
    </row>
    <row r="255" ht="19" customHeight="1" spans="1:40">
      <c r="A255" s="36" t="s">
        <v>133</v>
      </c>
      <c r="B255" s="36" t="s">
        <v>998</v>
      </c>
      <c r="C255" s="36" t="s">
        <v>742</v>
      </c>
      <c r="D255" s="36" t="s">
        <v>752</v>
      </c>
      <c r="E255" s="36" t="s">
        <v>17</v>
      </c>
      <c r="F255" s="37">
        <v>1000</v>
      </c>
      <c r="G255" s="36" t="s">
        <v>121</v>
      </c>
      <c r="H255" s="36"/>
      <c r="I255" s="36"/>
      <c r="J255" s="36" t="s">
        <v>60</v>
      </c>
      <c r="K255" s="36">
        <v>428.57</v>
      </c>
      <c r="L255" s="36">
        <v>342.9</v>
      </c>
      <c r="M255" s="36" t="s">
        <v>748</v>
      </c>
      <c r="N255" s="36">
        <v>6000</v>
      </c>
      <c r="O255" s="36">
        <v>8170.1</v>
      </c>
      <c r="P255" s="36" t="s">
        <v>744</v>
      </c>
      <c r="Q255" s="36">
        <v>6000</v>
      </c>
      <c r="R255" s="36">
        <v>1174.9</v>
      </c>
      <c r="S255" s="36" t="s">
        <v>748</v>
      </c>
      <c r="T255" s="36">
        <v>6000</v>
      </c>
      <c r="U255" s="36">
        <v>7603.4</v>
      </c>
      <c r="V255" s="36" t="s">
        <v>744</v>
      </c>
      <c r="W255" s="36">
        <v>6000</v>
      </c>
      <c r="X255" s="36">
        <v>6643</v>
      </c>
      <c r="Y255" s="36" t="s">
        <v>744</v>
      </c>
      <c r="Z255" s="36">
        <v>6000</v>
      </c>
      <c r="AA255" s="36">
        <v>8205.2</v>
      </c>
      <c r="AB255" s="36" t="s">
        <v>744</v>
      </c>
      <c r="AC255" s="36">
        <v>6000</v>
      </c>
      <c r="AD255" s="36">
        <v>6653.5</v>
      </c>
      <c r="AE255" s="36" t="s">
        <v>744</v>
      </c>
      <c r="AF255" s="37">
        <v>36428.57</v>
      </c>
      <c r="AG255" s="37">
        <v>38793</v>
      </c>
      <c r="AH255" s="36" t="s">
        <v>744</v>
      </c>
      <c r="AI255" s="36" t="s">
        <v>134</v>
      </c>
      <c r="AJ255" s="36" t="s">
        <v>745</v>
      </c>
      <c r="AK255" s="37">
        <f>SUMIFS('8月奖金发放记录'!$G$2:$G$171,'8月奖金发放记录'!$B$2:$B$171,G255,'8月奖金发放记录'!$A$2:$A$171,A255)</f>
        <v>1000</v>
      </c>
      <c r="AL255" s="37">
        <f>SUMIFS('8月奖金发放记录'!$J$2:$J$171,'8月奖金发放记录'!$B$2:$B$171,G255,'8月奖金发放记录'!$A$2:$A$171,A255)</f>
        <v>1000</v>
      </c>
      <c r="AM255" s="36" t="s">
        <v>60</v>
      </c>
      <c r="AN255" s="36" t="s">
        <v>59</v>
      </c>
    </row>
    <row r="256" ht="19" customHeight="1" spans="1:40">
      <c r="A256" s="34" t="s">
        <v>136</v>
      </c>
      <c r="B256" s="34" t="s">
        <v>999</v>
      </c>
      <c r="C256" s="34" t="s">
        <v>742</v>
      </c>
      <c r="D256" s="34" t="s">
        <v>752</v>
      </c>
      <c r="E256" s="34" t="s">
        <v>17</v>
      </c>
      <c r="F256" s="35">
        <v>1000</v>
      </c>
      <c r="G256" s="34" t="s">
        <v>121</v>
      </c>
      <c r="H256" s="34"/>
      <c r="I256" s="34"/>
      <c r="J256" s="34" t="s">
        <v>60</v>
      </c>
      <c r="K256" s="34"/>
      <c r="L256" s="34"/>
      <c r="M256" s="34" t="s">
        <v>60</v>
      </c>
      <c r="N256" s="34">
        <v>2322.58</v>
      </c>
      <c r="O256" s="34">
        <v>1649</v>
      </c>
      <c r="P256" s="34" t="s">
        <v>748</v>
      </c>
      <c r="Q256" s="34">
        <v>6000</v>
      </c>
      <c r="R256" s="34">
        <v>4483.1</v>
      </c>
      <c r="S256" s="34" t="s">
        <v>748</v>
      </c>
      <c r="T256" s="34">
        <v>6000</v>
      </c>
      <c r="U256" s="34">
        <v>4399.6</v>
      </c>
      <c r="V256" s="34" t="s">
        <v>748</v>
      </c>
      <c r="W256" s="34">
        <v>6000</v>
      </c>
      <c r="X256" s="34">
        <v>3421.6</v>
      </c>
      <c r="Y256" s="34" t="s">
        <v>748</v>
      </c>
      <c r="Z256" s="34">
        <v>6000</v>
      </c>
      <c r="AA256" s="34">
        <v>1865</v>
      </c>
      <c r="AB256" s="34" t="s">
        <v>748</v>
      </c>
      <c r="AC256" s="34">
        <v>6000</v>
      </c>
      <c r="AD256" s="34">
        <v>3534</v>
      </c>
      <c r="AE256" s="34" t="s">
        <v>748</v>
      </c>
      <c r="AF256" s="35">
        <v>32322.58</v>
      </c>
      <c r="AG256" s="35">
        <v>19352.3</v>
      </c>
      <c r="AH256" s="34" t="s">
        <v>748</v>
      </c>
      <c r="AI256" s="34" t="s">
        <v>125</v>
      </c>
      <c r="AJ256" s="34" t="s">
        <v>745</v>
      </c>
      <c r="AK256" s="35">
        <f>SUMIFS('8月奖金发放记录'!$G$2:$G$171,'8月奖金发放记录'!$B$2:$B$171,G256,'8月奖金发放记录'!$A$2:$A$171,A256)</f>
        <v>0</v>
      </c>
      <c r="AL256" s="35">
        <f>SUMIFS('8月奖金发放记录'!$J$2:$J$171,'8月奖金发放记录'!$B$2:$B$171,G256,'8月奖金发放记录'!$A$2:$A$171,A256)</f>
        <v>0</v>
      </c>
      <c r="AM256" s="34" t="s">
        <v>746</v>
      </c>
      <c r="AN256" s="34" t="s">
        <v>59</v>
      </c>
    </row>
    <row r="257" ht="19" customHeight="1" spans="1:40">
      <c r="A257" s="36" t="s">
        <v>137</v>
      </c>
      <c r="B257" s="36" t="s">
        <v>1000</v>
      </c>
      <c r="C257" s="36" t="s">
        <v>742</v>
      </c>
      <c r="D257" s="36" t="s">
        <v>752</v>
      </c>
      <c r="E257" s="36" t="s">
        <v>17</v>
      </c>
      <c r="F257" s="37">
        <v>1000</v>
      </c>
      <c r="G257" s="36" t="s">
        <v>121</v>
      </c>
      <c r="H257" s="36"/>
      <c r="I257" s="36"/>
      <c r="J257" s="36" t="s">
        <v>60</v>
      </c>
      <c r="K257" s="36"/>
      <c r="L257" s="36"/>
      <c r="M257" s="36" t="s">
        <v>60</v>
      </c>
      <c r="N257" s="36"/>
      <c r="O257" s="36"/>
      <c r="P257" s="36" t="s">
        <v>60</v>
      </c>
      <c r="Q257" s="36">
        <v>2400</v>
      </c>
      <c r="R257" s="36">
        <v>509.8</v>
      </c>
      <c r="S257" s="36" t="s">
        <v>748</v>
      </c>
      <c r="T257" s="36">
        <v>6000</v>
      </c>
      <c r="U257" s="36">
        <v>2327.7</v>
      </c>
      <c r="V257" s="36" t="s">
        <v>748</v>
      </c>
      <c r="W257" s="36">
        <v>6000</v>
      </c>
      <c r="X257" s="36">
        <v>3841.5</v>
      </c>
      <c r="Y257" s="36" t="s">
        <v>748</v>
      </c>
      <c r="Z257" s="36">
        <v>6000</v>
      </c>
      <c r="AA257" s="36">
        <v>849.8</v>
      </c>
      <c r="AB257" s="36" t="s">
        <v>748</v>
      </c>
      <c r="AC257" s="36">
        <v>6000</v>
      </c>
      <c r="AD257" s="36">
        <v>2976.7</v>
      </c>
      <c r="AE257" s="36" t="s">
        <v>748</v>
      </c>
      <c r="AF257" s="37">
        <v>26400</v>
      </c>
      <c r="AG257" s="37">
        <v>10505.5</v>
      </c>
      <c r="AH257" s="36" t="s">
        <v>748</v>
      </c>
      <c r="AI257" s="36" t="s">
        <v>122</v>
      </c>
      <c r="AJ257" s="36" t="s">
        <v>745</v>
      </c>
      <c r="AK257" s="37">
        <f>SUMIFS('8月奖金发放记录'!$G$2:$G$171,'8月奖金发放记录'!$B$2:$B$171,G257,'8月奖金发放记录'!$A$2:$A$171,A257)</f>
        <v>0</v>
      </c>
      <c r="AL257" s="37">
        <f>SUMIFS('8月奖金发放记录'!$J$2:$J$171,'8月奖金发放记录'!$B$2:$B$171,G257,'8月奖金发放记录'!$A$2:$A$171,A257)</f>
        <v>0</v>
      </c>
      <c r="AM257" s="36" t="s">
        <v>746</v>
      </c>
      <c r="AN257" s="36" t="s">
        <v>59</v>
      </c>
    </row>
    <row r="258" ht="19" customHeight="1" spans="1:40">
      <c r="A258" s="34" t="s">
        <v>138</v>
      </c>
      <c r="B258" s="34" t="s">
        <v>1001</v>
      </c>
      <c r="C258" s="34" t="s">
        <v>742</v>
      </c>
      <c r="D258" s="34" t="s">
        <v>752</v>
      </c>
      <c r="E258" s="34" t="s">
        <v>17</v>
      </c>
      <c r="F258" s="35">
        <v>1000</v>
      </c>
      <c r="G258" s="34" t="s">
        <v>121</v>
      </c>
      <c r="H258" s="34"/>
      <c r="I258" s="34"/>
      <c r="J258" s="34" t="s">
        <v>60</v>
      </c>
      <c r="K258" s="34"/>
      <c r="L258" s="34"/>
      <c r="M258" s="34" t="s">
        <v>60</v>
      </c>
      <c r="N258" s="34"/>
      <c r="O258" s="34"/>
      <c r="P258" s="34" t="s">
        <v>60</v>
      </c>
      <c r="Q258" s="34">
        <v>6000</v>
      </c>
      <c r="R258" s="34">
        <v>908.1</v>
      </c>
      <c r="S258" s="34" t="s">
        <v>748</v>
      </c>
      <c r="T258" s="34">
        <v>6000</v>
      </c>
      <c r="U258" s="34">
        <v>2820.6</v>
      </c>
      <c r="V258" s="34" t="s">
        <v>748</v>
      </c>
      <c r="W258" s="34">
        <v>6000</v>
      </c>
      <c r="X258" s="34">
        <v>3380.3</v>
      </c>
      <c r="Y258" s="34" t="s">
        <v>748</v>
      </c>
      <c r="Z258" s="34">
        <v>6000</v>
      </c>
      <c r="AA258" s="34">
        <v>1163.6</v>
      </c>
      <c r="AB258" s="34" t="s">
        <v>748</v>
      </c>
      <c r="AC258" s="34">
        <v>6000</v>
      </c>
      <c r="AD258" s="34">
        <v>1743.8</v>
      </c>
      <c r="AE258" s="34" t="s">
        <v>748</v>
      </c>
      <c r="AF258" s="35">
        <v>30000</v>
      </c>
      <c r="AG258" s="35">
        <v>10016.4</v>
      </c>
      <c r="AH258" s="34" t="s">
        <v>748</v>
      </c>
      <c r="AI258" s="34" t="s">
        <v>122</v>
      </c>
      <c r="AJ258" s="34" t="s">
        <v>745</v>
      </c>
      <c r="AK258" s="35">
        <f>SUMIFS('8月奖金发放记录'!$G$2:$G$171,'8月奖金发放记录'!$B$2:$B$171,G258,'8月奖金发放记录'!$A$2:$A$171,A258)</f>
        <v>0</v>
      </c>
      <c r="AL258" s="35">
        <f>SUMIFS('8月奖金发放记录'!$J$2:$J$171,'8月奖金发放记录'!$B$2:$B$171,G258,'8月奖金发放记录'!$A$2:$A$171,A258)</f>
        <v>0</v>
      </c>
      <c r="AM258" s="34" t="s">
        <v>746</v>
      </c>
      <c r="AN258" s="34" t="s">
        <v>59</v>
      </c>
    </row>
    <row r="259" ht="19" customHeight="1" spans="1:40">
      <c r="A259" s="36" t="s">
        <v>139</v>
      </c>
      <c r="B259" s="36" t="s">
        <v>1002</v>
      </c>
      <c r="C259" s="36" t="s">
        <v>742</v>
      </c>
      <c r="D259" s="36" t="s">
        <v>752</v>
      </c>
      <c r="E259" s="36" t="s">
        <v>17</v>
      </c>
      <c r="F259" s="37">
        <v>1000</v>
      </c>
      <c r="G259" s="36" t="s">
        <v>121</v>
      </c>
      <c r="H259" s="36"/>
      <c r="I259" s="36"/>
      <c r="J259" s="36" t="s">
        <v>60</v>
      </c>
      <c r="K259" s="36"/>
      <c r="L259" s="36"/>
      <c r="M259" s="36" t="s">
        <v>60</v>
      </c>
      <c r="N259" s="36"/>
      <c r="O259" s="36"/>
      <c r="P259" s="36" t="s">
        <v>60</v>
      </c>
      <c r="Q259" s="36">
        <v>3800</v>
      </c>
      <c r="R259" s="36">
        <v>1267.7</v>
      </c>
      <c r="S259" s="36" t="s">
        <v>748</v>
      </c>
      <c r="T259" s="36">
        <v>6000</v>
      </c>
      <c r="U259" s="36">
        <v>1176.8</v>
      </c>
      <c r="V259" s="36" t="s">
        <v>748</v>
      </c>
      <c r="W259" s="36">
        <v>6000</v>
      </c>
      <c r="X259" s="36">
        <v>4283.9</v>
      </c>
      <c r="Y259" s="36" t="s">
        <v>748</v>
      </c>
      <c r="Z259" s="36">
        <v>6000</v>
      </c>
      <c r="AA259" s="36">
        <v>2317.6</v>
      </c>
      <c r="AB259" s="36" t="s">
        <v>748</v>
      </c>
      <c r="AC259" s="36">
        <v>6000</v>
      </c>
      <c r="AD259" s="36">
        <v>3978.7</v>
      </c>
      <c r="AE259" s="36" t="s">
        <v>748</v>
      </c>
      <c r="AF259" s="37">
        <v>27800</v>
      </c>
      <c r="AG259" s="37">
        <v>13024.7</v>
      </c>
      <c r="AH259" s="36" t="s">
        <v>748</v>
      </c>
      <c r="AI259" s="36" t="s">
        <v>122</v>
      </c>
      <c r="AJ259" s="36" t="s">
        <v>745</v>
      </c>
      <c r="AK259" s="37">
        <f>SUMIFS('8月奖金发放记录'!$G$2:$G$171,'8月奖金发放记录'!$B$2:$B$171,G259,'8月奖金发放记录'!$A$2:$A$171,A259)</f>
        <v>0</v>
      </c>
      <c r="AL259" s="37">
        <f>SUMIFS('8月奖金发放记录'!$J$2:$J$171,'8月奖金发放记录'!$B$2:$B$171,G259,'8月奖金发放记录'!$A$2:$A$171,A259)</f>
        <v>0</v>
      </c>
      <c r="AM259" s="36" t="s">
        <v>746</v>
      </c>
      <c r="AN259" s="36" t="s">
        <v>59</v>
      </c>
    </row>
    <row r="260" ht="19" customHeight="1" spans="1:40">
      <c r="A260" s="34" t="s">
        <v>140</v>
      </c>
      <c r="B260" s="34" t="s">
        <v>1003</v>
      </c>
      <c r="C260" s="34" t="s">
        <v>742</v>
      </c>
      <c r="D260" s="34" t="s">
        <v>752</v>
      </c>
      <c r="E260" s="34" t="s">
        <v>17</v>
      </c>
      <c r="F260" s="35">
        <v>1000</v>
      </c>
      <c r="G260" s="34" t="s">
        <v>121</v>
      </c>
      <c r="H260" s="34"/>
      <c r="I260" s="34"/>
      <c r="J260" s="34" t="s">
        <v>60</v>
      </c>
      <c r="K260" s="34"/>
      <c r="L260" s="34"/>
      <c r="M260" s="34" t="s">
        <v>60</v>
      </c>
      <c r="N260" s="34"/>
      <c r="O260" s="34"/>
      <c r="P260" s="34" t="s">
        <v>60</v>
      </c>
      <c r="Q260" s="34">
        <v>3800</v>
      </c>
      <c r="R260" s="34">
        <v>1230.6</v>
      </c>
      <c r="S260" s="34" t="s">
        <v>748</v>
      </c>
      <c r="T260" s="34">
        <v>6000</v>
      </c>
      <c r="U260" s="34">
        <v>2909.8</v>
      </c>
      <c r="V260" s="34" t="s">
        <v>748</v>
      </c>
      <c r="W260" s="34">
        <v>6000</v>
      </c>
      <c r="X260" s="34">
        <v>3324.5</v>
      </c>
      <c r="Y260" s="34" t="s">
        <v>748</v>
      </c>
      <c r="Z260" s="34">
        <v>6000</v>
      </c>
      <c r="AA260" s="34">
        <v>890.7</v>
      </c>
      <c r="AB260" s="34" t="s">
        <v>748</v>
      </c>
      <c r="AC260" s="34">
        <v>6000</v>
      </c>
      <c r="AD260" s="34">
        <v>3023.5</v>
      </c>
      <c r="AE260" s="34" t="s">
        <v>748</v>
      </c>
      <c r="AF260" s="35">
        <v>27800</v>
      </c>
      <c r="AG260" s="35">
        <v>11379.1</v>
      </c>
      <c r="AH260" s="34" t="s">
        <v>748</v>
      </c>
      <c r="AI260" s="34" t="s">
        <v>122</v>
      </c>
      <c r="AJ260" s="34" t="s">
        <v>745</v>
      </c>
      <c r="AK260" s="35">
        <f>SUMIFS('8月奖金发放记录'!$G$2:$G$171,'8月奖金发放记录'!$B$2:$B$171,G260,'8月奖金发放记录'!$A$2:$A$171,A260)</f>
        <v>0</v>
      </c>
      <c r="AL260" s="35">
        <f>SUMIFS('8月奖金发放记录'!$J$2:$J$171,'8月奖金发放记录'!$B$2:$B$171,G260,'8月奖金发放记录'!$A$2:$A$171,A260)</f>
        <v>0</v>
      </c>
      <c r="AM260" s="34" t="s">
        <v>746</v>
      </c>
      <c r="AN260" s="34" t="s">
        <v>59</v>
      </c>
    </row>
    <row r="261" ht="19" customHeight="1" spans="1:40">
      <c r="A261" s="36" t="s">
        <v>490</v>
      </c>
      <c r="B261" s="36" t="s">
        <v>825</v>
      </c>
      <c r="C261" s="36" t="s">
        <v>750</v>
      </c>
      <c r="D261" s="36" t="s">
        <v>777</v>
      </c>
      <c r="E261" s="36" t="s">
        <v>6</v>
      </c>
      <c r="F261" s="37">
        <v>150</v>
      </c>
      <c r="G261" s="36" t="s">
        <v>121</v>
      </c>
      <c r="H261" s="36">
        <v>3000</v>
      </c>
      <c r="I261" s="36">
        <v>3919.6</v>
      </c>
      <c r="J261" s="36" t="s">
        <v>744</v>
      </c>
      <c r="K261" s="36">
        <v>3000</v>
      </c>
      <c r="L261" s="36">
        <v>626.4</v>
      </c>
      <c r="M261" s="36" t="s">
        <v>748</v>
      </c>
      <c r="N261" s="36">
        <v>96.77</v>
      </c>
      <c r="O261" s="36">
        <v>33.9</v>
      </c>
      <c r="P261" s="36" t="s">
        <v>748</v>
      </c>
      <c r="Q261" s="36">
        <v>400</v>
      </c>
      <c r="R261" s="36">
        <v>88.6</v>
      </c>
      <c r="S261" s="36" t="s">
        <v>748</v>
      </c>
      <c r="T261" s="36">
        <v>3000</v>
      </c>
      <c r="U261" s="36">
        <v>5280</v>
      </c>
      <c r="V261" s="36" t="s">
        <v>744</v>
      </c>
      <c r="W261" s="36">
        <v>3000</v>
      </c>
      <c r="X261" s="36">
        <v>4995.8</v>
      </c>
      <c r="Y261" s="36" t="s">
        <v>744</v>
      </c>
      <c r="Z261" s="36">
        <v>3000</v>
      </c>
      <c r="AA261" s="36">
        <v>5368.3</v>
      </c>
      <c r="AB261" s="36" t="s">
        <v>744</v>
      </c>
      <c r="AC261" s="36">
        <v>3000</v>
      </c>
      <c r="AD261" s="36">
        <v>0</v>
      </c>
      <c r="AE261" s="36" t="s">
        <v>748</v>
      </c>
      <c r="AF261" s="37">
        <v>18496.77</v>
      </c>
      <c r="AG261" s="37">
        <v>20312.6</v>
      </c>
      <c r="AH261" s="36" t="s">
        <v>748</v>
      </c>
      <c r="AI261" s="36" t="s">
        <v>468</v>
      </c>
      <c r="AJ261" s="36" t="s">
        <v>745</v>
      </c>
      <c r="AK261" s="37">
        <f>SUMIFS('8月奖金发放记录'!$G$2:$G$171,'8月奖金发放记录'!$B$2:$B$171,G261,'8月奖金发放记录'!$A$2:$A$171,A261)</f>
        <v>150</v>
      </c>
      <c r="AL261" s="37">
        <f>SUMIFS('8月奖金发放记录'!$J$2:$J$171,'8月奖金发放记录'!$B$2:$B$171,G261,'8月奖金发放记录'!$A$2:$A$171,A261)</f>
        <v>150</v>
      </c>
      <c r="AM261" s="36" t="s">
        <v>60</v>
      </c>
      <c r="AN261" s="36" t="s">
        <v>113</v>
      </c>
    </row>
    <row r="262" ht="19" customHeight="1" spans="1:40">
      <c r="A262" s="34" t="s">
        <v>141</v>
      </c>
      <c r="B262" s="34" t="s">
        <v>1004</v>
      </c>
      <c r="C262" s="34" t="s">
        <v>742</v>
      </c>
      <c r="D262" s="34" t="s">
        <v>743</v>
      </c>
      <c r="E262" s="34" t="s">
        <v>12</v>
      </c>
      <c r="F262" s="35">
        <v>260</v>
      </c>
      <c r="G262" s="34" t="s">
        <v>121</v>
      </c>
      <c r="H262" s="34"/>
      <c r="I262" s="34"/>
      <c r="J262" s="34" t="s">
        <v>60</v>
      </c>
      <c r="K262" s="34"/>
      <c r="L262" s="34"/>
      <c r="M262" s="34" t="s">
        <v>60</v>
      </c>
      <c r="N262" s="34"/>
      <c r="O262" s="34"/>
      <c r="P262" s="34" t="s">
        <v>60</v>
      </c>
      <c r="Q262" s="34"/>
      <c r="R262" s="34"/>
      <c r="S262" s="34" t="s">
        <v>60</v>
      </c>
      <c r="T262" s="34"/>
      <c r="U262" s="34"/>
      <c r="V262" s="34" t="s">
        <v>60</v>
      </c>
      <c r="W262" s="34">
        <v>5000</v>
      </c>
      <c r="X262" s="34">
        <v>64.1</v>
      </c>
      <c r="Y262" s="34" t="s">
        <v>748</v>
      </c>
      <c r="Z262" s="34">
        <v>5000</v>
      </c>
      <c r="AA262" s="34">
        <v>68.8</v>
      </c>
      <c r="AB262" s="34" t="s">
        <v>748</v>
      </c>
      <c r="AC262" s="34">
        <v>5000</v>
      </c>
      <c r="AD262" s="34">
        <v>2362.8</v>
      </c>
      <c r="AE262" s="34" t="s">
        <v>748</v>
      </c>
      <c r="AF262" s="35">
        <v>15000</v>
      </c>
      <c r="AG262" s="35">
        <v>2495.7</v>
      </c>
      <c r="AH262" s="34" t="s">
        <v>748</v>
      </c>
      <c r="AI262" s="34" t="s">
        <v>142</v>
      </c>
      <c r="AJ262" s="34" t="s">
        <v>745</v>
      </c>
      <c r="AK262" s="35">
        <f>SUMIFS('8月奖金发放记录'!$G$2:$G$171,'8月奖金发放记录'!$B$2:$B$171,G262,'8月奖金发放记录'!$A$2:$A$171,A262)</f>
        <v>0</v>
      </c>
      <c r="AL262" s="35">
        <f>SUMIFS('8月奖金发放记录'!$J$2:$J$171,'8月奖金发放记录'!$B$2:$B$171,G262,'8月奖金发放记录'!$A$2:$A$171,A262)</f>
        <v>0</v>
      </c>
      <c r="AM262" s="34" t="s">
        <v>746</v>
      </c>
      <c r="AN262" s="34" t="s">
        <v>59</v>
      </c>
    </row>
    <row r="263" ht="19" customHeight="1" spans="1:40">
      <c r="A263" s="36" t="s">
        <v>144</v>
      </c>
      <c r="B263" s="36" t="s">
        <v>1005</v>
      </c>
      <c r="C263" s="36" t="s">
        <v>742</v>
      </c>
      <c r="D263" s="36" t="s">
        <v>743</v>
      </c>
      <c r="E263" s="36" t="s">
        <v>12</v>
      </c>
      <c r="F263" s="37">
        <v>260</v>
      </c>
      <c r="G263" s="36" t="s">
        <v>121</v>
      </c>
      <c r="H263" s="36"/>
      <c r="I263" s="36"/>
      <c r="J263" s="36" t="s">
        <v>60</v>
      </c>
      <c r="K263" s="36"/>
      <c r="L263" s="36"/>
      <c r="M263" s="36" t="s">
        <v>60</v>
      </c>
      <c r="N263" s="36"/>
      <c r="O263" s="36"/>
      <c r="P263" s="36" t="s">
        <v>60</v>
      </c>
      <c r="Q263" s="36"/>
      <c r="R263" s="36"/>
      <c r="S263" s="36" t="s">
        <v>60</v>
      </c>
      <c r="T263" s="36"/>
      <c r="U263" s="36"/>
      <c r="V263" s="36" t="s">
        <v>60</v>
      </c>
      <c r="W263" s="36"/>
      <c r="X263" s="36"/>
      <c r="Y263" s="36" t="s">
        <v>60</v>
      </c>
      <c r="Z263" s="36">
        <v>3225.81</v>
      </c>
      <c r="AA263" s="36">
        <v>46.1</v>
      </c>
      <c r="AB263" s="36" t="s">
        <v>748</v>
      </c>
      <c r="AC263" s="36">
        <v>5000</v>
      </c>
      <c r="AD263" s="36">
        <v>38.5</v>
      </c>
      <c r="AE263" s="36" t="s">
        <v>748</v>
      </c>
      <c r="AF263" s="37">
        <v>8225.81</v>
      </c>
      <c r="AG263" s="37">
        <v>84.6</v>
      </c>
      <c r="AH263" s="36" t="s">
        <v>748</v>
      </c>
      <c r="AI263" s="36" t="s">
        <v>142</v>
      </c>
      <c r="AJ263" s="36" t="s">
        <v>745</v>
      </c>
      <c r="AK263" s="37">
        <f>SUMIFS('8月奖金发放记录'!$G$2:$G$171,'8月奖金发放记录'!$B$2:$B$171,G263,'8月奖金发放记录'!$A$2:$A$171,A263)</f>
        <v>0</v>
      </c>
      <c r="AL263" s="37">
        <f>SUMIFS('8月奖金发放记录'!$J$2:$J$171,'8月奖金发放记录'!$B$2:$B$171,G263,'8月奖金发放记录'!$A$2:$A$171,A263)</f>
        <v>0</v>
      </c>
      <c r="AM263" s="36" t="s">
        <v>746</v>
      </c>
      <c r="AN263" s="36" t="s">
        <v>59</v>
      </c>
    </row>
    <row r="264" ht="19" customHeight="1" spans="1:40">
      <c r="A264" s="34" t="s">
        <v>145</v>
      </c>
      <c r="B264" s="34" t="s">
        <v>1006</v>
      </c>
      <c r="C264" s="34" t="s">
        <v>742</v>
      </c>
      <c r="D264" s="34" t="s">
        <v>743</v>
      </c>
      <c r="E264" s="34" t="s">
        <v>12</v>
      </c>
      <c r="F264" s="35">
        <v>260</v>
      </c>
      <c r="G264" s="34" t="s">
        <v>121</v>
      </c>
      <c r="H264" s="34">
        <v>5000</v>
      </c>
      <c r="I264" s="34">
        <v>1261.1</v>
      </c>
      <c r="J264" s="34" t="s">
        <v>748</v>
      </c>
      <c r="K264" s="34">
        <v>5000</v>
      </c>
      <c r="L264" s="34">
        <v>5173</v>
      </c>
      <c r="M264" s="34" t="s">
        <v>744</v>
      </c>
      <c r="N264" s="34">
        <v>5000</v>
      </c>
      <c r="O264" s="34">
        <v>3552.5</v>
      </c>
      <c r="P264" s="34" t="s">
        <v>748</v>
      </c>
      <c r="Q264" s="34">
        <v>3833.33</v>
      </c>
      <c r="R264" s="34">
        <v>3242</v>
      </c>
      <c r="S264" s="34" t="s">
        <v>748</v>
      </c>
      <c r="T264" s="34">
        <v>5000</v>
      </c>
      <c r="U264" s="34">
        <v>6783.98</v>
      </c>
      <c r="V264" s="34" t="s">
        <v>744</v>
      </c>
      <c r="W264" s="34">
        <v>5000</v>
      </c>
      <c r="X264" s="34">
        <v>6331.4</v>
      </c>
      <c r="Y264" s="34" t="s">
        <v>744</v>
      </c>
      <c r="Z264" s="34">
        <v>5000</v>
      </c>
      <c r="AA264" s="34">
        <v>3053.7</v>
      </c>
      <c r="AB264" s="34" t="s">
        <v>748</v>
      </c>
      <c r="AC264" s="34">
        <v>5000</v>
      </c>
      <c r="AD264" s="34">
        <v>2654.8</v>
      </c>
      <c r="AE264" s="34" t="s">
        <v>748</v>
      </c>
      <c r="AF264" s="35">
        <v>38833.33</v>
      </c>
      <c r="AG264" s="35">
        <v>32052.48</v>
      </c>
      <c r="AH264" s="34" t="s">
        <v>748</v>
      </c>
      <c r="AI264" s="34" t="s">
        <v>142</v>
      </c>
      <c r="AJ264" s="34" t="s">
        <v>745</v>
      </c>
      <c r="AK264" s="35">
        <f>SUMIFS('8月奖金发放记录'!$G$2:$G$171,'8月奖金发放记录'!$B$2:$B$171,G264,'8月奖金发放记录'!$A$2:$A$171,A264)</f>
        <v>0</v>
      </c>
      <c r="AL264" s="35">
        <f>SUMIFS('8月奖金发放记录'!$J$2:$J$171,'8月奖金发放记录'!$B$2:$B$171,G264,'8月奖金发放记录'!$A$2:$A$171,A264)</f>
        <v>0</v>
      </c>
      <c r="AM264" s="34" t="s">
        <v>746</v>
      </c>
      <c r="AN264" s="34" t="s">
        <v>59</v>
      </c>
    </row>
    <row r="265" ht="19" customHeight="1" spans="1:40">
      <c r="A265" s="36" t="s">
        <v>146</v>
      </c>
      <c r="B265" s="36" t="s">
        <v>1007</v>
      </c>
      <c r="C265" s="36" t="s">
        <v>742</v>
      </c>
      <c r="D265" s="36" t="s">
        <v>743</v>
      </c>
      <c r="E265" s="36" t="s">
        <v>12</v>
      </c>
      <c r="F265" s="37">
        <v>260</v>
      </c>
      <c r="G265" s="36" t="s">
        <v>121</v>
      </c>
      <c r="H265" s="36">
        <v>5000</v>
      </c>
      <c r="I265" s="36">
        <v>717</v>
      </c>
      <c r="J265" s="36" t="s">
        <v>748</v>
      </c>
      <c r="K265" s="36">
        <v>5000</v>
      </c>
      <c r="L265" s="36">
        <v>0</v>
      </c>
      <c r="M265" s="36" t="s">
        <v>748</v>
      </c>
      <c r="N265" s="36">
        <v>5000</v>
      </c>
      <c r="O265" s="36">
        <v>1273.5</v>
      </c>
      <c r="P265" s="36" t="s">
        <v>748</v>
      </c>
      <c r="Q265" s="36">
        <v>1833.33</v>
      </c>
      <c r="R265" s="36">
        <v>2299.3</v>
      </c>
      <c r="S265" s="36" t="s">
        <v>744</v>
      </c>
      <c r="T265" s="36">
        <v>5000</v>
      </c>
      <c r="U265" s="36">
        <v>3769.21</v>
      </c>
      <c r="V265" s="36" t="s">
        <v>748</v>
      </c>
      <c r="W265" s="36">
        <v>5000</v>
      </c>
      <c r="X265" s="36">
        <v>2396</v>
      </c>
      <c r="Y265" s="36" t="s">
        <v>748</v>
      </c>
      <c r="Z265" s="36">
        <v>5000</v>
      </c>
      <c r="AA265" s="36">
        <v>25.3</v>
      </c>
      <c r="AB265" s="36" t="s">
        <v>748</v>
      </c>
      <c r="AC265" s="36">
        <v>5000</v>
      </c>
      <c r="AD265" s="36">
        <v>535.54</v>
      </c>
      <c r="AE265" s="36" t="s">
        <v>748</v>
      </c>
      <c r="AF265" s="37">
        <v>36833.33</v>
      </c>
      <c r="AG265" s="37">
        <v>11015.85</v>
      </c>
      <c r="AH265" s="36" t="s">
        <v>748</v>
      </c>
      <c r="AI265" s="36" t="s">
        <v>142</v>
      </c>
      <c r="AJ265" s="36" t="s">
        <v>745</v>
      </c>
      <c r="AK265" s="37">
        <f>SUMIFS('8月奖金发放记录'!$G$2:$G$171,'8月奖金发放记录'!$B$2:$B$171,G265,'8月奖金发放记录'!$A$2:$A$171,A265)</f>
        <v>0</v>
      </c>
      <c r="AL265" s="37">
        <f>SUMIFS('8月奖金发放记录'!$J$2:$J$171,'8月奖金发放记录'!$B$2:$B$171,G265,'8月奖金发放记录'!$A$2:$A$171,A265)</f>
        <v>0</v>
      </c>
      <c r="AM265" s="36" t="s">
        <v>746</v>
      </c>
      <c r="AN265" s="36" t="s">
        <v>59</v>
      </c>
    </row>
    <row r="266" ht="19" customHeight="1" spans="1:40">
      <c r="A266" s="34" t="s">
        <v>148</v>
      </c>
      <c r="B266" s="34" t="s">
        <v>1008</v>
      </c>
      <c r="C266" s="34" t="s">
        <v>742</v>
      </c>
      <c r="D266" s="34" t="s">
        <v>743</v>
      </c>
      <c r="E266" s="34" t="s">
        <v>12</v>
      </c>
      <c r="F266" s="35">
        <v>260</v>
      </c>
      <c r="G266" s="34" t="s">
        <v>121</v>
      </c>
      <c r="H266" s="34"/>
      <c r="I266" s="34"/>
      <c r="J266" s="34" t="s">
        <v>60</v>
      </c>
      <c r="K266" s="34"/>
      <c r="L266" s="34"/>
      <c r="M266" s="34" t="s">
        <v>60</v>
      </c>
      <c r="N266" s="34"/>
      <c r="O266" s="34"/>
      <c r="P266" s="34" t="s">
        <v>60</v>
      </c>
      <c r="Q266" s="34"/>
      <c r="R266" s="34"/>
      <c r="S266" s="34" t="s">
        <v>60</v>
      </c>
      <c r="T266" s="34"/>
      <c r="U266" s="34"/>
      <c r="V266" s="34" t="s">
        <v>60</v>
      </c>
      <c r="W266" s="34">
        <v>5000</v>
      </c>
      <c r="X266" s="34">
        <v>915.8</v>
      </c>
      <c r="Y266" s="34" t="s">
        <v>748</v>
      </c>
      <c r="Z266" s="34">
        <v>5000</v>
      </c>
      <c r="AA266" s="34">
        <v>68.3</v>
      </c>
      <c r="AB266" s="34" t="s">
        <v>748</v>
      </c>
      <c r="AC266" s="34">
        <v>5000</v>
      </c>
      <c r="AD266" s="34">
        <v>1318.8</v>
      </c>
      <c r="AE266" s="34" t="s">
        <v>748</v>
      </c>
      <c r="AF266" s="35">
        <v>15000</v>
      </c>
      <c r="AG266" s="35">
        <v>2302.9</v>
      </c>
      <c r="AH266" s="34" t="s">
        <v>748</v>
      </c>
      <c r="AI266" s="34" t="s">
        <v>142</v>
      </c>
      <c r="AJ266" s="34" t="s">
        <v>745</v>
      </c>
      <c r="AK266" s="35">
        <f>SUMIFS('8月奖金发放记录'!$G$2:$G$171,'8月奖金发放记录'!$B$2:$B$171,G266,'8月奖金发放记录'!$A$2:$A$171,A266)</f>
        <v>0</v>
      </c>
      <c r="AL266" s="35">
        <f>SUMIFS('8月奖金发放记录'!$J$2:$J$171,'8月奖金发放记录'!$B$2:$B$171,G266,'8月奖金发放记录'!$A$2:$A$171,A266)</f>
        <v>0</v>
      </c>
      <c r="AM266" s="34" t="s">
        <v>746</v>
      </c>
      <c r="AN266" s="34" t="s">
        <v>59</v>
      </c>
    </row>
    <row r="267" ht="19" customHeight="1" spans="1:40">
      <c r="A267" s="36" t="s">
        <v>149</v>
      </c>
      <c r="B267" s="36" t="s">
        <v>1009</v>
      </c>
      <c r="C267" s="36" t="s">
        <v>742</v>
      </c>
      <c r="D267" s="36" t="s">
        <v>743</v>
      </c>
      <c r="E267" s="36" t="s">
        <v>12</v>
      </c>
      <c r="F267" s="37">
        <v>260</v>
      </c>
      <c r="G267" s="36" t="s">
        <v>121</v>
      </c>
      <c r="H267" s="36"/>
      <c r="I267" s="36"/>
      <c r="J267" s="36" t="s">
        <v>60</v>
      </c>
      <c r="K267" s="36"/>
      <c r="L267" s="36"/>
      <c r="M267" s="36" t="s">
        <v>60</v>
      </c>
      <c r="N267" s="36"/>
      <c r="O267" s="36"/>
      <c r="P267" s="36" t="s">
        <v>60</v>
      </c>
      <c r="Q267" s="36">
        <v>3833.33</v>
      </c>
      <c r="R267" s="36">
        <v>1822.2</v>
      </c>
      <c r="S267" s="36" t="s">
        <v>748</v>
      </c>
      <c r="T267" s="36">
        <v>5000</v>
      </c>
      <c r="U267" s="36">
        <v>2769.46</v>
      </c>
      <c r="V267" s="36" t="s">
        <v>748</v>
      </c>
      <c r="W267" s="36">
        <v>5000</v>
      </c>
      <c r="X267" s="36">
        <v>2379.4</v>
      </c>
      <c r="Y267" s="36" t="s">
        <v>748</v>
      </c>
      <c r="Z267" s="36">
        <v>5000</v>
      </c>
      <c r="AA267" s="36">
        <v>812.5</v>
      </c>
      <c r="AB267" s="36" t="s">
        <v>748</v>
      </c>
      <c r="AC267" s="36">
        <v>5000</v>
      </c>
      <c r="AD267" s="36">
        <v>132.4</v>
      </c>
      <c r="AE267" s="36" t="s">
        <v>748</v>
      </c>
      <c r="AF267" s="37">
        <v>23833.33</v>
      </c>
      <c r="AG267" s="37">
        <v>7915.96</v>
      </c>
      <c r="AH267" s="36" t="s">
        <v>748</v>
      </c>
      <c r="AI267" s="36" t="s">
        <v>142</v>
      </c>
      <c r="AJ267" s="36" t="s">
        <v>745</v>
      </c>
      <c r="AK267" s="37">
        <f>SUMIFS('8月奖金发放记录'!$G$2:$G$171,'8月奖金发放记录'!$B$2:$B$171,G267,'8月奖金发放记录'!$A$2:$A$171,A267)</f>
        <v>0</v>
      </c>
      <c r="AL267" s="37">
        <f>SUMIFS('8月奖金发放记录'!$J$2:$J$171,'8月奖金发放记录'!$B$2:$B$171,G267,'8月奖金发放记录'!$A$2:$A$171,A267)</f>
        <v>0</v>
      </c>
      <c r="AM267" s="36" t="s">
        <v>746</v>
      </c>
      <c r="AN267" s="36" t="s">
        <v>59</v>
      </c>
    </row>
    <row r="268" ht="19" customHeight="1" spans="1:40">
      <c r="A268" s="34" t="s">
        <v>151</v>
      </c>
      <c r="B268" s="34" t="s">
        <v>1010</v>
      </c>
      <c r="C268" s="34" t="s">
        <v>742</v>
      </c>
      <c r="D268" s="34" t="s">
        <v>743</v>
      </c>
      <c r="E268" s="34" t="s">
        <v>12</v>
      </c>
      <c r="F268" s="35">
        <v>260</v>
      </c>
      <c r="G268" s="34" t="s">
        <v>121</v>
      </c>
      <c r="H268" s="34"/>
      <c r="I268" s="34"/>
      <c r="J268" s="34" t="s">
        <v>60</v>
      </c>
      <c r="K268" s="34"/>
      <c r="L268" s="34"/>
      <c r="M268" s="34" t="s">
        <v>60</v>
      </c>
      <c r="N268" s="34">
        <v>2741.94</v>
      </c>
      <c r="O268" s="34">
        <v>1505.6</v>
      </c>
      <c r="P268" s="34" t="s">
        <v>748</v>
      </c>
      <c r="Q268" s="34">
        <v>5000</v>
      </c>
      <c r="R268" s="34">
        <v>988.7</v>
      </c>
      <c r="S268" s="34" t="s">
        <v>748</v>
      </c>
      <c r="T268" s="34">
        <v>5000</v>
      </c>
      <c r="U268" s="34">
        <v>725.87</v>
      </c>
      <c r="V268" s="34" t="s">
        <v>748</v>
      </c>
      <c r="W268" s="34">
        <v>5000</v>
      </c>
      <c r="X268" s="34">
        <v>49.8</v>
      </c>
      <c r="Y268" s="34" t="s">
        <v>748</v>
      </c>
      <c r="Z268" s="34">
        <v>5000</v>
      </c>
      <c r="AA268" s="34">
        <v>0</v>
      </c>
      <c r="AB268" s="34" t="s">
        <v>748</v>
      </c>
      <c r="AC268" s="34">
        <v>5000</v>
      </c>
      <c r="AD268" s="34">
        <v>920.42</v>
      </c>
      <c r="AE268" s="34" t="s">
        <v>748</v>
      </c>
      <c r="AF268" s="35">
        <v>27741.94</v>
      </c>
      <c r="AG268" s="35">
        <v>4190.39</v>
      </c>
      <c r="AH268" s="34" t="s">
        <v>748</v>
      </c>
      <c r="AI268" s="34" t="s">
        <v>142</v>
      </c>
      <c r="AJ268" s="34" t="s">
        <v>745</v>
      </c>
      <c r="AK268" s="35">
        <f>SUMIFS('8月奖金发放记录'!$G$2:$G$171,'8月奖金发放记录'!$B$2:$B$171,G268,'8月奖金发放记录'!$A$2:$A$171,A268)</f>
        <v>0</v>
      </c>
      <c r="AL268" s="35">
        <f>SUMIFS('8月奖金发放记录'!$J$2:$J$171,'8月奖金发放记录'!$B$2:$B$171,G268,'8月奖金发放记录'!$A$2:$A$171,A268)</f>
        <v>0</v>
      </c>
      <c r="AM268" s="34" t="s">
        <v>746</v>
      </c>
      <c r="AN268" s="34" t="s">
        <v>59</v>
      </c>
    </row>
    <row r="269" ht="19" customHeight="1" spans="1:40">
      <c r="A269" s="36" t="s">
        <v>153</v>
      </c>
      <c r="B269" s="36" t="s">
        <v>1011</v>
      </c>
      <c r="C269" s="36" t="s">
        <v>742</v>
      </c>
      <c r="D269" s="36" t="s">
        <v>743</v>
      </c>
      <c r="E269" s="36" t="s">
        <v>12</v>
      </c>
      <c r="F269" s="37">
        <v>260</v>
      </c>
      <c r="G269" s="36" t="s">
        <v>121</v>
      </c>
      <c r="H269" s="36">
        <v>5000</v>
      </c>
      <c r="I269" s="36">
        <v>6507.5</v>
      </c>
      <c r="J269" s="36" t="s">
        <v>744</v>
      </c>
      <c r="K269" s="36">
        <v>5000</v>
      </c>
      <c r="L269" s="36">
        <v>5596.2</v>
      </c>
      <c r="M269" s="36" t="s">
        <v>744</v>
      </c>
      <c r="N269" s="36">
        <v>5000</v>
      </c>
      <c r="O269" s="36">
        <v>13126.8</v>
      </c>
      <c r="P269" s="36" t="s">
        <v>744</v>
      </c>
      <c r="Q269" s="36">
        <v>5000</v>
      </c>
      <c r="R269" s="36">
        <v>13390.7</v>
      </c>
      <c r="S269" s="36" t="s">
        <v>744</v>
      </c>
      <c r="T269" s="36">
        <v>5000</v>
      </c>
      <c r="U269" s="36">
        <v>13051.6</v>
      </c>
      <c r="V269" s="36" t="s">
        <v>744</v>
      </c>
      <c r="W269" s="36">
        <v>5000</v>
      </c>
      <c r="X269" s="36">
        <v>13629.9</v>
      </c>
      <c r="Y269" s="36" t="s">
        <v>744</v>
      </c>
      <c r="Z269" s="36">
        <v>5000</v>
      </c>
      <c r="AA269" s="36">
        <v>13864</v>
      </c>
      <c r="AB269" s="36" t="s">
        <v>744</v>
      </c>
      <c r="AC269" s="36">
        <v>5000</v>
      </c>
      <c r="AD269" s="36">
        <v>12063.9</v>
      </c>
      <c r="AE269" s="36" t="s">
        <v>744</v>
      </c>
      <c r="AF269" s="37">
        <v>40000</v>
      </c>
      <c r="AG269" s="37">
        <v>91230.6</v>
      </c>
      <c r="AH269" s="36" t="s">
        <v>744</v>
      </c>
      <c r="AI269" s="36" t="s">
        <v>154</v>
      </c>
      <c r="AJ269" s="36" t="s">
        <v>745</v>
      </c>
      <c r="AK269" s="37">
        <f>SUMIFS('8月奖金发放记录'!$G$2:$G$171,'8月奖金发放记录'!$B$2:$B$171,G269,'8月奖金发放记录'!$A$2:$A$171,A269)</f>
        <v>260</v>
      </c>
      <c r="AL269" s="37">
        <f>SUMIFS('8月奖金发放记录'!$J$2:$J$171,'8月奖金发放记录'!$B$2:$B$171,G269,'8月奖金发放记录'!$A$2:$A$171,A269)</f>
        <v>260</v>
      </c>
      <c r="AM269" s="36" t="s">
        <v>60</v>
      </c>
      <c r="AN269" s="36" t="s">
        <v>59</v>
      </c>
    </row>
    <row r="270" ht="19" customHeight="1" spans="1:40">
      <c r="A270" s="34" t="s">
        <v>156</v>
      </c>
      <c r="B270" s="34" t="s">
        <v>1012</v>
      </c>
      <c r="C270" s="34" t="s">
        <v>742</v>
      </c>
      <c r="D270" s="34" t="s">
        <v>743</v>
      </c>
      <c r="E270" s="34" t="s">
        <v>12</v>
      </c>
      <c r="F270" s="35">
        <v>260</v>
      </c>
      <c r="G270" s="34" t="s">
        <v>121</v>
      </c>
      <c r="H270" s="34">
        <v>5000</v>
      </c>
      <c r="I270" s="34">
        <v>909.9</v>
      </c>
      <c r="J270" s="34" t="s">
        <v>748</v>
      </c>
      <c r="K270" s="34">
        <v>5000</v>
      </c>
      <c r="L270" s="34">
        <v>24</v>
      </c>
      <c r="M270" s="34" t="s">
        <v>748</v>
      </c>
      <c r="N270" s="34">
        <v>5000</v>
      </c>
      <c r="O270" s="34">
        <v>1143.7</v>
      </c>
      <c r="P270" s="34" t="s">
        <v>748</v>
      </c>
      <c r="Q270" s="34">
        <v>4166.66</v>
      </c>
      <c r="R270" s="34">
        <v>3426.6</v>
      </c>
      <c r="S270" s="34" t="s">
        <v>748</v>
      </c>
      <c r="T270" s="34">
        <v>5000</v>
      </c>
      <c r="U270" s="34">
        <v>9362.4</v>
      </c>
      <c r="V270" s="34" t="s">
        <v>744</v>
      </c>
      <c r="W270" s="34">
        <v>5000</v>
      </c>
      <c r="X270" s="34">
        <v>1866.3</v>
      </c>
      <c r="Y270" s="34" t="s">
        <v>748</v>
      </c>
      <c r="Z270" s="34">
        <v>5000</v>
      </c>
      <c r="AA270" s="34">
        <v>1924.1</v>
      </c>
      <c r="AB270" s="34" t="s">
        <v>748</v>
      </c>
      <c r="AC270" s="34">
        <v>5000</v>
      </c>
      <c r="AD270" s="34">
        <v>3601.5</v>
      </c>
      <c r="AE270" s="34" t="s">
        <v>748</v>
      </c>
      <c r="AF270" s="35">
        <v>39166.66</v>
      </c>
      <c r="AG270" s="35">
        <v>22258.5</v>
      </c>
      <c r="AH270" s="34" t="s">
        <v>748</v>
      </c>
      <c r="AI270" s="34" t="s">
        <v>142</v>
      </c>
      <c r="AJ270" s="34" t="s">
        <v>745</v>
      </c>
      <c r="AK270" s="35">
        <f>SUMIFS('8月奖金发放记录'!$G$2:$G$171,'8月奖金发放记录'!$B$2:$B$171,G270,'8月奖金发放记录'!$A$2:$A$171,A270)</f>
        <v>0</v>
      </c>
      <c r="AL270" s="35">
        <f>SUMIFS('8月奖金发放记录'!$J$2:$J$171,'8月奖金发放记录'!$B$2:$B$171,G270,'8月奖金发放记录'!$A$2:$A$171,A270)</f>
        <v>0</v>
      </c>
      <c r="AM270" s="34" t="s">
        <v>746</v>
      </c>
      <c r="AN270" s="34" t="s">
        <v>59</v>
      </c>
    </row>
    <row r="271" ht="19" customHeight="1" spans="1:40">
      <c r="A271" s="36" t="s">
        <v>157</v>
      </c>
      <c r="B271" s="36" t="s">
        <v>1013</v>
      </c>
      <c r="C271" s="36" t="s">
        <v>742</v>
      </c>
      <c r="D271" s="36" t="s">
        <v>743</v>
      </c>
      <c r="E271" s="36" t="s">
        <v>12</v>
      </c>
      <c r="F271" s="37">
        <v>260</v>
      </c>
      <c r="G271" s="36" t="s">
        <v>121</v>
      </c>
      <c r="H271" s="36">
        <v>4838.71</v>
      </c>
      <c r="I271" s="36">
        <v>5094.5</v>
      </c>
      <c r="J271" s="36" t="s">
        <v>744</v>
      </c>
      <c r="K271" s="36"/>
      <c r="L271" s="36"/>
      <c r="M271" s="36" t="s">
        <v>60</v>
      </c>
      <c r="N271" s="36"/>
      <c r="O271" s="36"/>
      <c r="P271" s="36" t="s">
        <v>60</v>
      </c>
      <c r="Q271" s="36">
        <v>3833.33</v>
      </c>
      <c r="R271" s="36">
        <v>1002.2</v>
      </c>
      <c r="S271" s="36" t="s">
        <v>748</v>
      </c>
      <c r="T271" s="36">
        <v>5000</v>
      </c>
      <c r="U271" s="36">
        <v>65.85</v>
      </c>
      <c r="V271" s="36" t="s">
        <v>748</v>
      </c>
      <c r="W271" s="36">
        <v>5000</v>
      </c>
      <c r="X271" s="36">
        <v>0.4</v>
      </c>
      <c r="Y271" s="36" t="s">
        <v>748</v>
      </c>
      <c r="Z271" s="36">
        <v>5000</v>
      </c>
      <c r="AA271" s="36">
        <v>6985.1</v>
      </c>
      <c r="AB271" s="36" t="s">
        <v>744</v>
      </c>
      <c r="AC271" s="36">
        <v>5000</v>
      </c>
      <c r="AD271" s="36">
        <v>9184.6</v>
      </c>
      <c r="AE271" s="36" t="s">
        <v>744</v>
      </c>
      <c r="AF271" s="37">
        <v>23833.33</v>
      </c>
      <c r="AG271" s="37">
        <v>17238.15</v>
      </c>
      <c r="AH271" s="36" t="s">
        <v>748</v>
      </c>
      <c r="AI271" s="36" t="s">
        <v>158</v>
      </c>
      <c r="AJ271" s="36" t="s">
        <v>745</v>
      </c>
      <c r="AK271" s="37">
        <f>SUMIFS('8月奖金发放记录'!$G$2:$G$171,'8月奖金发放记录'!$B$2:$B$171,G271,'8月奖金发放记录'!$A$2:$A$171,A271)</f>
        <v>260</v>
      </c>
      <c r="AL271" s="37">
        <f>SUMIFS('8月奖金发放记录'!$J$2:$J$171,'8月奖金发放记录'!$B$2:$B$171,G271,'8月奖金发放记录'!$A$2:$A$171,A271)</f>
        <v>260</v>
      </c>
      <c r="AM271" s="36" t="s">
        <v>60</v>
      </c>
      <c r="AN271" s="36" t="s">
        <v>59</v>
      </c>
    </row>
    <row r="272" ht="19" customHeight="1" spans="1:40">
      <c r="A272" s="34" t="s">
        <v>160</v>
      </c>
      <c r="B272" s="34" t="s">
        <v>1014</v>
      </c>
      <c r="C272" s="34" t="s">
        <v>742</v>
      </c>
      <c r="D272" s="34" t="s">
        <v>743</v>
      </c>
      <c r="E272" s="34" t="s">
        <v>12</v>
      </c>
      <c r="F272" s="35">
        <v>260</v>
      </c>
      <c r="G272" s="34" t="s">
        <v>121</v>
      </c>
      <c r="H272" s="34">
        <v>5000</v>
      </c>
      <c r="I272" s="34">
        <v>9965.7</v>
      </c>
      <c r="J272" s="34" t="s">
        <v>744</v>
      </c>
      <c r="K272" s="34">
        <v>5000</v>
      </c>
      <c r="L272" s="34">
        <v>10746.5</v>
      </c>
      <c r="M272" s="34" t="s">
        <v>744</v>
      </c>
      <c r="N272" s="34">
        <v>5000</v>
      </c>
      <c r="O272" s="34">
        <v>8012.9</v>
      </c>
      <c r="P272" s="34" t="s">
        <v>744</v>
      </c>
      <c r="Q272" s="34">
        <v>5000</v>
      </c>
      <c r="R272" s="34">
        <v>6821.6</v>
      </c>
      <c r="S272" s="34" t="s">
        <v>744</v>
      </c>
      <c r="T272" s="34">
        <v>5000</v>
      </c>
      <c r="U272" s="34">
        <v>7503</v>
      </c>
      <c r="V272" s="34" t="s">
        <v>744</v>
      </c>
      <c r="W272" s="34">
        <v>5000</v>
      </c>
      <c r="X272" s="34">
        <v>6928.6</v>
      </c>
      <c r="Y272" s="34" t="s">
        <v>744</v>
      </c>
      <c r="Z272" s="34">
        <v>5000</v>
      </c>
      <c r="AA272" s="34">
        <v>10253.3</v>
      </c>
      <c r="AB272" s="34" t="s">
        <v>744</v>
      </c>
      <c r="AC272" s="34">
        <v>5000</v>
      </c>
      <c r="AD272" s="34">
        <v>12817.5</v>
      </c>
      <c r="AE272" s="34" t="s">
        <v>744</v>
      </c>
      <c r="AF272" s="35">
        <v>40000</v>
      </c>
      <c r="AG272" s="35">
        <v>73049.1</v>
      </c>
      <c r="AH272" s="34" t="s">
        <v>744</v>
      </c>
      <c r="AI272" s="34" t="s">
        <v>154</v>
      </c>
      <c r="AJ272" s="34" t="s">
        <v>745</v>
      </c>
      <c r="AK272" s="35">
        <f>SUMIFS('8月奖金发放记录'!$G$2:$G$171,'8月奖金发放记录'!$B$2:$B$171,G272,'8月奖金发放记录'!$A$2:$A$171,A272)</f>
        <v>260</v>
      </c>
      <c r="AL272" s="35">
        <f>SUMIFS('8月奖金发放记录'!$J$2:$J$171,'8月奖金发放记录'!$B$2:$B$171,G272,'8月奖金发放记录'!$A$2:$A$171,A272)</f>
        <v>260</v>
      </c>
      <c r="AM272" s="34" t="s">
        <v>60</v>
      </c>
      <c r="AN272" s="34" t="s">
        <v>59</v>
      </c>
    </row>
    <row r="273" ht="19" customHeight="1" spans="1:40">
      <c r="A273" s="36" t="s">
        <v>161</v>
      </c>
      <c r="B273" s="36" t="s">
        <v>1015</v>
      </c>
      <c r="C273" s="36" t="s">
        <v>742</v>
      </c>
      <c r="D273" s="36" t="s">
        <v>743</v>
      </c>
      <c r="E273" s="36" t="s">
        <v>12</v>
      </c>
      <c r="F273" s="37">
        <v>260</v>
      </c>
      <c r="G273" s="36" t="s">
        <v>121</v>
      </c>
      <c r="H273" s="36"/>
      <c r="I273" s="36"/>
      <c r="J273" s="36" t="s">
        <v>60</v>
      </c>
      <c r="K273" s="36"/>
      <c r="L273" s="36"/>
      <c r="M273" s="36" t="s">
        <v>60</v>
      </c>
      <c r="N273" s="36"/>
      <c r="O273" s="36"/>
      <c r="P273" s="36" t="s">
        <v>60</v>
      </c>
      <c r="Q273" s="36">
        <v>3833.33</v>
      </c>
      <c r="R273" s="36">
        <v>1949.2</v>
      </c>
      <c r="S273" s="36" t="s">
        <v>748</v>
      </c>
      <c r="T273" s="36">
        <v>5000</v>
      </c>
      <c r="U273" s="36">
        <v>4320.35</v>
      </c>
      <c r="V273" s="36" t="s">
        <v>748</v>
      </c>
      <c r="W273" s="36">
        <v>5000</v>
      </c>
      <c r="X273" s="36">
        <v>2832.7</v>
      </c>
      <c r="Y273" s="36" t="s">
        <v>748</v>
      </c>
      <c r="Z273" s="36">
        <v>5000</v>
      </c>
      <c r="AA273" s="36">
        <v>83.5</v>
      </c>
      <c r="AB273" s="36" t="s">
        <v>748</v>
      </c>
      <c r="AC273" s="36">
        <v>5000</v>
      </c>
      <c r="AD273" s="36">
        <v>433.01</v>
      </c>
      <c r="AE273" s="36" t="s">
        <v>748</v>
      </c>
      <c r="AF273" s="37">
        <v>23833.33</v>
      </c>
      <c r="AG273" s="37">
        <v>9618.76</v>
      </c>
      <c r="AH273" s="36" t="s">
        <v>748</v>
      </c>
      <c r="AI273" s="36" t="s">
        <v>142</v>
      </c>
      <c r="AJ273" s="36" t="s">
        <v>745</v>
      </c>
      <c r="AK273" s="37">
        <f>SUMIFS('8月奖金发放记录'!$G$2:$G$171,'8月奖金发放记录'!$B$2:$B$171,G273,'8月奖金发放记录'!$A$2:$A$171,A273)</f>
        <v>0</v>
      </c>
      <c r="AL273" s="37">
        <f>SUMIFS('8月奖金发放记录'!$J$2:$J$171,'8月奖金发放记录'!$B$2:$B$171,G273,'8月奖金发放记录'!$A$2:$A$171,A273)</f>
        <v>0</v>
      </c>
      <c r="AM273" s="36" t="s">
        <v>746</v>
      </c>
      <c r="AN273" s="36" t="s">
        <v>59</v>
      </c>
    </row>
    <row r="274" ht="19" customHeight="1" spans="1:40">
      <c r="A274" s="34" t="s">
        <v>162</v>
      </c>
      <c r="B274" s="34" t="s">
        <v>1016</v>
      </c>
      <c r="C274" s="34" t="s">
        <v>742</v>
      </c>
      <c r="D274" s="34" t="s">
        <v>743</v>
      </c>
      <c r="E274" s="34" t="s">
        <v>12</v>
      </c>
      <c r="F274" s="35">
        <v>260</v>
      </c>
      <c r="G274" s="34" t="s">
        <v>121</v>
      </c>
      <c r="H274" s="34"/>
      <c r="I274" s="34"/>
      <c r="J274" s="34" t="s">
        <v>60</v>
      </c>
      <c r="K274" s="34"/>
      <c r="L274" s="34"/>
      <c r="M274" s="34" t="s">
        <v>60</v>
      </c>
      <c r="N274" s="34"/>
      <c r="O274" s="34"/>
      <c r="P274" s="34" t="s">
        <v>60</v>
      </c>
      <c r="Q274" s="34"/>
      <c r="R274" s="34"/>
      <c r="S274" s="34" t="s">
        <v>60</v>
      </c>
      <c r="T274" s="34"/>
      <c r="U274" s="34"/>
      <c r="V274" s="34" t="s">
        <v>60</v>
      </c>
      <c r="W274" s="34">
        <v>5000</v>
      </c>
      <c r="X274" s="34">
        <v>6051</v>
      </c>
      <c r="Y274" s="34" t="s">
        <v>744</v>
      </c>
      <c r="Z274" s="34">
        <v>5000</v>
      </c>
      <c r="AA274" s="34">
        <v>163.8</v>
      </c>
      <c r="AB274" s="34" t="s">
        <v>748</v>
      </c>
      <c r="AC274" s="34">
        <v>5000</v>
      </c>
      <c r="AD274" s="34">
        <v>502.3</v>
      </c>
      <c r="AE274" s="34" t="s">
        <v>748</v>
      </c>
      <c r="AF274" s="35">
        <v>15000</v>
      </c>
      <c r="AG274" s="35">
        <v>6717.1</v>
      </c>
      <c r="AH274" s="34" t="s">
        <v>748</v>
      </c>
      <c r="AI274" s="34" t="s">
        <v>142</v>
      </c>
      <c r="AJ274" s="34" t="s">
        <v>745</v>
      </c>
      <c r="AK274" s="35">
        <f>SUMIFS('8月奖金发放记录'!$G$2:$G$171,'8月奖金发放记录'!$B$2:$B$171,G274,'8月奖金发放记录'!$A$2:$A$171,A274)</f>
        <v>0</v>
      </c>
      <c r="AL274" s="35">
        <f>SUMIFS('8月奖金发放记录'!$J$2:$J$171,'8月奖金发放记录'!$B$2:$B$171,G274,'8月奖金发放记录'!$A$2:$A$171,A274)</f>
        <v>0</v>
      </c>
      <c r="AM274" s="34" t="s">
        <v>746</v>
      </c>
      <c r="AN274" s="34" t="s">
        <v>59</v>
      </c>
    </row>
    <row r="275" ht="19" customHeight="1" spans="1:40">
      <c r="A275" s="36" t="s">
        <v>163</v>
      </c>
      <c r="B275" s="36" t="s">
        <v>1017</v>
      </c>
      <c r="C275" s="36" t="s">
        <v>742</v>
      </c>
      <c r="D275" s="36" t="s">
        <v>743</v>
      </c>
      <c r="E275" s="36" t="s">
        <v>12</v>
      </c>
      <c r="F275" s="37">
        <v>260</v>
      </c>
      <c r="G275" s="36" t="s">
        <v>121</v>
      </c>
      <c r="H275" s="36"/>
      <c r="I275" s="36"/>
      <c r="J275" s="36" t="s">
        <v>60</v>
      </c>
      <c r="K275" s="36"/>
      <c r="L275" s="36"/>
      <c r="M275" s="36" t="s">
        <v>60</v>
      </c>
      <c r="N275" s="36"/>
      <c r="O275" s="36"/>
      <c r="P275" s="36" t="s">
        <v>60</v>
      </c>
      <c r="Q275" s="36"/>
      <c r="R275" s="36"/>
      <c r="S275" s="36" t="s">
        <v>60</v>
      </c>
      <c r="T275" s="36"/>
      <c r="U275" s="36"/>
      <c r="V275" s="36" t="s">
        <v>60</v>
      </c>
      <c r="W275" s="36">
        <v>5000</v>
      </c>
      <c r="X275" s="36">
        <v>57.9</v>
      </c>
      <c r="Y275" s="36" t="s">
        <v>748</v>
      </c>
      <c r="Z275" s="36">
        <v>5000</v>
      </c>
      <c r="AA275" s="36">
        <v>48.5</v>
      </c>
      <c r="AB275" s="36" t="s">
        <v>748</v>
      </c>
      <c r="AC275" s="36">
        <v>5000</v>
      </c>
      <c r="AD275" s="36">
        <v>5534.2</v>
      </c>
      <c r="AE275" s="36" t="s">
        <v>744</v>
      </c>
      <c r="AF275" s="37">
        <v>15000</v>
      </c>
      <c r="AG275" s="37">
        <v>5640.6</v>
      </c>
      <c r="AH275" s="36" t="s">
        <v>748</v>
      </c>
      <c r="AI275" s="36" t="s">
        <v>142</v>
      </c>
      <c r="AJ275" s="36" t="s">
        <v>745</v>
      </c>
      <c r="AK275" s="37">
        <f>SUMIFS('8月奖金发放记录'!$G$2:$G$171,'8月奖金发放记录'!$B$2:$B$171,G275,'8月奖金发放记录'!$A$2:$A$171,A275)</f>
        <v>260</v>
      </c>
      <c r="AL275" s="37">
        <f>SUMIFS('8月奖金发放记录'!$J$2:$J$171,'8月奖金发放记录'!$B$2:$B$171,G275,'8月奖金发放记录'!$A$2:$A$171,A275)</f>
        <v>260</v>
      </c>
      <c r="AM275" s="36" t="s">
        <v>60</v>
      </c>
      <c r="AN275" s="36" t="s">
        <v>59</v>
      </c>
    </row>
    <row r="276" ht="19" customHeight="1" spans="1:40">
      <c r="A276" s="34" t="s">
        <v>164</v>
      </c>
      <c r="B276" s="34" t="s">
        <v>1018</v>
      </c>
      <c r="C276" s="34" t="s">
        <v>742</v>
      </c>
      <c r="D276" s="34" t="s">
        <v>743</v>
      </c>
      <c r="E276" s="34" t="s">
        <v>12</v>
      </c>
      <c r="F276" s="35">
        <v>260</v>
      </c>
      <c r="G276" s="34" t="s">
        <v>121</v>
      </c>
      <c r="H276" s="34">
        <v>5000</v>
      </c>
      <c r="I276" s="34">
        <v>702</v>
      </c>
      <c r="J276" s="34" t="s">
        <v>748</v>
      </c>
      <c r="K276" s="34">
        <v>5000</v>
      </c>
      <c r="L276" s="34">
        <v>0</v>
      </c>
      <c r="M276" s="34" t="s">
        <v>748</v>
      </c>
      <c r="N276" s="34">
        <v>5000</v>
      </c>
      <c r="O276" s="34">
        <v>774.3</v>
      </c>
      <c r="P276" s="34" t="s">
        <v>748</v>
      </c>
      <c r="Q276" s="34">
        <v>1833.33</v>
      </c>
      <c r="R276" s="34">
        <v>2319.9</v>
      </c>
      <c r="S276" s="34" t="s">
        <v>744</v>
      </c>
      <c r="T276" s="34">
        <v>5000</v>
      </c>
      <c r="U276" s="34">
        <v>3459.6</v>
      </c>
      <c r="V276" s="34" t="s">
        <v>748</v>
      </c>
      <c r="W276" s="34">
        <v>5000</v>
      </c>
      <c r="X276" s="34">
        <v>2130.8</v>
      </c>
      <c r="Y276" s="34" t="s">
        <v>748</v>
      </c>
      <c r="Z276" s="34">
        <v>5000</v>
      </c>
      <c r="AA276" s="34">
        <v>7043.2</v>
      </c>
      <c r="AB276" s="34" t="s">
        <v>744</v>
      </c>
      <c r="AC276" s="34">
        <v>5000</v>
      </c>
      <c r="AD276" s="34">
        <v>15998.4</v>
      </c>
      <c r="AE276" s="34" t="s">
        <v>744</v>
      </c>
      <c r="AF276" s="35">
        <v>36833.33</v>
      </c>
      <c r="AG276" s="35">
        <v>32428.2</v>
      </c>
      <c r="AH276" s="34" t="s">
        <v>748</v>
      </c>
      <c r="AI276" s="34" t="s">
        <v>158</v>
      </c>
      <c r="AJ276" s="34" t="s">
        <v>745</v>
      </c>
      <c r="AK276" s="35">
        <f>SUMIFS('8月奖金发放记录'!$G$2:$G$171,'8月奖金发放记录'!$B$2:$B$171,G276,'8月奖金发放记录'!$A$2:$A$171,A276)</f>
        <v>260</v>
      </c>
      <c r="AL276" s="35">
        <f>SUMIFS('8月奖金发放记录'!$J$2:$J$171,'8月奖金发放记录'!$B$2:$B$171,G276,'8月奖金发放记录'!$A$2:$A$171,A276)</f>
        <v>260</v>
      </c>
      <c r="AM276" s="34" t="s">
        <v>60</v>
      </c>
      <c r="AN276" s="34" t="s">
        <v>59</v>
      </c>
    </row>
    <row r="277" ht="19" customHeight="1" spans="1:40">
      <c r="A277" s="36" t="s">
        <v>499</v>
      </c>
      <c r="B277" s="36" t="s">
        <v>831</v>
      </c>
      <c r="C277" s="36" t="s">
        <v>750</v>
      </c>
      <c r="D277" s="36" t="s">
        <v>743</v>
      </c>
      <c r="E277" s="36" t="s">
        <v>11</v>
      </c>
      <c r="F277" s="37">
        <v>150</v>
      </c>
      <c r="G277" s="36" t="s">
        <v>121</v>
      </c>
      <c r="H277" s="36">
        <v>3000</v>
      </c>
      <c r="I277" s="36">
        <v>473.8</v>
      </c>
      <c r="J277" s="36" t="s">
        <v>748</v>
      </c>
      <c r="K277" s="36">
        <v>3000</v>
      </c>
      <c r="L277" s="36">
        <v>400.1</v>
      </c>
      <c r="M277" s="36" t="s">
        <v>748</v>
      </c>
      <c r="N277" s="36">
        <v>3000</v>
      </c>
      <c r="O277" s="36">
        <v>892.3</v>
      </c>
      <c r="P277" s="36" t="s">
        <v>748</v>
      </c>
      <c r="Q277" s="36">
        <v>200</v>
      </c>
      <c r="R277" s="36">
        <v>93</v>
      </c>
      <c r="S277" s="36" t="s">
        <v>748</v>
      </c>
      <c r="T277" s="36"/>
      <c r="U277" s="36"/>
      <c r="V277" s="36" t="s">
        <v>60</v>
      </c>
      <c r="W277" s="36">
        <v>2000</v>
      </c>
      <c r="X277" s="36">
        <v>4036.4</v>
      </c>
      <c r="Y277" s="36" t="s">
        <v>744</v>
      </c>
      <c r="Z277" s="36">
        <v>3000</v>
      </c>
      <c r="AA277" s="36">
        <v>6152.2</v>
      </c>
      <c r="AB277" s="36" t="s">
        <v>744</v>
      </c>
      <c r="AC277" s="36">
        <v>3000</v>
      </c>
      <c r="AD277" s="36">
        <v>0</v>
      </c>
      <c r="AE277" s="36" t="s">
        <v>748</v>
      </c>
      <c r="AF277" s="37">
        <v>8000</v>
      </c>
      <c r="AG277" s="37">
        <v>10188.6</v>
      </c>
      <c r="AH277" s="36" t="s">
        <v>748</v>
      </c>
      <c r="AI277" s="36" t="s">
        <v>452</v>
      </c>
      <c r="AJ277" s="36" t="s">
        <v>745</v>
      </c>
      <c r="AK277" s="37">
        <f>SUMIFS('8月奖金发放记录'!$G$2:$G$171,'8月奖金发放记录'!$B$2:$B$171,G277,'8月奖金发放记录'!$A$2:$A$171,A277)</f>
        <v>150</v>
      </c>
      <c r="AL277" s="37">
        <f>SUMIFS('8月奖金发放记录'!$J$2:$J$171,'8月奖金发放记录'!$B$2:$B$171,G277,'8月奖金发放记录'!$A$2:$A$171,A277)</f>
        <v>150</v>
      </c>
      <c r="AM277" s="36" t="s">
        <v>60</v>
      </c>
      <c r="AN277" s="36" t="s">
        <v>113</v>
      </c>
    </row>
    <row r="278" ht="19" customHeight="1" spans="1:40">
      <c r="A278" s="34" t="s">
        <v>500</v>
      </c>
      <c r="B278" s="34" t="s">
        <v>832</v>
      </c>
      <c r="C278" s="34" t="s">
        <v>750</v>
      </c>
      <c r="D278" s="34" t="s">
        <v>743</v>
      </c>
      <c r="E278" s="34" t="s">
        <v>11</v>
      </c>
      <c r="F278" s="35">
        <v>150</v>
      </c>
      <c r="G278" s="34" t="s">
        <v>121</v>
      </c>
      <c r="H278" s="34"/>
      <c r="I278" s="34"/>
      <c r="J278" s="34" t="s">
        <v>60</v>
      </c>
      <c r="K278" s="34"/>
      <c r="L278" s="34"/>
      <c r="M278" s="34" t="s">
        <v>60</v>
      </c>
      <c r="N278" s="34"/>
      <c r="O278" s="34"/>
      <c r="P278" s="34" t="s">
        <v>60</v>
      </c>
      <c r="Q278" s="34"/>
      <c r="R278" s="34"/>
      <c r="S278" s="34" t="s">
        <v>60</v>
      </c>
      <c r="T278" s="34"/>
      <c r="U278" s="34"/>
      <c r="V278" s="34" t="s">
        <v>60</v>
      </c>
      <c r="W278" s="34"/>
      <c r="X278" s="34"/>
      <c r="Y278" s="34" t="s">
        <v>60</v>
      </c>
      <c r="Z278" s="34">
        <v>2419.35</v>
      </c>
      <c r="AA278" s="34">
        <v>6233.3</v>
      </c>
      <c r="AB278" s="34" t="s">
        <v>744</v>
      </c>
      <c r="AC278" s="34">
        <v>3000</v>
      </c>
      <c r="AD278" s="34">
        <v>0</v>
      </c>
      <c r="AE278" s="34" t="s">
        <v>748</v>
      </c>
      <c r="AF278" s="35">
        <v>5419.35</v>
      </c>
      <c r="AG278" s="35">
        <v>6233.3</v>
      </c>
      <c r="AH278" s="34" t="s">
        <v>748</v>
      </c>
      <c r="AI278" s="34" t="s">
        <v>452</v>
      </c>
      <c r="AJ278" s="34" t="s">
        <v>745</v>
      </c>
      <c r="AK278" s="35">
        <f>SUMIFS('8月奖金发放记录'!$G$2:$G$171,'8月奖金发放记录'!$B$2:$B$171,G278,'8月奖金发放记录'!$A$2:$A$171,A278)</f>
        <v>150</v>
      </c>
      <c r="AL278" s="35">
        <f>SUMIFS('8月奖金发放记录'!$J$2:$J$171,'8月奖金发放记录'!$B$2:$B$171,G278,'8月奖金发放记录'!$A$2:$A$171,A278)</f>
        <v>150</v>
      </c>
      <c r="AM278" s="34" t="s">
        <v>60</v>
      </c>
      <c r="AN278" s="34" t="s">
        <v>113</v>
      </c>
    </row>
    <row r="279" ht="19" customHeight="1" spans="1:40">
      <c r="A279" s="36" t="s">
        <v>165</v>
      </c>
      <c r="B279" s="36" t="s">
        <v>1019</v>
      </c>
      <c r="C279" s="36" t="s">
        <v>742</v>
      </c>
      <c r="D279" s="36" t="s">
        <v>743</v>
      </c>
      <c r="E279" s="36" t="s">
        <v>12</v>
      </c>
      <c r="F279" s="37">
        <v>260</v>
      </c>
      <c r="G279" s="36" t="s">
        <v>121</v>
      </c>
      <c r="H279" s="36"/>
      <c r="I279" s="36"/>
      <c r="J279" s="36" t="s">
        <v>60</v>
      </c>
      <c r="K279" s="36"/>
      <c r="L279" s="36"/>
      <c r="M279" s="36" t="s">
        <v>60</v>
      </c>
      <c r="N279" s="36"/>
      <c r="O279" s="36"/>
      <c r="P279" s="36" t="s">
        <v>60</v>
      </c>
      <c r="Q279" s="36"/>
      <c r="R279" s="36"/>
      <c r="S279" s="36" t="s">
        <v>60</v>
      </c>
      <c r="T279" s="36"/>
      <c r="U279" s="36"/>
      <c r="V279" s="36" t="s">
        <v>60</v>
      </c>
      <c r="W279" s="36"/>
      <c r="X279" s="36"/>
      <c r="Y279" s="36" t="s">
        <v>60</v>
      </c>
      <c r="Z279" s="36">
        <v>3225.81</v>
      </c>
      <c r="AA279" s="36">
        <v>48.5</v>
      </c>
      <c r="AB279" s="36" t="s">
        <v>748</v>
      </c>
      <c r="AC279" s="36">
        <v>5000</v>
      </c>
      <c r="AD279" s="36">
        <v>798.6</v>
      </c>
      <c r="AE279" s="36" t="s">
        <v>748</v>
      </c>
      <c r="AF279" s="37">
        <v>8225.81</v>
      </c>
      <c r="AG279" s="37">
        <v>847.1</v>
      </c>
      <c r="AH279" s="36" t="s">
        <v>748</v>
      </c>
      <c r="AI279" s="36" t="s">
        <v>142</v>
      </c>
      <c r="AJ279" s="36" t="s">
        <v>745</v>
      </c>
      <c r="AK279" s="37">
        <f>SUMIFS('8月奖金发放记录'!$G$2:$G$171,'8月奖金发放记录'!$B$2:$B$171,G279,'8月奖金发放记录'!$A$2:$A$171,A279)</f>
        <v>0</v>
      </c>
      <c r="AL279" s="37">
        <f>SUMIFS('8月奖金发放记录'!$J$2:$J$171,'8月奖金发放记录'!$B$2:$B$171,G279,'8月奖金发放记录'!$A$2:$A$171,A279)</f>
        <v>0</v>
      </c>
      <c r="AM279" s="36" t="s">
        <v>746</v>
      </c>
      <c r="AN279" s="36" t="s">
        <v>59</v>
      </c>
    </row>
    <row r="280" ht="19" customHeight="1" spans="1:40">
      <c r="A280" s="34" t="s">
        <v>166</v>
      </c>
      <c r="B280" s="34" t="s">
        <v>1020</v>
      </c>
      <c r="C280" s="34" t="s">
        <v>742</v>
      </c>
      <c r="D280" s="34" t="s">
        <v>743</v>
      </c>
      <c r="E280" s="34" t="s">
        <v>12</v>
      </c>
      <c r="F280" s="35">
        <v>260</v>
      </c>
      <c r="G280" s="34" t="s">
        <v>121</v>
      </c>
      <c r="H280" s="34">
        <v>5000</v>
      </c>
      <c r="I280" s="34">
        <v>277.8</v>
      </c>
      <c r="J280" s="34" t="s">
        <v>748</v>
      </c>
      <c r="K280" s="34">
        <v>5000</v>
      </c>
      <c r="L280" s="34">
        <v>0</v>
      </c>
      <c r="M280" s="34" t="s">
        <v>748</v>
      </c>
      <c r="N280" s="34">
        <v>5000</v>
      </c>
      <c r="O280" s="34">
        <v>489.6</v>
      </c>
      <c r="P280" s="34" t="s">
        <v>748</v>
      </c>
      <c r="Q280" s="34">
        <v>333.33</v>
      </c>
      <c r="R280" s="34">
        <v>65.3</v>
      </c>
      <c r="S280" s="34" t="s">
        <v>748</v>
      </c>
      <c r="T280" s="34"/>
      <c r="U280" s="34"/>
      <c r="V280" s="34" t="s">
        <v>60</v>
      </c>
      <c r="W280" s="34"/>
      <c r="X280" s="34"/>
      <c r="Y280" s="34" t="s">
        <v>60</v>
      </c>
      <c r="Z280" s="34">
        <v>3225.81</v>
      </c>
      <c r="AA280" s="34">
        <v>48.8</v>
      </c>
      <c r="AB280" s="34" t="s">
        <v>748</v>
      </c>
      <c r="AC280" s="34">
        <v>5000</v>
      </c>
      <c r="AD280" s="34">
        <v>491</v>
      </c>
      <c r="AE280" s="34" t="s">
        <v>748</v>
      </c>
      <c r="AF280" s="35">
        <v>8225.81</v>
      </c>
      <c r="AG280" s="35">
        <v>539.8</v>
      </c>
      <c r="AH280" s="34" t="s">
        <v>748</v>
      </c>
      <c r="AI280" s="34" t="s">
        <v>142</v>
      </c>
      <c r="AJ280" s="34" t="s">
        <v>745</v>
      </c>
      <c r="AK280" s="35">
        <f>SUMIFS('8月奖金发放记录'!$G$2:$G$171,'8月奖金发放记录'!$B$2:$B$171,G280,'8月奖金发放记录'!$A$2:$A$171,A280)</f>
        <v>0</v>
      </c>
      <c r="AL280" s="35">
        <f>SUMIFS('8月奖金发放记录'!$J$2:$J$171,'8月奖金发放记录'!$B$2:$B$171,G280,'8月奖金发放记录'!$A$2:$A$171,A280)</f>
        <v>0</v>
      </c>
      <c r="AM280" s="34" t="s">
        <v>746</v>
      </c>
      <c r="AN280" s="34" t="s">
        <v>59</v>
      </c>
    </row>
    <row r="281" ht="19" customHeight="1" spans="1:40">
      <c r="A281" s="36" t="s">
        <v>167</v>
      </c>
      <c r="B281" s="36" t="s">
        <v>1021</v>
      </c>
      <c r="C281" s="36" t="s">
        <v>742</v>
      </c>
      <c r="D281" s="36" t="s">
        <v>743</v>
      </c>
      <c r="E281" s="36" t="s">
        <v>12</v>
      </c>
      <c r="F281" s="37">
        <v>260</v>
      </c>
      <c r="G281" s="36" t="s">
        <v>121</v>
      </c>
      <c r="H281" s="36">
        <v>5000</v>
      </c>
      <c r="I281" s="36">
        <v>757.7</v>
      </c>
      <c r="J281" s="36" t="s">
        <v>748</v>
      </c>
      <c r="K281" s="36">
        <v>5000</v>
      </c>
      <c r="L281" s="36">
        <v>25.6</v>
      </c>
      <c r="M281" s="36" t="s">
        <v>748</v>
      </c>
      <c r="N281" s="36">
        <v>5000</v>
      </c>
      <c r="O281" s="36">
        <v>937.2</v>
      </c>
      <c r="P281" s="36" t="s">
        <v>748</v>
      </c>
      <c r="Q281" s="36">
        <v>1833.33</v>
      </c>
      <c r="R281" s="36">
        <v>2314</v>
      </c>
      <c r="S281" s="36" t="s">
        <v>744</v>
      </c>
      <c r="T281" s="36">
        <v>5000</v>
      </c>
      <c r="U281" s="36">
        <v>3949.93</v>
      </c>
      <c r="V281" s="36" t="s">
        <v>748</v>
      </c>
      <c r="W281" s="36">
        <v>5000</v>
      </c>
      <c r="X281" s="36">
        <v>3261.1</v>
      </c>
      <c r="Y281" s="36" t="s">
        <v>748</v>
      </c>
      <c r="Z281" s="36">
        <v>5000</v>
      </c>
      <c r="AA281" s="36">
        <v>0</v>
      </c>
      <c r="AB281" s="36" t="s">
        <v>748</v>
      </c>
      <c r="AC281" s="36">
        <v>5000</v>
      </c>
      <c r="AD281" s="36">
        <v>432.2</v>
      </c>
      <c r="AE281" s="36" t="s">
        <v>748</v>
      </c>
      <c r="AF281" s="37">
        <v>36833.33</v>
      </c>
      <c r="AG281" s="37">
        <v>11677.73</v>
      </c>
      <c r="AH281" s="36" t="s">
        <v>748</v>
      </c>
      <c r="AI281" s="36" t="s">
        <v>142</v>
      </c>
      <c r="AJ281" s="36" t="s">
        <v>745</v>
      </c>
      <c r="AK281" s="37">
        <f>SUMIFS('8月奖金发放记录'!$G$2:$G$171,'8月奖金发放记录'!$B$2:$B$171,G281,'8月奖金发放记录'!$A$2:$A$171,A281)</f>
        <v>0</v>
      </c>
      <c r="AL281" s="37">
        <f>SUMIFS('8月奖金发放记录'!$J$2:$J$171,'8月奖金发放记录'!$B$2:$B$171,G281,'8月奖金发放记录'!$A$2:$A$171,A281)</f>
        <v>0</v>
      </c>
      <c r="AM281" s="36" t="s">
        <v>746</v>
      </c>
      <c r="AN281" s="36" t="s">
        <v>59</v>
      </c>
    </row>
    <row r="282" ht="19" customHeight="1" spans="1:40">
      <c r="A282" s="34" t="s">
        <v>517</v>
      </c>
      <c r="B282" s="34" t="s">
        <v>840</v>
      </c>
      <c r="C282" s="34" t="s">
        <v>750</v>
      </c>
      <c r="D282" s="34" t="s">
        <v>743</v>
      </c>
      <c r="E282" s="34" t="s">
        <v>11</v>
      </c>
      <c r="F282" s="35">
        <v>150</v>
      </c>
      <c r="G282" s="34" t="s">
        <v>121</v>
      </c>
      <c r="H282" s="34">
        <v>3000</v>
      </c>
      <c r="I282" s="34">
        <v>965.1</v>
      </c>
      <c r="J282" s="34" t="s">
        <v>748</v>
      </c>
      <c r="K282" s="34">
        <v>3000</v>
      </c>
      <c r="L282" s="34">
        <v>264.6</v>
      </c>
      <c r="M282" s="34" t="s">
        <v>748</v>
      </c>
      <c r="N282" s="34">
        <v>967.74</v>
      </c>
      <c r="O282" s="34">
        <v>274.6</v>
      </c>
      <c r="P282" s="34" t="s">
        <v>748</v>
      </c>
      <c r="Q282" s="34"/>
      <c r="R282" s="34"/>
      <c r="S282" s="34" t="s">
        <v>60</v>
      </c>
      <c r="T282" s="34"/>
      <c r="U282" s="34"/>
      <c r="V282" s="34" t="s">
        <v>60</v>
      </c>
      <c r="W282" s="34">
        <v>1500</v>
      </c>
      <c r="X282" s="34">
        <v>3100.4</v>
      </c>
      <c r="Y282" s="34" t="s">
        <v>744</v>
      </c>
      <c r="Z282" s="34">
        <v>3000</v>
      </c>
      <c r="AA282" s="34">
        <v>6213.4</v>
      </c>
      <c r="AB282" s="34" t="s">
        <v>744</v>
      </c>
      <c r="AC282" s="34">
        <v>3000</v>
      </c>
      <c r="AD282" s="34">
        <v>0</v>
      </c>
      <c r="AE282" s="34" t="s">
        <v>748</v>
      </c>
      <c r="AF282" s="35">
        <v>7500</v>
      </c>
      <c r="AG282" s="35">
        <v>9313.8</v>
      </c>
      <c r="AH282" s="34" t="s">
        <v>748</v>
      </c>
      <c r="AI282" s="34" t="s">
        <v>452</v>
      </c>
      <c r="AJ282" s="34" t="s">
        <v>745</v>
      </c>
      <c r="AK282" s="35">
        <f>SUMIFS('8月奖金发放记录'!$G$2:$G$171,'8月奖金发放记录'!$B$2:$B$171,G282,'8月奖金发放记录'!$A$2:$A$171,A282)</f>
        <v>150</v>
      </c>
      <c r="AL282" s="35">
        <f>SUMIFS('8月奖金发放记录'!$J$2:$J$171,'8月奖金发放记录'!$B$2:$B$171,G282,'8月奖金发放记录'!$A$2:$A$171,A282)</f>
        <v>150</v>
      </c>
      <c r="AM282" s="34" t="s">
        <v>60</v>
      </c>
      <c r="AN282" s="34" t="s">
        <v>113</v>
      </c>
    </row>
    <row r="283" ht="19" customHeight="1" spans="1:40">
      <c r="A283" s="36" t="s">
        <v>169</v>
      </c>
      <c r="B283" s="36" t="s">
        <v>1022</v>
      </c>
      <c r="C283" s="36" t="s">
        <v>742</v>
      </c>
      <c r="D283" s="36" t="s">
        <v>743</v>
      </c>
      <c r="E283" s="36" t="s">
        <v>12</v>
      </c>
      <c r="F283" s="37">
        <v>260</v>
      </c>
      <c r="G283" s="36" t="s">
        <v>121</v>
      </c>
      <c r="H283" s="36">
        <v>5000</v>
      </c>
      <c r="I283" s="36">
        <v>792.2</v>
      </c>
      <c r="J283" s="36" t="s">
        <v>748</v>
      </c>
      <c r="K283" s="36">
        <v>5000</v>
      </c>
      <c r="L283" s="36">
        <v>17.3</v>
      </c>
      <c r="M283" s="36" t="s">
        <v>748</v>
      </c>
      <c r="N283" s="36">
        <v>5000</v>
      </c>
      <c r="O283" s="36">
        <v>1119.1</v>
      </c>
      <c r="P283" s="36" t="s">
        <v>748</v>
      </c>
      <c r="Q283" s="36">
        <v>4166.66</v>
      </c>
      <c r="R283" s="36">
        <v>1225.8</v>
      </c>
      <c r="S283" s="36" t="s">
        <v>748</v>
      </c>
      <c r="T283" s="36">
        <v>5000</v>
      </c>
      <c r="U283" s="36">
        <v>9501.99</v>
      </c>
      <c r="V283" s="36" t="s">
        <v>744</v>
      </c>
      <c r="W283" s="36">
        <v>5000</v>
      </c>
      <c r="X283" s="36">
        <v>1540.9</v>
      </c>
      <c r="Y283" s="36" t="s">
        <v>748</v>
      </c>
      <c r="Z283" s="36">
        <v>5000</v>
      </c>
      <c r="AA283" s="36">
        <v>673.8</v>
      </c>
      <c r="AB283" s="36" t="s">
        <v>748</v>
      </c>
      <c r="AC283" s="36">
        <v>5000</v>
      </c>
      <c r="AD283" s="36">
        <v>756.93</v>
      </c>
      <c r="AE283" s="36" t="s">
        <v>748</v>
      </c>
      <c r="AF283" s="37">
        <v>39166.66</v>
      </c>
      <c r="AG283" s="37">
        <v>15628.02</v>
      </c>
      <c r="AH283" s="36" t="s">
        <v>748</v>
      </c>
      <c r="AI283" s="36" t="s">
        <v>142</v>
      </c>
      <c r="AJ283" s="36" t="s">
        <v>745</v>
      </c>
      <c r="AK283" s="37">
        <f>SUMIFS('8月奖金发放记录'!$G$2:$G$171,'8月奖金发放记录'!$B$2:$B$171,G283,'8月奖金发放记录'!$A$2:$A$171,A283)</f>
        <v>0</v>
      </c>
      <c r="AL283" s="37">
        <f>SUMIFS('8月奖金发放记录'!$J$2:$J$171,'8月奖金发放记录'!$B$2:$B$171,G283,'8月奖金发放记录'!$A$2:$A$171,A283)</f>
        <v>0</v>
      </c>
      <c r="AM283" s="36" t="s">
        <v>746</v>
      </c>
      <c r="AN283" s="36" t="s">
        <v>59</v>
      </c>
    </row>
    <row r="284" ht="19" customHeight="1" spans="1:40">
      <c r="A284" s="34" t="s">
        <v>170</v>
      </c>
      <c r="B284" s="34" t="s">
        <v>1023</v>
      </c>
      <c r="C284" s="34" t="s">
        <v>750</v>
      </c>
      <c r="D284" s="34" t="s">
        <v>743</v>
      </c>
      <c r="E284" s="34" t="s">
        <v>11</v>
      </c>
      <c r="F284" s="35">
        <v>150</v>
      </c>
      <c r="G284" s="34" t="s">
        <v>121</v>
      </c>
      <c r="H284" s="34"/>
      <c r="I284" s="34"/>
      <c r="J284" s="34" t="s">
        <v>60</v>
      </c>
      <c r="K284" s="34"/>
      <c r="L284" s="34"/>
      <c r="M284" s="34" t="s">
        <v>60</v>
      </c>
      <c r="N284" s="34"/>
      <c r="O284" s="34"/>
      <c r="P284" s="34" t="s">
        <v>60</v>
      </c>
      <c r="Q284" s="34">
        <v>3000</v>
      </c>
      <c r="R284" s="34">
        <v>15042</v>
      </c>
      <c r="S284" s="34" t="s">
        <v>744</v>
      </c>
      <c r="T284" s="34">
        <v>3000</v>
      </c>
      <c r="U284" s="34">
        <v>15426.1</v>
      </c>
      <c r="V284" s="34" t="s">
        <v>744</v>
      </c>
      <c r="W284" s="34">
        <v>3000</v>
      </c>
      <c r="X284" s="34">
        <v>14438.4</v>
      </c>
      <c r="Y284" s="34" t="s">
        <v>744</v>
      </c>
      <c r="Z284" s="34">
        <v>3000</v>
      </c>
      <c r="AA284" s="34">
        <v>11280.9</v>
      </c>
      <c r="AB284" s="34" t="s">
        <v>744</v>
      </c>
      <c r="AC284" s="34">
        <v>3000</v>
      </c>
      <c r="AD284" s="34">
        <v>935.3</v>
      </c>
      <c r="AE284" s="34" t="s">
        <v>748</v>
      </c>
      <c r="AF284" s="35">
        <v>15000</v>
      </c>
      <c r="AG284" s="35">
        <v>57122.7</v>
      </c>
      <c r="AH284" s="34" t="s">
        <v>744</v>
      </c>
      <c r="AI284" s="34" t="s">
        <v>171</v>
      </c>
      <c r="AJ284" s="34" t="s">
        <v>745</v>
      </c>
      <c r="AK284" s="35">
        <f>SUMIFS('8月奖金发放记录'!$G$2:$G$171,'8月奖金发放记录'!$B$2:$B$171,G284,'8月奖金发放记录'!$A$2:$A$171,A284)</f>
        <v>150</v>
      </c>
      <c r="AL284" s="35">
        <f>SUMIFS('8月奖金发放记录'!$J$2:$J$171,'8月奖金发放记录'!$B$2:$B$171,G284,'8月奖金发放记录'!$A$2:$A$171,A284)</f>
        <v>150</v>
      </c>
      <c r="AM284" s="34" t="s">
        <v>60</v>
      </c>
      <c r="AN284" s="34" t="s">
        <v>59</v>
      </c>
    </row>
    <row r="285" ht="19" customHeight="1" spans="1:40">
      <c r="A285" s="36" t="s">
        <v>173</v>
      </c>
      <c r="B285" s="36" t="s">
        <v>1024</v>
      </c>
      <c r="C285" s="36" t="s">
        <v>742</v>
      </c>
      <c r="D285" s="36" t="s">
        <v>743</v>
      </c>
      <c r="E285" s="36" t="s">
        <v>12</v>
      </c>
      <c r="F285" s="37">
        <v>260</v>
      </c>
      <c r="G285" s="36" t="s">
        <v>121</v>
      </c>
      <c r="H285" s="36"/>
      <c r="I285" s="36"/>
      <c r="J285" s="36" t="s">
        <v>60</v>
      </c>
      <c r="K285" s="36"/>
      <c r="L285" s="36"/>
      <c r="M285" s="36" t="s">
        <v>60</v>
      </c>
      <c r="N285" s="36"/>
      <c r="O285" s="36"/>
      <c r="P285" s="36" t="s">
        <v>60</v>
      </c>
      <c r="Q285" s="36"/>
      <c r="R285" s="36"/>
      <c r="S285" s="36" t="s">
        <v>60</v>
      </c>
      <c r="T285" s="36"/>
      <c r="U285" s="36"/>
      <c r="V285" s="36" t="s">
        <v>60</v>
      </c>
      <c r="W285" s="36">
        <v>5000</v>
      </c>
      <c r="X285" s="36">
        <v>204.6</v>
      </c>
      <c r="Y285" s="36" t="s">
        <v>748</v>
      </c>
      <c r="Z285" s="36">
        <v>5000</v>
      </c>
      <c r="AA285" s="36">
        <v>25</v>
      </c>
      <c r="AB285" s="36" t="s">
        <v>748</v>
      </c>
      <c r="AC285" s="36">
        <v>5000</v>
      </c>
      <c r="AD285" s="36">
        <v>1639.2</v>
      </c>
      <c r="AE285" s="36" t="s">
        <v>748</v>
      </c>
      <c r="AF285" s="37">
        <v>15000</v>
      </c>
      <c r="AG285" s="37">
        <v>1868.8</v>
      </c>
      <c r="AH285" s="36" t="s">
        <v>748</v>
      </c>
      <c r="AI285" s="36" t="s">
        <v>142</v>
      </c>
      <c r="AJ285" s="36" t="s">
        <v>745</v>
      </c>
      <c r="AK285" s="37">
        <f>SUMIFS('8月奖金发放记录'!$G$2:$G$171,'8月奖金发放记录'!$B$2:$B$171,G285,'8月奖金发放记录'!$A$2:$A$171,A285)</f>
        <v>0</v>
      </c>
      <c r="AL285" s="37">
        <f>SUMIFS('8月奖金发放记录'!$J$2:$J$171,'8月奖金发放记录'!$B$2:$B$171,G285,'8月奖金发放记录'!$A$2:$A$171,A285)</f>
        <v>0</v>
      </c>
      <c r="AM285" s="36" t="s">
        <v>746</v>
      </c>
      <c r="AN285" s="36" t="s">
        <v>59</v>
      </c>
    </row>
    <row r="286" ht="19" customHeight="1" spans="1:40">
      <c r="A286" s="34" t="s">
        <v>174</v>
      </c>
      <c r="B286" s="34" t="s">
        <v>1025</v>
      </c>
      <c r="C286" s="34" t="s">
        <v>742</v>
      </c>
      <c r="D286" s="34" t="s">
        <v>743</v>
      </c>
      <c r="E286" s="34" t="s">
        <v>12</v>
      </c>
      <c r="F286" s="35">
        <v>260</v>
      </c>
      <c r="G286" s="34" t="s">
        <v>121</v>
      </c>
      <c r="H286" s="34"/>
      <c r="I286" s="34"/>
      <c r="J286" s="34" t="s">
        <v>60</v>
      </c>
      <c r="K286" s="34"/>
      <c r="L286" s="34"/>
      <c r="M286" s="34" t="s">
        <v>60</v>
      </c>
      <c r="N286" s="34"/>
      <c r="O286" s="34"/>
      <c r="P286" s="34" t="s">
        <v>60</v>
      </c>
      <c r="Q286" s="34"/>
      <c r="R286" s="34"/>
      <c r="S286" s="34" t="s">
        <v>60</v>
      </c>
      <c r="T286" s="34"/>
      <c r="U286" s="34"/>
      <c r="V286" s="34" t="s">
        <v>60</v>
      </c>
      <c r="W286" s="34">
        <v>4666.67</v>
      </c>
      <c r="X286" s="34">
        <v>128.9</v>
      </c>
      <c r="Y286" s="34" t="s">
        <v>748</v>
      </c>
      <c r="Z286" s="34">
        <v>5000</v>
      </c>
      <c r="AA286" s="34">
        <v>252.3</v>
      </c>
      <c r="AB286" s="34" t="s">
        <v>748</v>
      </c>
      <c r="AC286" s="34">
        <v>5000</v>
      </c>
      <c r="AD286" s="34">
        <v>5642.5</v>
      </c>
      <c r="AE286" s="34" t="s">
        <v>744</v>
      </c>
      <c r="AF286" s="35">
        <v>14666.67</v>
      </c>
      <c r="AG286" s="35">
        <v>6023.7</v>
      </c>
      <c r="AH286" s="34" t="s">
        <v>748</v>
      </c>
      <c r="AI286" s="34" t="s">
        <v>142</v>
      </c>
      <c r="AJ286" s="34" t="s">
        <v>745</v>
      </c>
      <c r="AK286" s="35">
        <f>SUMIFS('8月奖金发放记录'!$G$2:$G$171,'8月奖金发放记录'!$B$2:$B$171,G286,'8月奖金发放记录'!$A$2:$A$171,A286)</f>
        <v>260</v>
      </c>
      <c r="AL286" s="35">
        <f>SUMIFS('8月奖金发放记录'!$J$2:$J$171,'8月奖金发放记录'!$B$2:$B$171,G286,'8月奖金发放记录'!$A$2:$A$171,A286)</f>
        <v>260</v>
      </c>
      <c r="AM286" s="34" t="s">
        <v>60</v>
      </c>
      <c r="AN286" s="34" t="s">
        <v>59</v>
      </c>
    </row>
    <row r="287" ht="19" customHeight="1" spans="1:40">
      <c r="A287" s="36" t="s">
        <v>175</v>
      </c>
      <c r="B287" s="36" t="s">
        <v>1026</v>
      </c>
      <c r="C287" s="36" t="s">
        <v>750</v>
      </c>
      <c r="D287" s="36" t="s">
        <v>743</v>
      </c>
      <c r="E287" s="36" t="s">
        <v>11</v>
      </c>
      <c r="F287" s="37">
        <v>150</v>
      </c>
      <c r="G287" s="36" t="s">
        <v>121</v>
      </c>
      <c r="H287" s="36">
        <v>3000</v>
      </c>
      <c r="I287" s="36">
        <v>3597.2</v>
      </c>
      <c r="J287" s="36" t="s">
        <v>744</v>
      </c>
      <c r="K287" s="36">
        <v>3000</v>
      </c>
      <c r="L287" s="36">
        <v>334.9</v>
      </c>
      <c r="M287" s="36" t="s">
        <v>748</v>
      </c>
      <c r="N287" s="36">
        <v>3000</v>
      </c>
      <c r="O287" s="36">
        <v>3477.8</v>
      </c>
      <c r="P287" s="36" t="s">
        <v>744</v>
      </c>
      <c r="Q287" s="36">
        <v>3000</v>
      </c>
      <c r="R287" s="36">
        <v>3329.5</v>
      </c>
      <c r="S287" s="36" t="s">
        <v>744</v>
      </c>
      <c r="T287" s="36">
        <v>3000</v>
      </c>
      <c r="U287" s="36">
        <v>3215.9</v>
      </c>
      <c r="V287" s="36" t="s">
        <v>744</v>
      </c>
      <c r="W287" s="36">
        <v>3000</v>
      </c>
      <c r="X287" s="36">
        <v>3967.1</v>
      </c>
      <c r="Y287" s="36" t="s">
        <v>744</v>
      </c>
      <c r="Z287" s="36">
        <v>3000</v>
      </c>
      <c r="AA287" s="36">
        <v>1931.6</v>
      </c>
      <c r="AB287" s="36" t="s">
        <v>748</v>
      </c>
      <c r="AC287" s="36">
        <v>3000</v>
      </c>
      <c r="AD287" s="36">
        <v>3327.2</v>
      </c>
      <c r="AE287" s="36" t="s">
        <v>744</v>
      </c>
      <c r="AF287" s="37">
        <v>24000</v>
      </c>
      <c r="AG287" s="37">
        <v>23181.2</v>
      </c>
      <c r="AH287" s="36" t="s">
        <v>748</v>
      </c>
      <c r="AI287" s="36" t="s">
        <v>176</v>
      </c>
      <c r="AJ287" s="36" t="s">
        <v>745</v>
      </c>
      <c r="AK287" s="37">
        <f>SUMIFS('8月奖金发放记录'!$G$2:$G$171,'8月奖金发放记录'!$B$2:$B$171,G287,'8月奖金发放记录'!$A$2:$A$171,A287)</f>
        <v>150</v>
      </c>
      <c r="AL287" s="37">
        <f>SUMIFS('8月奖金发放记录'!$J$2:$J$171,'8月奖金发放记录'!$B$2:$B$171,G287,'8月奖金发放记录'!$A$2:$A$171,A287)</f>
        <v>150</v>
      </c>
      <c r="AM287" s="36" t="s">
        <v>60</v>
      </c>
      <c r="AN287" s="36" t="s">
        <v>59</v>
      </c>
    </row>
    <row r="288" ht="19" customHeight="1" spans="1:40">
      <c r="A288" s="34" t="s">
        <v>537</v>
      </c>
      <c r="B288" s="34" t="s">
        <v>853</v>
      </c>
      <c r="C288" s="34" t="s">
        <v>750</v>
      </c>
      <c r="D288" s="34" t="s">
        <v>743</v>
      </c>
      <c r="E288" s="34" t="s">
        <v>11</v>
      </c>
      <c r="F288" s="35">
        <v>150</v>
      </c>
      <c r="G288" s="34" t="s">
        <v>121</v>
      </c>
      <c r="H288" s="34"/>
      <c r="I288" s="34"/>
      <c r="J288" s="34" t="s">
        <v>60</v>
      </c>
      <c r="K288" s="34"/>
      <c r="L288" s="34"/>
      <c r="M288" s="34" t="s">
        <v>60</v>
      </c>
      <c r="N288" s="34"/>
      <c r="O288" s="34"/>
      <c r="P288" s="34" t="s">
        <v>60</v>
      </c>
      <c r="Q288" s="34"/>
      <c r="R288" s="34"/>
      <c r="S288" s="34" t="s">
        <v>60</v>
      </c>
      <c r="T288" s="34"/>
      <c r="U288" s="34"/>
      <c r="V288" s="34" t="s">
        <v>60</v>
      </c>
      <c r="W288" s="34">
        <v>2000</v>
      </c>
      <c r="X288" s="34">
        <v>3925.8</v>
      </c>
      <c r="Y288" s="34" t="s">
        <v>744</v>
      </c>
      <c r="Z288" s="34">
        <v>3000</v>
      </c>
      <c r="AA288" s="34">
        <v>6596.2</v>
      </c>
      <c r="AB288" s="34" t="s">
        <v>744</v>
      </c>
      <c r="AC288" s="34">
        <v>3000</v>
      </c>
      <c r="AD288" s="34">
        <v>0</v>
      </c>
      <c r="AE288" s="34" t="s">
        <v>748</v>
      </c>
      <c r="AF288" s="35">
        <v>8000</v>
      </c>
      <c r="AG288" s="35">
        <v>10522</v>
      </c>
      <c r="AH288" s="34" t="s">
        <v>748</v>
      </c>
      <c r="AI288" s="34" t="s">
        <v>452</v>
      </c>
      <c r="AJ288" s="34" t="s">
        <v>745</v>
      </c>
      <c r="AK288" s="35">
        <f>SUMIFS('8月奖金发放记录'!$G$2:$G$171,'8月奖金发放记录'!$B$2:$B$171,G288,'8月奖金发放记录'!$A$2:$A$171,A288)</f>
        <v>150</v>
      </c>
      <c r="AL288" s="35">
        <f>SUMIFS('8月奖金发放记录'!$J$2:$J$171,'8月奖金发放记录'!$B$2:$B$171,G288,'8月奖金发放记录'!$A$2:$A$171,A288)</f>
        <v>150</v>
      </c>
      <c r="AM288" s="34" t="s">
        <v>60</v>
      </c>
      <c r="AN288" s="34" t="s">
        <v>113</v>
      </c>
    </row>
    <row r="289" ht="19" customHeight="1" spans="1:40">
      <c r="A289" s="36" t="s">
        <v>538</v>
      </c>
      <c r="B289" s="36" t="s">
        <v>854</v>
      </c>
      <c r="C289" s="36" t="s">
        <v>750</v>
      </c>
      <c r="D289" s="36" t="s">
        <v>743</v>
      </c>
      <c r="E289" s="36" t="s">
        <v>11</v>
      </c>
      <c r="F289" s="37">
        <v>150</v>
      </c>
      <c r="G289" s="36" t="s">
        <v>121</v>
      </c>
      <c r="H289" s="36"/>
      <c r="I289" s="36"/>
      <c r="J289" s="36" t="s">
        <v>60</v>
      </c>
      <c r="K289" s="36"/>
      <c r="L289" s="36"/>
      <c r="M289" s="36" t="s">
        <v>60</v>
      </c>
      <c r="N289" s="36"/>
      <c r="O289" s="36"/>
      <c r="P289" s="36" t="s">
        <v>60</v>
      </c>
      <c r="Q289" s="36"/>
      <c r="R289" s="36"/>
      <c r="S289" s="36" t="s">
        <v>60</v>
      </c>
      <c r="T289" s="36"/>
      <c r="U289" s="36"/>
      <c r="V289" s="36" t="s">
        <v>60</v>
      </c>
      <c r="W289" s="36">
        <v>2000</v>
      </c>
      <c r="X289" s="36">
        <v>3575.7</v>
      </c>
      <c r="Y289" s="36" t="s">
        <v>744</v>
      </c>
      <c r="Z289" s="36">
        <v>3000</v>
      </c>
      <c r="AA289" s="36">
        <v>7137.7</v>
      </c>
      <c r="AB289" s="36" t="s">
        <v>744</v>
      </c>
      <c r="AC289" s="36">
        <v>3000</v>
      </c>
      <c r="AD289" s="36">
        <v>0</v>
      </c>
      <c r="AE289" s="36" t="s">
        <v>748</v>
      </c>
      <c r="AF289" s="37">
        <v>8000</v>
      </c>
      <c r="AG289" s="37">
        <v>10713.4</v>
      </c>
      <c r="AH289" s="36" t="s">
        <v>748</v>
      </c>
      <c r="AI289" s="36" t="s">
        <v>452</v>
      </c>
      <c r="AJ289" s="36" t="s">
        <v>745</v>
      </c>
      <c r="AK289" s="37">
        <f>SUMIFS('8月奖金发放记录'!$G$2:$G$171,'8月奖金发放记录'!$B$2:$B$171,G289,'8月奖金发放记录'!$A$2:$A$171,A289)</f>
        <v>150</v>
      </c>
      <c r="AL289" s="37">
        <f>SUMIFS('8月奖金发放记录'!$J$2:$J$171,'8月奖金发放记录'!$B$2:$B$171,G289,'8月奖金发放记录'!$A$2:$A$171,A289)</f>
        <v>150</v>
      </c>
      <c r="AM289" s="36" t="s">
        <v>60</v>
      </c>
      <c r="AN289" s="36" t="s">
        <v>113</v>
      </c>
    </row>
    <row r="290" ht="19" customHeight="1" spans="1:40">
      <c r="A290" s="34" t="s">
        <v>540</v>
      </c>
      <c r="B290" s="34" t="s">
        <v>856</v>
      </c>
      <c r="C290" s="34" t="s">
        <v>750</v>
      </c>
      <c r="D290" s="34" t="s">
        <v>743</v>
      </c>
      <c r="E290" s="34" t="s">
        <v>11</v>
      </c>
      <c r="F290" s="35">
        <v>150</v>
      </c>
      <c r="G290" s="34" t="s">
        <v>121</v>
      </c>
      <c r="H290" s="34"/>
      <c r="I290" s="34"/>
      <c r="J290" s="34" t="s">
        <v>60</v>
      </c>
      <c r="K290" s="34"/>
      <c r="L290" s="34"/>
      <c r="M290" s="34" t="s">
        <v>60</v>
      </c>
      <c r="N290" s="34"/>
      <c r="O290" s="34"/>
      <c r="P290" s="34" t="s">
        <v>60</v>
      </c>
      <c r="Q290" s="34"/>
      <c r="R290" s="34"/>
      <c r="S290" s="34" t="s">
        <v>60</v>
      </c>
      <c r="T290" s="34"/>
      <c r="U290" s="34"/>
      <c r="V290" s="34" t="s">
        <v>60</v>
      </c>
      <c r="W290" s="34">
        <v>2000</v>
      </c>
      <c r="X290" s="34">
        <v>2553.7</v>
      </c>
      <c r="Y290" s="34" t="s">
        <v>744</v>
      </c>
      <c r="Z290" s="34">
        <v>3000</v>
      </c>
      <c r="AA290" s="34">
        <v>6040.4</v>
      </c>
      <c r="AB290" s="34" t="s">
        <v>744</v>
      </c>
      <c r="AC290" s="34">
        <v>3000</v>
      </c>
      <c r="AD290" s="34">
        <v>0</v>
      </c>
      <c r="AE290" s="34" t="s">
        <v>748</v>
      </c>
      <c r="AF290" s="35">
        <v>8000</v>
      </c>
      <c r="AG290" s="35">
        <v>8594.1</v>
      </c>
      <c r="AH290" s="34" t="s">
        <v>748</v>
      </c>
      <c r="AI290" s="34" t="s">
        <v>452</v>
      </c>
      <c r="AJ290" s="34" t="s">
        <v>745</v>
      </c>
      <c r="AK290" s="35">
        <f>SUMIFS('8月奖金发放记录'!$G$2:$G$171,'8月奖金发放记录'!$B$2:$B$171,G290,'8月奖金发放记录'!$A$2:$A$171,A290)</f>
        <v>150</v>
      </c>
      <c r="AL290" s="35">
        <f>SUMIFS('8月奖金发放记录'!$J$2:$J$171,'8月奖金发放记录'!$B$2:$B$171,G290,'8月奖金发放记录'!$A$2:$A$171,A290)</f>
        <v>150</v>
      </c>
      <c r="AM290" s="34" t="s">
        <v>60</v>
      </c>
      <c r="AN290" s="34" t="s">
        <v>113</v>
      </c>
    </row>
    <row r="291" ht="19" customHeight="1" spans="1:40">
      <c r="A291" s="36" t="s">
        <v>541</v>
      </c>
      <c r="B291" s="36" t="s">
        <v>857</v>
      </c>
      <c r="C291" s="36" t="s">
        <v>750</v>
      </c>
      <c r="D291" s="36" t="s">
        <v>743</v>
      </c>
      <c r="E291" s="36" t="s">
        <v>11</v>
      </c>
      <c r="F291" s="37">
        <v>150</v>
      </c>
      <c r="G291" s="36" t="s">
        <v>121</v>
      </c>
      <c r="H291" s="36"/>
      <c r="I291" s="36"/>
      <c r="J291" s="36" t="s">
        <v>60</v>
      </c>
      <c r="K291" s="36"/>
      <c r="L291" s="36"/>
      <c r="M291" s="36" t="s">
        <v>60</v>
      </c>
      <c r="N291" s="36"/>
      <c r="O291" s="36"/>
      <c r="P291" s="36" t="s">
        <v>60</v>
      </c>
      <c r="Q291" s="36"/>
      <c r="R291" s="36"/>
      <c r="S291" s="36" t="s">
        <v>60</v>
      </c>
      <c r="T291" s="36"/>
      <c r="U291" s="36"/>
      <c r="V291" s="36" t="s">
        <v>60</v>
      </c>
      <c r="W291" s="36">
        <v>1000</v>
      </c>
      <c r="X291" s="36">
        <v>1503.7</v>
      </c>
      <c r="Y291" s="36" t="s">
        <v>744</v>
      </c>
      <c r="Z291" s="36">
        <v>3000</v>
      </c>
      <c r="AA291" s="36">
        <v>6721.7</v>
      </c>
      <c r="AB291" s="36" t="s">
        <v>744</v>
      </c>
      <c r="AC291" s="36">
        <v>3000</v>
      </c>
      <c r="AD291" s="36">
        <v>0</v>
      </c>
      <c r="AE291" s="36" t="s">
        <v>748</v>
      </c>
      <c r="AF291" s="37">
        <v>7000</v>
      </c>
      <c r="AG291" s="37">
        <v>8225.4</v>
      </c>
      <c r="AH291" s="36" t="s">
        <v>748</v>
      </c>
      <c r="AI291" s="36" t="s">
        <v>452</v>
      </c>
      <c r="AJ291" s="36" t="s">
        <v>745</v>
      </c>
      <c r="AK291" s="37">
        <f>SUMIFS('8月奖金发放记录'!$G$2:$G$171,'8月奖金发放记录'!$B$2:$B$171,G291,'8月奖金发放记录'!$A$2:$A$171,A291)</f>
        <v>150</v>
      </c>
      <c r="AL291" s="37">
        <f>SUMIFS('8月奖金发放记录'!$J$2:$J$171,'8月奖金发放记录'!$B$2:$B$171,G291,'8月奖金发放记录'!$A$2:$A$171,A291)</f>
        <v>150</v>
      </c>
      <c r="AM291" s="36" t="s">
        <v>60</v>
      </c>
      <c r="AN291" s="36" t="s">
        <v>113</v>
      </c>
    </row>
    <row r="292" ht="19" customHeight="1" spans="1:40">
      <c r="A292" s="34" t="s">
        <v>669</v>
      </c>
      <c r="B292" s="34" t="s">
        <v>1027</v>
      </c>
      <c r="C292" s="34" t="s">
        <v>750</v>
      </c>
      <c r="D292" s="34" t="s">
        <v>743</v>
      </c>
      <c r="E292" s="34" t="s">
        <v>11</v>
      </c>
      <c r="F292" s="35">
        <v>150</v>
      </c>
      <c r="G292" s="34" t="s">
        <v>121</v>
      </c>
      <c r="H292" s="34">
        <v>3000</v>
      </c>
      <c r="I292" s="34">
        <v>9139.8</v>
      </c>
      <c r="J292" s="34" t="s">
        <v>744</v>
      </c>
      <c r="K292" s="34">
        <v>3000</v>
      </c>
      <c r="L292" s="34">
        <v>6403.5</v>
      </c>
      <c r="M292" s="34" t="s">
        <v>744</v>
      </c>
      <c r="N292" s="34">
        <v>3000</v>
      </c>
      <c r="O292" s="34">
        <v>9428.6</v>
      </c>
      <c r="P292" s="34" t="s">
        <v>744</v>
      </c>
      <c r="Q292" s="34">
        <v>3000</v>
      </c>
      <c r="R292" s="34">
        <v>9143</v>
      </c>
      <c r="S292" s="34" t="s">
        <v>744</v>
      </c>
      <c r="T292" s="34">
        <v>3000</v>
      </c>
      <c r="U292" s="34">
        <v>9121.9</v>
      </c>
      <c r="V292" s="34" t="s">
        <v>744</v>
      </c>
      <c r="W292" s="34">
        <v>1500</v>
      </c>
      <c r="X292" s="34">
        <v>3789.8</v>
      </c>
      <c r="Y292" s="34" t="s">
        <v>744</v>
      </c>
      <c r="Z292" s="34">
        <v>3000</v>
      </c>
      <c r="AA292" s="34">
        <v>0</v>
      </c>
      <c r="AB292" s="34" t="s">
        <v>748</v>
      </c>
      <c r="AC292" s="34">
        <v>3000</v>
      </c>
      <c r="AD292" s="34">
        <v>0</v>
      </c>
      <c r="AE292" s="34" t="s">
        <v>748</v>
      </c>
      <c r="AF292" s="35">
        <v>22500</v>
      </c>
      <c r="AG292" s="35">
        <v>47026.6</v>
      </c>
      <c r="AH292" s="34" t="s">
        <v>748</v>
      </c>
      <c r="AI292" s="34" t="s">
        <v>1028</v>
      </c>
      <c r="AJ292" s="34" t="s">
        <v>745</v>
      </c>
      <c r="AK292" s="35">
        <f>SUMIFS('8月奖金发放记录'!$G$2:$G$171,'8月奖金发放记录'!$B$2:$B$171,G292,'8月奖金发放记录'!$A$2:$A$171,A292)</f>
        <v>150</v>
      </c>
      <c r="AL292" s="35">
        <f>SUMIFS('8月奖金发放记录'!$J$2:$J$171,'8月奖金发放记录'!$B$2:$B$171,G292,'8月奖金发放记录'!$A$2:$A$171,A292)</f>
        <v>150</v>
      </c>
      <c r="AM292" s="34" t="s">
        <v>60</v>
      </c>
      <c r="AN292" s="34" t="s">
        <v>113</v>
      </c>
    </row>
    <row r="293" ht="19" customHeight="1" spans="1:40">
      <c r="A293" s="36" t="s">
        <v>547</v>
      </c>
      <c r="B293" s="36" t="s">
        <v>861</v>
      </c>
      <c r="C293" s="36" t="s">
        <v>750</v>
      </c>
      <c r="D293" s="36" t="s">
        <v>743</v>
      </c>
      <c r="E293" s="36" t="s">
        <v>11</v>
      </c>
      <c r="F293" s="37">
        <v>150</v>
      </c>
      <c r="G293" s="36" t="s">
        <v>121</v>
      </c>
      <c r="H293" s="36">
        <v>3000</v>
      </c>
      <c r="I293" s="36">
        <v>4117</v>
      </c>
      <c r="J293" s="36" t="s">
        <v>744</v>
      </c>
      <c r="K293" s="36">
        <v>3000</v>
      </c>
      <c r="L293" s="36">
        <v>5717.7</v>
      </c>
      <c r="M293" s="36" t="s">
        <v>744</v>
      </c>
      <c r="N293" s="36">
        <v>3000</v>
      </c>
      <c r="O293" s="36">
        <v>3045.3</v>
      </c>
      <c r="P293" s="36" t="s">
        <v>744</v>
      </c>
      <c r="Q293" s="36">
        <v>3000</v>
      </c>
      <c r="R293" s="36">
        <v>1953.6</v>
      </c>
      <c r="S293" s="36" t="s">
        <v>748</v>
      </c>
      <c r="T293" s="36">
        <v>774.19</v>
      </c>
      <c r="U293" s="36">
        <v>494.6</v>
      </c>
      <c r="V293" s="36" t="s">
        <v>748</v>
      </c>
      <c r="W293" s="36">
        <v>2000</v>
      </c>
      <c r="X293" s="36">
        <v>3231</v>
      </c>
      <c r="Y293" s="36" t="s">
        <v>744</v>
      </c>
      <c r="Z293" s="36">
        <v>3000</v>
      </c>
      <c r="AA293" s="36">
        <v>7482.6</v>
      </c>
      <c r="AB293" s="36" t="s">
        <v>744</v>
      </c>
      <c r="AC293" s="36">
        <v>3000</v>
      </c>
      <c r="AD293" s="36">
        <v>0</v>
      </c>
      <c r="AE293" s="36" t="s">
        <v>748</v>
      </c>
      <c r="AF293" s="37">
        <v>20774.19</v>
      </c>
      <c r="AG293" s="37">
        <v>26041.8</v>
      </c>
      <c r="AH293" s="36" t="s">
        <v>748</v>
      </c>
      <c r="AI293" s="36" t="s">
        <v>452</v>
      </c>
      <c r="AJ293" s="36" t="s">
        <v>745</v>
      </c>
      <c r="AK293" s="37">
        <f>SUMIFS('8月奖金发放记录'!$G$2:$G$171,'8月奖金发放记录'!$B$2:$B$171,G293,'8月奖金发放记录'!$A$2:$A$171,A293)</f>
        <v>150</v>
      </c>
      <c r="AL293" s="37">
        <f>SUMIFS('8月奖金发放记录'!$J$2:$J$171,'8月奖金发放记录'!$B$2:$B$171,G293,'8月奖金发放记录'!$A$2:$A$171,A293)</f>
        <v>150</v>
      </c>
      <c r="AM293" s="36" t="s">
        <v>60</v>
      </c>
      <c r="AN293" s="36" t="s">
        <v>113</v>
      </c>
    </row>
    <row r="294" ht="19" customHeight="1" spans="1:40">
      <c r="A294" s="34" t="s">
        <v>555</v>
      </c>
      <c r="B294" s="34" t="s">
        <v>868</v>
      </c>
      <c r="C294" s="34" t="s">
        <v>750</v>
      </c>
      <c r="D294" s="34" t="s">
        <v>743</v>
      </c>
      <c r="E294" s="34" t="s">
        <v>11</v>
      </c>
      <c r="F294" s="35">
        <v>150</v>
      </c>
      <c r="G294" s="34" t="s">
        <v>121</v>
      </c>
      <c r="H294" s="34"/>
      <c r="I294" s="34"/>
      <c r="J294" s="34" t="s">
        <v>60</v>
      </c>
      <c r="K294" s="34"/>
      <c r="L294" s="34"/>
      <c r="M294" s="34" t="s">
        <v>60</v>
      </c>
      <c r="N294" s="34"/>
      <c r="O294" s="34"/>
      <c r="P294" s="34" t="s">
        <v>60</v>
      </c>
      <c r="Q294" s="34"/>
      <c r="R294" s="34"/>
      <c r="S294" s="34" t="s">
        <v>60</v>
      </c>
      <c r="T294" s="34"/>
      <c r="U294" s="34"/>
      <c r="V294" s="34" t="s">
        <v>60</v>
      </c>
      <c r="W294" s="34"/>
      <c r="X294" s="34"/>
      <c r="Y294" s="34" t="s">
        <v>60</v>
      </c>
      <c r="Z294" s="34">
        <v>2806.45</v>
      </c>
      <c r="AA294" s="34">
        <v>6130.1</v>
      </c>
      <c r="AB294" s="34" t="s">
        <v>744</v>
      </c>
      <c r="AC294" s="34">
        <v>3000</v>
      </c>
      <c r="AD294" s="34">
        <v>0</v>
      </c>
      <c r="AE294" s="34" t="s">
        <v>748</v>
      </c>
      <c r="AF294" s="35">
        <v>5806.45</v>
      </c>
      <c r="AG294" s="35">
        <v>6130.1</v>
      </c>
      <c r="AH294" s="34" t="s">
        <v>748</v>
      </c>
      <c r="AI294" s="34" t="s">
        <v>452</v>
      </c>
      <c r="AJ294" s="34" t="s">
        <v>745</v>
      </c>
      <c r="AK294" s="35">
        <f>SUMIFS('8月奖金发放记录'!$G$2:$G$171,'8月奖金发放记录'!$B$2:$B$171,G294,'8月奖金发放记录'!$A$2:$A$171,A294)</f>
        <v>150</v>
      </c>
      <c r="AL294" s="35">
        <f>SUMIFS('8月奖金发放记录'!$J$2:$J$171,'8月奖金发放记录'!$B$2:$B$171,G294,'8月奖金发放记录'!$A$2:$A$171,A294)</f>
        <v>150</v>
      </c>
      <c r="AM294" s="34" t="s">
        <v>60</v>
      </c>
      <c r="AN294" s="34" t="s">
        <v>113</v>
      </c>
    </row>
    <row r="295" ht="19" customHeight="1" spans="1:40">
      <c r="A295" s="36" t="s">
        <v>556</v>
      </c>
      <c r="B295" s="36" t="s">
        <v>869</v>
      </c>
      <c r="C295" s="36" t="s">
        <v>750</v>
      </c>
      <c r="D295" s="36" t="s">
        <v>743</v>
      </c>
      <c r="E295" s="36" t="s">
        <v>11</v>
      </c>
      <c r="F295" s="37">
        <v>150</v>
      </c>
      <c r="G295" s="36" t="s">
        <v>121</v>
      </c>
      <c r="H295" s="36"/>
      <c r="I295" s="36"/>
      <c r="J295" s="36" t="s">
        <v>60</v>
      </c>
      <c r="K295" s="36"/>
      <c r="L295" s="36"/>
      <c r="M295" s="36" t="s">
        <v>60</v>
      </c>
      <c r="N295" s="36"/>
      <c r="O295" s="36"/>
      <c r="P295" s="36" t="s">
        <v>60</v>
      </c>
      <c r="Q295" s="36"/>
      <c r="R295" s="36"/>
      <c r="S295" s="36" t="s">
        <v>60</v>
      </c>
      <c r="T295" s="36"/>
      <c r="U295" s="36"/>
      <c r="V295" s="36" t="s">
        <v>60</v>
      </c>
      <c r="W295" s="36">
        <v>2000</v>
      </c>
      <c r="X295" s="36">
        <v>3611.7</v>
      </c>
      <c r="Y295" s="36" t="s">
        <v>744</v>
      </c>
      <c r="Z295" s="36">
        <v>3000</v>
      </c>
      <c r="AA295" s="36">
        <v>5372.5</v>
      </c>
      <c r="AB295" s="36" t="s">
        <v>744</v>
      </c>
      <c r="AC295" s="36">
        <v>3000</v>
      </c>
      <c r="AD295" s="36">
        <v>0</v>
      </c>
      <c r="AE295" s="36" t="s">
        <v>748</v>
      </c>
      <c r="AF295" s="37">
        <v>8000</v>
      </c>
      <c r="AG295" s="37">
        <v>8984.2</v>
      </c>
      <c r="AH295" s="36" t="s">
        <v>748</v>
      </c>
      <c r="AI295" s="36" t="s">
        <v>452</v>
      </c>
      <c r="AJ295" s="36" t="s">
        <v>745</v>
      </c>
      <c r="AK295" s="37">
        <f>SUMIFS('8月奖金发放记录'!$G$2:$G$171,'8月奖金发放记录'!$B$2:$B$171,G295,'8月奖金发放记录'!$A$2:$A$171,A295)</f>
        <v>150</v>
      </c>
      <c r="AL295" s="37">
        <f>SUMIFS('8月奖金发放记录'!$J$2:$J$171,'8月奖金发放记录'!$B$2:$B$171,G295,'8月奖金发放记录'!$A$2:$A$171,A295)</f>
        <v>150</v>
      </c>
      <c r="AM295" s="36" t="s">
        <v>60</v>
      </c>
      <c r="AN295" s="36" t="s">
        <v>113</v>
      </c>
    </row>
    <row r="296" ht="19" customHeight="1" spans="1:40">
      <c r="A296" s="34" t="s">
        <v>563</v>
      </c>
      <c r="B296" s="34" t="s">
        <v>1029</v>
      </c>
      <c r="C296" s="34" t="s">
        <v>742</v>
      </c>
      <c r="D296" s="34" t="s">
        <v>752</v>
      </c>
      <c r="E296" s="34" t="s">
        <v>17</v>
      </c>
      <c r="F296" s="35">
        <v>1000</v>
      </c>
      <c r="G296" s="34" t="s">
        <v>564</v>
      </c>
      <c r="H296" s="34"/>
      <c r="I296" s="34"/>
      <c r="J296" s="34" t="s">
        <v>60</v>
      </c>
      <c r="K296" s="34"/>
      <c r="L296" s="34"/>
      <c r="M296" s="34" t="s">
        <v>60</v>
      </c>
      <c r="N296" s="34"/>
      <c r="O296" s="34"/>
      <c r="P296" s="34" t="s">
        <v>60</v>
      </c>
      <c r="Q296" s="34">
        <v>5600</v>
      </c>
      <c r="R296" s="34">
        <v>1904</v>
      </c>
      <c r="S296" s="34" t="s">
        <v>748</v>
      </c>
      <c r="T296" s="34">
        <v>6000</v>
      </c>
      <c r="U296" s="34">
        <v>2231</v>
      </c>
      <c r="V296" s="34" t="s">
        <v>748</v>
      </c>
      <c r="W296" s="34">
        <v>6000</v>
      </c>
      <c r="X296" s="34">
        <v>5887.5</v>
      </c>
      <c r="Y296" s="34" t="s">
        <v>748</v>
      </c>
      <c r="Z296" s="34">
        <v>6000</v>
      </c>
      <c r="AA296" s="34">
        <v>1153.1</v>
      </c>
      <c r="AB296" s="34" t="s">
        <v>748</v>
      </c>
      <c r="AC296" s="34">
        <v>6000</v>
      </c>
      <c r="AD296" s="34">
        <v>198.5</v>
      </c>
      <c r="AE296" s="34" t="s">
        <v>748</v>
      </c>
      <c r="AF296" s="35">
        <v>29600</v>
      </c>
      <c r="AG296" s="35">
        <v>11374.1</v>
      </c>
      <c r="AH296" s="34" t="s">
        <v>748</v>
      </c>
      <c r="AI296" s="34" t="s">
        <v>565</v>
      </c>
      <c r="AJ296" s="34" t="s">
        <v>745</v>
      </c>
      <c r="AK296" s="35">
        <f>SUMIFS('8月奖金发放记录'!$G$2:$G$171,'8月奖金发放记录'!$B$2:$B$171,G296,'8月奖金发放记录'!$A$2:$A$171,A296)</f>
        <v>0</v>
      </c>
      <c r="AL296" s="35">
        <f>SUMIFS('8月奖金发放记录'!$J$2:$J$171,'8月奖金发放记录'!$B$2:$B$171,G296,'8月奖金发放记录'!$A$2:$A$171,A296)</f>
        <v>0</v>
      </c>
      <c r="AM296" s="34" t="s">
        <v>746</v>
      </c>
      <c r="AN296" s="34" t="s">
        <v>59</v>
      </c>
    </row>
    <row r="297" ht="19" customHeight="1" spans="1:40">
      <c r="A297" s="36" t="s">
        <v>567</v>
      </c>
      <c r="B297" s="36" t="s">
        <v>1030</v>
      </c>
      <c r="C297" s="36" t="s">
        <v>742</v>
      </c>
      <c r="D297" s="36" t="s">
        <v>752</v>
      </c>
      <c r="E297" s="36" t="s">
        <v>17</v>
      </c>
      <c r="F297" s="37">
        <v>1000</v>
      </c>
      <c r="G297" s="36" t="s">
        <v>564</v>
      </c>
      <c r="H297" s="36"/>
      <c r="I297" s="36"/>
      <c r="J297" s="36" t="s">
        <v>60</v>
      </c>
      <c r="K297" s="36"/>
      <c r="L297" s="36"/>
      <c r="M297" s="36" t="s">
        <v>60</v>
      </c>
      <c r="N297" s="36"/>
      <c r="O297" s="36"/>
      <c r="P297" s="36" t="s">
        <v>60</v>
      </c>
      <c r="Q297" s="36">
        <v>5600</v>
      </c>
      <c r="R297" s="36">
        <v>4713.3</v>
      </c>
      <c r="S297" s="36" t="s">
        <v>748</v>
      </c>
      <c r="T297" s="36">
        <v>5225.81</v>
      </c>
      <c r="U297" s="36">
        <v>5493.4</v>
      </c>
      <c r="V297" s="36" t="s">
        <v>744</v>
      </c>
      <c r="W297" s="36"/>
      <c r="X297" s="36"/>
      <c r="Y297" s="36" t="s">
        <v>60</v>
      </c>
      <c r="Z297" s="36">
        <v>3290.32</v>
      </c>
      <c r="AA297" s="36">
        <v>3062</v>
      </c>
      <c r="AB297" s="36" t="s">
        <v>748</v>
      </c>
      <c r="AC297" s="36">
        <v>6000</v>
      </c>
      <c r="AD297" s="36">
        <v>5033.1</v>
      </c>
      <c r="AE297" s="36" t="s">
        <v>748</v>
      </c>
      <c r="AF297" s="37">
        <v>9290.32</v>
      </c>
      <c r="AG297" s="37">
        <v>8095.1</v>
      </c>
      <c r="AH297" s="36" t="s">
        <v>748</v>
      </c>
      <c r="AI297" s="36" t="s">
        <v>565</v>
      </c>
      <c r="AJ297" s="36" t="s">
        <v>745</v>
      </c>
      <c r="AK297" s="37">
        <f>SUMIFS('8月奖金发放记录'!$G$2:$G$171,'8月奖金发放记录'!$B$2:$B$171,G297,'8月奖金发放记录'!$A$2:$A$171,A297)</f>
        <v>0</v>
      </c>
      <c r="AL297" s="37">
        <f>SUMIFS('8月奖金发放记录'!$J$2:$J$171,'8月奖金发放记录'!$B$2:$B$171,G297,'8月奖金发放记录'!$A$2:$A$171,A297)</f>
        <v>0</v>
      </c>
      <c r="AM297" s="36" t="s">
        <v>746</v>
      </c>
      <c r="AN297" s="36" t="s">
        <v>59</v>
      </c>
    </row>
    <row r="298" ht="19" customHeight="1" spans="1:40">
      <c r="A298" s="34" t="s">
        <v>568</v>
      </c>
      <c r="B298" s="34" t="s">
        <v>60</v>
      </c>
      <c r="C298" s="34" t="s">
        <v>60</v>
      </c>
      <c r="D298" s="34" t="s">
        <v>60</v>
      </c>
      <c r="E298" s="34" t="s">
        <v>16</v>
      </c>
      <c r="F298" s="35">
        <v>260</v>
      </c>
      <c r="G298" s="34" t="s">
        <v>564</v>
      </c>
      <c r="H298" s="34"/>
      <c r="I298" s="34"/>
      <c r="J298" s="34" t="s">
        <v>60</v>
      </c>
      <c r="K298" s="34"/>
      <c r="L298" s="34"/>
      <c r="M298" s="34" t="s">
        <v>60</v>
      </c>
      <c r="N298" s="34"/>
      <c r="O298" s="34"/>
      <c r="P298" s="34" t="s">
        <v>60</v>
      </c>
      <c r="Q298" s="34"/>
      <c r="R298" s="34"/>
      <c r="S298" s="34" t="s">
        <v>60</v>
      </c>
      <c r="T298" s="34"/>
      <c r="U298" s="34"/>
      <c r="V298" s="34" t="s">
        <v>60</v>
      </c>
      <c r="W298" s="34"/>
      <c r="X298" s="34"/>
      <c r="Y298" s="34" t="s">
        <v>60</v>
      </c>
      <c r="Z298" s="34"/>
      <c r="AA298" s="34"/>
      <c r="AB298" s="34" t="s">
        <v>60</v>
      </c>
      <c r="AC298" s="34">
        <v>5000</v>
      </c>
      <c r="AD298" s="34">
        <v>2321.5</v>
      </c>
      <c r="AE298" s="34" t="s">
        <v>748</v>
      </c>
      <c r="AF298" s="35">
        <v>5000</v>
      </c>
      <c r="AG298" s="35">
        <v>2321.5</v>
      </c>
      <c r="AH298" s="34" t="s">
        <v>748</v>
      </c>
      <c r="AI298" s="34" t="s">
        <v>569</v>
      </c>
      <c r="AJ298" s="34" t="s">
        <v>745</v>
      </c>
      <c r="AK298" s="35">
        <f>SUMIFS('8月奖金发放记录'!$G$2:$G$171,'8月奖金发放记录'!$B$2:$B$171,G298,'8月奖金发放记录'!$A$2:$A$171,A298)</f>
        <v>0</v>
      </c>
      <c r="AL298" s="35">
        <f>SUMIFS('8月奖金发放记录'!$J$2:$J$171,'8月奖金发放记录'!$B$2:$B$171,G298,'8月奖金发放记录'!$A$2:$A$171,A298)</f>
        <v>0</v>
      </c>
      <c r="AM298" s="34" t="s">
        <v>746</v>
      </c>
      <c r="AN298" s="34" t="s">
        <v>59</v>
      </c>
    </row>
    <row r="299" ht="19" customHeight="1" spans="1:40">
      <c r="A299" s="36" t="s">
        <v>571</v>
      </c>
      <c r="B299" s="36" t="s">
        <v>60</v>
      </c>
      <c r="C299" s="36" t="s">
        <v>60</v>
      </c>
      <c r="D299" s="36" t="s">
        <v>60</v>
      </c>
      <c r="E299" s="36" t="s">
        <v>16</v>
      </c>
      <c r="F299" s="37">
        <v>260</v>
      </c>
      <c r="G299" s="36" t="s">
        <v>564</v>
      </c>
      <c r="H299" s="36"/>
      <c r="I299" s="36"/>
      <c r="J299" s="36" t="s">
        <v>60</v>
      </c>
      <c r="K299" s="36"/>
      <c r="L299" s="36"/>
      <c r="M299" s="36" t="s">
        <v>60</v>
      </c>
      <c r="N299" s="36"/>
      <c r="O299" s="36"/>
      <c r="P299" s="36" t="s">
        <v>60</v>
      </c>
      <c r="Q299" s="36"/>
      <c r="R299" s="36"/>
      <c r="S299" s="36" t="s">
        <v>60</v>
      </c>
      <c r="T299" s="36"/>
      <c r="U299" s="36"/>
      <c r="V299" s="36" t="s">
        <v>60</v>
      </c>
      <c r="W299" s="36"/>
      <c r="X299" s="36"/>
      <c r="Y299" s="36" t="s">
        <v>60</v>
      </c>
      <c r="Z299" s="36"/>
      <c r="AA299" s="36"/>
      <c r="AB299" s="36" t="s">
        <v>60</v>
      </c>
      <c r="AC299" s="36">
        <v>5000</v>
      </c>
      <c r="AD299" s="36">
        <v>0</v>
      </c>
      <c r="AE299" s="36" t="s">
        <v>748</v>
      </c>
      <c r="AF299" s="37">
        <v>5000</v>
      </c>
      <c r="AG299" s="37">
        <v>0</v>
      </c>
      <c r="AH299" s="36" t="s">
        <v>748</v>
      </c>
      <c r="AI299" s="36" t="s">
        <v>569</v>
      </c>
      <c r="AJ299" s="36" t="s">
        <v>745</v>
      </c>
      <c r="AK299" s="37">
        <f>SUMIFS('8月奖金发放记录'!$G$2:$G$171,'8月奖金发放记录'!$B$2:$B$171,G299,'8月奖金发放记录'!$A$2:$A$171,A299)</f>
        <v>0</v>
      </c>
      <c r="AL299" s="37">
        <f>SUMIFS('8月奖金发放记录'!$J$2:$J$171,'8月奖金发放记录'!$B$2:$B$171,G299,'8月奖金发放记录'!$A$2:$A$171,A299)</f>
        <v>0</v>
      </c>
      <c r="AM299" s="36" t="s">
        <v>746</v>
      </c>
      <c r="AN299" s="36" t="s">
        <v>59</v>
      </c>
    </row>
    <row r="300" ht="19" customHeight="1" spans="1:40">
      <c r="A300" s="34" t="s">
        <v>573</v>
      </c>
      <c r="B300" s="34" t="s">
        <v>1031</v>
      </c>
      <c r="C300" s="34" t="s">
        <v>750</v>
      </c>
      <c r="D300" s="34" t="s">
        <v>777</v>
      </c>
      <c r="E300" s="34" t="s">
        <v>6</v>
      </c>
      <c r="F300" s="35">
        <v>150</v>
      </c>
      <c r="G300" s="34" t="s">
        <v>564</v>
      </c>
      <c r="H300" s="34">
        <v>3000</v>
      </c>
      <c r="I300" s="34">
        <v>2625.6</v>
      </c>
      <c r="J300" s="34" t="s">
        <v>748</v>
      </c>
      <c r="K300" s="34">
        <v>3000</v>
      </c>
      <c r="L300" s="34">
        <v>1262.3</v>
      </c>
      <c r="M300" s="34" t="s">
        <v>748</v>
      </c>
      <c r="N300" s="34">
        <v>3000</v>
      </c>
      <c r="O300" s="34">
        <v>3280.7</v>
      </c>
      <c r="P300" s="34" t="s">
        <v>744</v>
      </c>
      <c r="Q300" s="34">
        <v>3000</v>
      </c>
      <c r="R300" s="34">
        <v>3575.4</v>
      </c>
      <c r="S300" s="34" t="s">
        <v>744</v>
      </c>
      <c r="T300" s="34">
        <v>3000</v>
      </c>
      <c r="U300" s="34">
        <v>1470.8</v>
      </c>
      <c r="V300" s="34" t="s">
        <v>748</v>
      </c>
      <c r="W300" s="34">
        <v>3000</v>
      </c>
      <c r="X300" s="34">
        <v>1584.2</v>
      </c>
      <c r="Y300" s="34" t="s">
        <v>748</v>
      </c>
      <c r="Z300" s="34">
        <v>3000</v>
      </c>
      <c r="AA300" s="34">
        <v>438.2</v>
      </c>
      <c r="AB300" s="34" t="s">
        <v>748</v>
      </c>
      <c r="AC300" s="34">
        <v>3000</v>
      </c>
      <c r="AD300" s="34">
        <v>1826.7</v>
      </c>
      <c r="AE300" s="34" t="s">
        <v>748</v>
      </c>
      <c r="AF300" s="35">
        <v>24000</v>
      </c>
      <c r="AG300" s="35">
        <v>16063.9</v>
      </c>
      <c r="AH300" s="34" t="s">
        <v>748</v>
      </c>
      <c r="AI300" s="34" t="s">
        <v>574</v>
      </c>
      <c r="AJ300" s="34" t="s">
        <v>745</v>
      </c>
      <c r="AK300" s="35">
        <f>SUMIFS('8月奖金发放记录'!$G$2:$G$171,'8月奖金发放记录'!$B$2:$B$171,G300,'8月奖金发放记录'!$A$2:$A$171,A300)</f>
        <v>0</v>
      </c>
      <c r="AL300" s="35">
        <f>SUMIFS('8月奖金发放记录'!$J$2:$J$171,'8月奖金发放记录'!$B$2:$B$171,G300,'8月奖金发放记录'!$A$2:$A$171,A300)</f>
        <v>0</v>
      </c>
      <c r="AM300" s="34" t="s">
        <v>746</v>
      </c>
      <c r="AN300" s="34" t="s">
        <v>59</v>
      </c>
    </row>
    <row r="301" ht="19" customHeight="1" spans="1:40">
      <c r="A301" s="36" t="s">
        <v>576</v>
      </c>
      <c r="B301" s="36" t="s">
        <v>60</v>
      </c>
      <c r="C301" s="36" t="s">
        <v>60</v>
      </c>
      <c r="D301" s="36" t="s">
        <v>60</v>
      </c>
      <c r="E301" s="36" t="s">
        <v>16</v>
      </c>
      <c r="F301" s="37">
        <v>260</v>
      </c>
      <c r="G301" s="36" t="s">
        <v>564</v>
      </c>
      <c r="H301" s="36"/>
      <c r="I301" s="36"/>
      <c r="J301" s="36" t="s">
        <v>60</v>
      </c>
      <c r="K301" s="36"/>
      <c r="L301" s="36"/>
      <c r="M301" s="36" t="s">
        <v>60</v>
      </c>
      <c r="N301" s="36"/>
      <c r="O301" s="36"/>
      <c r="P301" s="36" t="s">
        <v>60</v>
      </c>
      <c r="Q301" s="36"/>
      <c r="R301" s="36"/>
      <c r="S301" s="36" t="s">
        <v>60</v>
      </c>
      <c r="T301" s="36"/>
      <c r="U301" s="36"/>
      <c r="V301" s="36" t="s">
        <v>60</v>
      </c>
      <c r="W301" s="36"/>
      <c r="X301" s="36"/>
      <c r="Y301" s="36" t="s">
        <v>60</v>
      </c>
      <c r="Z301" s="36"/>
      <c r="AA301" s="36"/>
      <c r="AB301" s="36" t="s">
        <v>60</v>
      </c>
      <c r="AC301" s="36">
        <v>5000</v>
      </c>
      <c r="AD301" s="36">
        <v>1268.5</v>
      </c>
      <c r="AE301" s="36" t="s">
        <v>748</v>
      </c>
      <c r="AF301" s="37">
        <v>5000</v>
      </c>
      <c r="AG301" s="37">
        <v>1268.5</v>
      </c>
      <c r="AH301" s="36" t="s">
        <v>748</v>
      </c>
      <c r="AI301" s="36" t="s">
        <v>569</v>
      </c>
      <c r="AJ301" s="36" t="s">
        <v>745</v>
      </c>
      <c r="AK301" s="37">
        <f>SUMIFS('8月奖金发放记录'!$G$2:$G$171,'8月奖金发放记录'!$B$2:$B$171,G301,'8月奖金发放记录'!$A$2:$A$171,A301)</f>
        <v>0</v>
      </c>
      <c r="AL301" s="37">
        <f>SUMIFS('8月奖金发放记录'!$J$2:$J$171,'8月奖金发放记录'!$B$2:$B$171,G301,'8月奖金发放记录'!$A$2:$A$171,A301)</f>
        <v>0</v>
      </c>
      <c r="AM301" s="36" t="s">
        <v>746</v>
      </c>
      <c r="AN301" s="36" t="s">
        <v>59</v>
      </c>
    </row>
    <row r="302" ht="19" customHeight="1" spans="1:40">
      <c r="A302" s="34" t="s">
        <v>579</v>
      </c>
      <c r="B302" s="34" t="s">
        <v>1032</v>
      </c>
      <c r="C302" s="34" t="s">
        <v>750</v>
      </c>
      <c r="D302" s="34" t="s">
        <v>777</v>
      </c>
      <c r="E302" s="34" t="s">
        <v>6</v>
      </c>
      <c r="F302" s="35">
        <v>150</v>
      </c>
      <c r="G302" s="34" t="s">
        <v>564</v>
      </c>
      <c r="H302" s="34"/>
      <c r="I302" s="34"/>
      <c r="J302" s="34" t="s">
        <v>60</v>
      </c>
      <c r="K302" s="34"/>
      <c r="L302" s="34"/>
      <c r="M302" s="34" t="s">
        <v>60</v>
      </c>
      <c r="N302" s="34"/>
      <c r="O302" s="34"/>
      <c r="P302" s="34" t="s">
        <v>60</v>
      </c>
      <c r="Q302" s="34"/>
      <c r="R302" s="34"/>
      <c r="S302" s="34" t="s">
        <v>60</v>
      </c>
      <c r="T302" s="34"/>
      <c r="U302" s="34"/>
      <c r="V302" s="34" t="s">
        <v>60</v>
      </c>
      <c r="W302" s="34"/>
      <c r="X302" s="34"/>
      <c r="Y302" s="34" t="s">
        <v>60</v>
      </c>
      <c r="Z302" s="34"/>
      <c r="AA302" s="34"/>
      <c r="AB302" s="34" t="s">
        <v>60</v>
      </c>
      <c r="AC302" s="34">
        <v>3000</v>
      </c>
      <c r="AD302" s="34">
        <v>1563.2</v>
      </c>
      <c r="AE302" s="34" t="s">
        <v>748</v>
      </c>
      <c r="AF302" s="35">
        <v>3000</v>
      </c>
      <c r="AG302" s="35">
        <v>1563.2</v>
      </c>
      <c r="AH302" s="34" t="s">
        <v>748</v>
      </c>
      <c r="AI302" s="34" t="s">
        <v>569</v>
      </c>
      <c r="AJ302" s="34" t="s">
        <v>745</v>
      </c>
      <c r="AK302" s="35">
        <f>SUMIFS('8月奖金发放记录'!$G$2:$G$171,'8月奖金发放记录'!$B$2:$B$171,G302,'8月奖金发放记录'!$A$2:$A$171,A302)</f>
        <v>0</v>
      </c>
      <c r="AL302" s="35">
        <f>SUMIFS('8月奖金发放记录'!$J$2:$J$171,'8月奖金发放记录'!$B$2:$B$171,G302,'8月奖金发放记录'!$A$2:$A$171,A302)</f>
        <v>0</v>
      </c>
      <c r="AM302" s="34" t="s">
        <v>746</v>
      </c>
      <c r="AN302" s="34" t="s">
        <v>59</v>
      </c>
    </row>
    <row r="303" ht="19" customHeight="1" spans="1:40">
      <c r="A303" s="36" t="s">
        <v>580</v>
      </c>
      <c r="B303" s="36" t="s">
        <v>1033</v>
      </c>
      <c r="C303" s="36" t="s">
        <v>750</v>
      </c>
      <c r="D303" s="36" t="s">
        <v>777</v>
      </c>
      <c r="E303" s="36" t="s">
        <v>6</v>
      </c>
      <c r="F303" s="37">
        <v>150</v>
      </c>
      <c r="G303" s="36" t="s">
        <v>564</v>
      </c>
      <c r="H303" s="36"/>
      <c r="I303" s="36"/>
      <c r="J303" s="36" t="s">
        <v>60</v>
      </c>
      <c r="K303" s="36"/>
      <c r="L303" s="36"/>
      <c r="M303" s="36" t="s">
        <v>60</v>
      </c>
      <c r="N303" s="36"/>
      <c r="O303" s="36"/>
      <c r="P303" s="36" t="s">
        <v>60</v>
      </c>
      <c r="Q303" s="36"/>
      <c r="R303" s="36"/>
      <c r="S303" s="36" t="s">
        <v>60</v>
      </c>
      <c r="T303" s="36"/>
      <c r="U303" s="36"/>
      <c r="V303" s="36" t="s">
        <v>60</v>
      </c>
      <c r="W303" s="36"/>
      <c r="X303" s="36"/>
      <c r="Y303" s="36" t="s">
        <v>60</v>
      </c>
      <c r="Z303" s="36"/>
      <c r="AA303" s="36"/>
      <c r="AB303" s="36" t="s">
        <v>60</v>
      </c>
      <c r="AC303" s="36">
        <v>3000</v>
      </c>
      <c r="AD303" s="36">
        <v>1269.5</v>
      </c>
      <c r="AE303" s="36" t="s">
        <v>748</v>
      </c>
      <c r="AF303" s="37">
        <v>3000</v>
      </c>
      <c r="AG303" s="37">
        <v>1269.5</v>
      </c>
      <c r="AH303" s="36" t="s">
        <v>748</v>
      </c>
      <c r="AI303" s="36" t="s">
        <v>569</v>
      </c>
      <c r="AJ303" s="36" t="s">
        <v>745</v>
      </c>
      <c r="AK303" s="37">
        <f>SUMIFS('8月奖金发放记录'!$G$2:$G$171,'8月奖金发放记录'!$B$2:$B$171,G303,'8月奖金发放记录'!$A$2:$A$171,A303)</f>
        <v>0</v>
      </c>
      <c r="AL303" s="37">
        <f>SUMIFS('8月奖金发放记录'!$J$2:$J$171,'8月奖金发放记录'!$B$2:$B$171,G303,'8月奖金发放记录'!$A$2:$A$171,A303)</f>
        <v>0</v>
      </c>
      <c r="AM303" s="36" t="s">
        <v>746</v>
      </c>
      <c r="AN303" s="36" t="s">
        <v>59</v>
      </c>
    </row>
    <row r="304" ht="19" customHeight="1" spans="1:40">
      <c r="A304" s="34" t="s">
        <v>581</v>
      </c>
      <c r="B304" s="34" t="s">
        <v>1034</v>
      </c>
      <c r="C304" s="34" t="s">
        <v>750</v>
      </c>
      <c r="D304" s="34" t="s">
        <v>777</v>
      </c>
      <c r="E304" s="34" t="s">
        <v>6</v>
      </c>
      <c r="F304" s="35">
        <v>150</v>
      </c>
      <c r="G304" s="34" t="s">
        <v>564</v>
      </c>
      <c r="H304" s="34"/>
      <c r="I304" s="34"/>
      <c r="J304" s="34" t="s">
        <v>60</v>
      </c>
      <c r="K304" s="34"/>
      <c r="L304" s="34"/>
      <c r="M304" s="34" t="s">
        <v>60</v>
      </c>
      <c r="N304" s="34"/>
      <c r="O304" s="34"/>
      <c r="P304" s="34" t="s">
        <v>60</v>
      </c>
      <c r="Q304" s="34"/>
      <c r="R304" s="34"/>
      <c r="S304" s="34" t="s">
        <v>60</v>
      </c>
      <c r="T304" s="34"/>
      <c r="U304" s="34"/>
      <c r="V304" s="34" t="s">
        <v>60</v>
      </c>
      <c r="W304" s="34"/>
      <c r="X304" s="34"/>
      <c r="Y304" s="34" t="s">
        <v>60</v>
      </c>
      <c r="Z304" s="34"/>
      <c r="AA304" s="34"/>
      <c r="AB304" s="34" t="s">
        <v>60</v>
      </c>
      <c r="AC304" s="34">
        <v>3000</v>
      </c>
      <c r="AD304" s="34">
        <v>183.7</v>
      </c>
      <c r="AE304" s="34" t="s">
        <v>748</v>
      </c>
      <c r="AF304" s="35">
        <v>3000</v>
      </c>
      <c r="AG304" s="35">
        <v>183.7</v>
      </c>
      <c r="AH304" s="34" t="s">
        <v>748</v>
      </c>
      <c r="AI304" s="34" t="s">
        <v>569</v>
      </c>
      <c r="AJ304" s="34" t="s">
        <v>745</v>
      </c>
      <c r="AK304" s="35">
        <f>SUMIFS('8月奖金发放记录'!$G$2:$G$171,'8月奖金发放记录'!$B$2:$B$171,G304,'8月奖金发放记录'!$A$2:$A$171,A304)</f>
        <v>0</v>
      </c>
      <c r="AL304" s="35">
        <f>SUMIFS('8月奖金发放记录'!$J$2:$J$171,'8月奖金发放记录'!$B$2:$B$171,G304,'8月奖金发放记录'!$A$2:$A$171,A304)</f>
        <v>0</v>
      </c>
      <c r="AM304" s="34" t="s">
        <v>746</v>
      </c>
      <c r="AN304" s="34" t="s">
        <v>59</v>
      </c>
    </row>
    <row r="305" ht="19" customHeight="1" spans="1:40">
      <c r="A305" s="36" t="s">
        <v>583</v>
      </c>
      <c r="B305" s="36" t="s">
        <v>1035</v>
      </c>
      <c r="C305" s="36" t="s">
        <v>750</v>
      </c>
      <c r="D305" s="36" t="s">
        <v>777</v>
      </c>
      <c r="E305" s="36" t="s">
        <v>6</v>
      </c>
      <c r="F305" s="37">
        <v>150</v>
      </c>
      <c r="G305" s="36" t="s">
        <v>564</v>
      </c>
      <c r="H305" s="36"/>
      <c r="I305" s="36"/>
      <c r="J305" s="36" t="s">
        <v>60</v>
      </c>
      <c r="K305" s="36"/>
      <c r="L305" s="36"/>
      <c r="M305" s="36" t="s">
        <v>60</v>
      </c>
      <c r="N305" s="36"/>
      <c r="O305" s="36"/>
      <c r="P305" s="36" t="s">
        <v>60</v>
      </c>
      <c r="Q305" s="36"/>
      <c r="R305" s="36"/>
      <c r="S305" s="36" t="s">
        <v>60</v>
      </c>
      <c r="T305" s="36"/>
      <c r="U305" s="36"/>
      <c r="V305" s="36" t="s">
        <v>60</v>
      </c>
      <c r="W305" s="36"/>
      <c r="X305" s="36"/>
      <c r="Y305" s="36" t="s">
        <v>60</v>
      </c>
      <c r="Z305" s="36"/>
      <c r="AA305" s="36"/>
      <c r="AB305" s="36" t="s">
        <v>60</v>
      </c>
      <c r="AC305" s="36">
        <v>3000</v>
      </c>
      <c r="AD305" s="36">
        <v>2292.7</v>
      </c>
      <c r="AE305" s="36" t="s">
        <v>748</v>
      </c>
      <c r="AF305" s="37">
        <v>3000</v>
      </c>
      <c r="AG305" s="37">
        <v>2292.7</v>
      </c>
      <c r="AH305" s="36" t="s">
        <v>748</v>
      </c>
      <c r="AI305" s="36" t="s">
        <v>569</v>
      </c>
      <c r="AJ305" s="36" t="s">
        <v>745</v>
      </c>
      <c r="AK305" s="37">
        <f>SUMIFS('8月奖金发放记录'!$G$2:$G$171,'8月奖金发放记录'!$B$2:$B$171,G305,'8月奖金发放记录'!$A$2:$A$171,A305)</f>
        <v>0</v>
      </c>
      <c r="AL305" s="37">
        <f>SUMIFS('8月奖金发放记录'!$J$2:$J$171,'8月奖金发放记录'!$B$2:$B$171,G305,'8月奖金发放记录'!$A$2:$A$171,A305)</f>
        <v>0</v>
      </c>
      <c r="AM305" s="36" t="s">
        <v>746</v>
      </c>
      <c r="AN305" s="36" t="s">
        <v>59</v>
      </c>
    </row>
    <row r="306" ht="19" customHeight="1" spans="1:40">
      <c r="A306" s="34" t="s">
        <v>584</v>
      </c>
      <c r="B306" s="34" t="s">
        <v>1036</v>
      </c>
      <c r="C306" s="34" t="s">
        <v>750</v>
      </c>
      <c r="D306" s="34" t="s">
        <v>777</v>
      </c>
      <c r="E306" s="34" t="s">
        <v>6</v>
      </c>
      <c r="F306" s="35">
        <v>150</v>
      </c>
      <c r="G306" s="34" t="s">
        <v>564</v>
      </c>
      <c r="H306" s="34"/>
      <c r="I306" s="34"/>
      <c r="J306" s="34" t="s">
        <v>60</v>
      </c>
      <c r="K306" s="34"/>
      <c r="L306" s="34"/>
      <c r="M306" s="34" t="s">
        <v>60</v>
      </c>
      <c r="N306" s="34"/>
      <c r="O306" s="34"/>
      <c r="P306" s="34" t="s">
        <v>60</v>
      </c>
      <c r="Q306" s="34"/>
      <c r="R306" s="34"/>
      <c r="S306" s="34" t="s">
        <v>60</v>
      </c>
      <c r="T306" s="34"/>
      <c r="U306" s="34"/>
      <c r="V306" s="34" t="s">
        <v>60</v>
      </c>
      <c r="W306" s="34"/>
      <c r="X306" s="34"/>
      <c r="Y306" s="34" t="s">
        <v>60</v>
      </c>
      <c r="Z306" s="34"/>
      <c r="AA306" s="34"/>
      <c r="AB306" s="34" t="s">
        <v>60</v>
      </c>
      <c r="AC306" s="34">
        <v>3000</v>
      </c>
      <c r="AD306" s="34">
        <v>1262.9</v>
      </c>
      <c r="AE306" s="34" t="s">
        <v>748</v>
      </c>
      <c r="AF306" s="35">
        <v>3000</v>
      </c>
      <c r="AG306" s="35">
        <v>1262.9</v>
      </c>
      <c r="AH306" s="34" t="s">
        <v>748</v>
      </c>
      <c r="AI306" s="34" t="s">
        <v>569</v>
      </c>
      <c r="AJ306" s="34" t="s">
        <v>745</v>
      </c>
      <c r="AK306" s="35">
        <f>SUMIFS('8月奖金发放记录'!$G$2:$G$171,'8月奖金发放记录'!$B$2:$B$171,G306,'8月奖金发放记录'!$A$2:$A$171,A306)</f>
        <v>0</v>
      </c>
      <c r="AL306" s="35">
        <f>SUMIFS('8月奖金发放记录'!$J$2:$J$171,'8月奖金发放记录'!$B$2:$B$171,G306,'8月奖金发放记录'!$A$2:$A$171,A306)</f>
        <v>0</v>
      </c>
      <c r="AM306" s="34" t="s">
        <v>746</v>
      </c>
      <c r="AN306" s="34" t="s">
        <v>59</v>
      </c>
    </row>
    <row r="307" ht="19" customHeight="1" spans="1:40">
      <c r="A307" s="36" t="s">
        <v>585</v>
      </c>
      <c r="B307" s="36" t="s">
        <v>1037</v>
      </c>
      <c r="C307" s="36" t="s">
        <v>750</v>
      </c>
      <c r="D307" s="36" t="s">
        <v>777</v>
      </c>
      <c r="E307" s="36" t="s">
        <v>6</v>
      </c>
      <c r="F307" s="37">
        <v>150</v>
      </c>
      <c r="G307" s="36" t="s">
        <v>564</v>
      </c>
      <c r="H307" s="36"/>
      <c r="I307" s="36"/>
      <c r="J307" s="36" t="s">
        <v>60</v>
      </c>
      <c r="K307" s="36"/>
      <c r="L307" s="36"/>
      <c r="M307" s="36" t="s">
        <v>60</v>
      </c>
      <c r="N307" s="36"/>
      <c r="O307" s="36"/>
      <c r="P307" s="36" t="s">
        <v>60</v>
      </c>
      <c r="Q307" s="36"/>
      <c r="R307" s="36"/>
      <c r="S307" s="36" t="s">
        <v>60</v>
      </c>
      <c r="T307" s="36"/>
      <c r="U307" s="36"/>
      <c r="V307" s="36" t="s">
        <v>60</v>
      </c>
      <c r="W307" s="36"/>
      <c r="X307" s="36"/>
      <c r="Y307" s="36" t="s">
        <v>60</v>
      </c>
      <c r="Z307" s="36"/>
      <c r="AA307" s="36"/>
      <c r="AB307" s="36" t="s">
        <v>60</v>
      </c>
      <c r="AC307" s="36">
        <v>3000</v>
      </c>
      <c r="AD307" s="36">
        <v>169.4</v>
      </c>
      <c r="AE307" s="36" t="s">
        <v>748</v>
      </c>
      <c r="AF307" s="37">
        <v>3000</v>
      </c>
      <c r="AG307" s="37">
        <v>169.4</v>
      </c>
      <c r="AH307" s="36" t="s">
        <v>748</v>
      </c>
      <c r="AI307" s="36" t="s">
        <v>569</v>
      </c>
      <c r="AJ307" s="36" t="s">
        <v>745</v>
      </c>
      <c r="AK307" s="37">
        <f>SUMIFS('8月奖金发放记录'!$G$2:$G$171,'8月奖金发放记录'!$B$2:$B$171,G307,'8月奖金发放记录'!$A$2:$A$171,A307)</f>
        <v>0</v>
      </c>
      <c r="AL307" s="37">
        <f>SUMIFS('8月奖金发放记录'!$J$2:$J$171,'8月奖金发放记录'!$B$2:$B$171,G307,'8月奖金发放记录'!$A$2:$A$171,A307)</f>
        <v>0</v>
      </c>
      <c r="AM307" s="36" t="s">
        <v>746</v>
      </c>
      <c r="AN307" s="36" t="s">
        <v>59</v>
      </c>
    </row>
    <row r="308" ht="19" customHeight="1" spans="1:40">
      <c r="A308" s="34" t="s">
        <v>587</v>
      </c>
      <c r="B308" s="34" t="s">
        <v>1038</v>
      </c>
      <c r="C308" s="34" t="s">
        <v>750</v>
      </c>
      <c r="D308" s="34" t="s">
        <v>777</v>
      </c>
      <c r="E308" s="34" t="s">
        <v>6</v>
      </c>
      <c r="F308" s="35">
        <v>150</v>
      </c>
      <c r="G308" s="34" t="s">
        <v>564</v>
      </c>
      <c r="H308" s="34"/>
      <c r="I308" s="34"/>
      <c r="J308" s="34" t="s">
        <v>60</v>
      </c>
      <c r="K308" s="34"/>
      <c r="L308" s="34"/>
      <c r="M308" s="34" t="s">
        <v>60</v>
      </c>
      <c r="N308" s="34"/>
      <c r="O308" s="34"/>
      <c r="P308" s="34" t="s">
        <v>60</v>
      </c>
      <c r="Q308" s="34"/>
      <c r="R308" s="34"/>
      <c r="S308" s="34" t="s">
        <v>60</v>
      </c>
      <c r="T308" s="34"/>
      <c r="U308" s="34"/>
      <c r="V308" s="34" t="s">
        <v>60</v>
      </c>
      <c r="W308" s="34"/>
      <c r="X308" s="34"/>
      <c r="Y308" s="34" t="s">
        <v>60</v>
      </c>
      <c r="Z308" s="34"/>
      <c r="AA308" s="34"/>
      <c r="AB308" s="34" t="s">
        <v>60</v>
      </c>
      <c r="AC308" s="34">
        <v>3000</v>
      </c>
      <c r="AD308" s="34">
        <v>3338.4</v>
      </c>
      <c r="AE308" s="34" t="s">
        <v>744</v>
      </c>
      <c r="AF308" s="35">
        <v>3000</v>
      </c>
      <c r="AG308" s="35">
        <v>3338.4</v>
      </c>
      <c r="AH308" s="34" t="s">
        <v>744</v>
      </c>
      <c r="AI308" s="34" t="s">
        <v>569</v>
      </c>
      <c r="AJ308" s="34" t="s">
        <v>745</v>
      </c>
      <c r="AK308" s="35">
        <f>SUMIFS('8月奖金发放记录'!$G$2:$G$171,'8月奖金发放记录'!$B$2:$B$171,G308,'8月奖金发放记录'!$A$2:$A$171,A308)</f>
        <v>150</v>
      </c>
      <c r="AL308" s="35">
        <f>SUMIFS('8月奖金发放记录'!$J$2:$J$171,'8月奖金发放记录'!$B$2:$B$171,G308,'8月奖金发放记录'!$A$2:$A$171,A308)</f>
        <v>150</v>
      </c>
      <c r="AM308" s="34" t="s">
        <v>60</v>
      </c>
      <c r="AN308" s="34" t="s">
        <v>59</v>
      </c>
    </row>
    <row r="309" ht="19" customHeight="1" spans="1:40">
      <c r="A309" s="36" t="s">
        <v>588</v>
      </c>
      <c r="B309" s="36" t="s">
        <v>1039</v>
      </c>
      <c r="C309" s="36" t="s">
        <v>750</v>
      </c>
      <c r="D309" s="36" t="s">
        <v>777</v>
      </c>
      <c r="E309" s="36" t="s">
        <v>6</v>
      </c>
      <c r="F309" s="37">
        <v>150</v>
      </c>
      <c r="G309" s="36" t="s">
        <v>564</v>
      </c>
      <c r="H309" s="36"/>
      <c r="I309" s="36"/>
      <c r="J309" s="36" t="s">
        <v>60</v>
      </c>
      <c r="K309" s="36"/>
      <c r="L309" s="36"/>
      <c r="M309" s="36" t="s">
        <v>60</v>
      </c>
      <c r="N309" s="36"/>
      <c r="O309" s="36"/>
      <c r="P309" s="36" t="s">
        <v>60</v>
      </c>
      <c r="Q309" s="36"/>
      <c r="R309" s="36"/>
      <c r="S309" s="36" t="s">
        <v>60</v>
      </c>
      <c r="T309" s="36"/>
      <c r="U309" s="36"/>
      <c r="V309" s="36" t="s">
        <v>60</v>
      </c>
      <c r="W309" s="36"/>
      <c r="X309" s="36"/>
      <c r="Y309" s="36" t="s">
        <v>60</v>
      </c>
      <c r="Z309" s="36">
        <v>3000</v>
      </c>
      <c r="AA309" s="36">
        <v>1185.2</v>
      </c>
      <c r="AB309" s="36" t="s">
        <v>748</v>
      </c>
      <c r="AC309" s="36">
        <v>3000</v>
      </c>
      <c r="AD309" s="36">
        <v>1195.6</v>
      </c>
      <c r="AE309" s="36" t="s">
        <v>748</v>
      </c>
      <c r="AF309" s="37">
        <v>6000</v>
      </c>
      <c r="AG309" s="37">
        <v>2380.8</v>
      </c>
      <c r="AH309" s="36" t="s">
        <v>748</v>
      </c>
      <c r="AI309" s="36" t="s">
        <v>589</v>
      </c>
      <c r="AJ309" s="36" t="s">
        <v>745</v>
      </c>
      <c r="AK309" s="37">
        <f>SUMIFS('8月奖金发放记录'!$G$2:$G$171,'8月奖金发放记录'!$B$2:$B$171,G309,'8月奖金发放记录'!$A$2:$A$171,A309)</f>
        <v>0</v>
      </c>
      <c r="AL309" s="37">
        <f>SUMIFS('8月奖金发放记录'!$J$2:$J$171,'8月奖金发放记录'!$B$2:$B$171,G309,'8月奖金发放记录'!$A$2:$A$171,A309)</f>
        <v>0</v>
      </c>
      <c r="AM309" s="36" t="s">
        <v>746</v>
      </c>
      <c r="AN309" s="36" t="s">
        <v>59</v>
      </c>
    </row>
    <row r="310" ht="19" customHeight="1" spans="1:40">
      <c r="A310" s="34" t="s">
        <v>591</v>
      </c>
      <c r="B310" s="34" t="s">
        <v>1040</v>
      </c>
      <c r="C310" s="34" t="s">
        <v>750</v>
      </c>
      <c r="D310" s="34" t="s">
        <v>777</v>
      </c>
      <c r="E310" s="34" t="s">
        <v>6</v>
      </c>
      <c r="F310" s="35">
        <v>150</v>
      </c>
      <c r="G310" s="34" t="s">
        <v>564</v>
      </c>
      <c r="H310" s="34"/>
      <c r="I310" s="34"/>
      <c r="J310" s="34" t="s">
        <v>60</v>
      </c>
      <c r="K310" s="34"/>
      <c r="L310" s="34"/>
      <c r="M310" s="34" t="s">
        <v>60</v>
      </c>
      <c r="N310" s="34"/>
      <c r="O310" s="34"/>
      <c r="P310" s="34" t="s">
        <v>60</v>
      </c>
      <c r="Q310" s="34"/>
      <c r="R310" s="34"/>
      <c r="S310" s="34" t="s">
        <v>60</v>
      </c>
      <c r="T310" s="34"/>
      <c r="U310" s="34"/>
      <c r="V310" s="34" t="s">
        <v>60</v>
      </c>
      <c r="W310" s="34"/>
      <c r="X310" s="34"/>
      <c r="Y310" s="34" t="s">
        <v>60</v>
      </c>
      <c r="Z310" s="34"/>
      <c r="AA310" s="34"/>
      <c r="AB310" s="34" t="s">
        <v>60</v>
      </c>
      <c r="AC310" s="34">
        <v>3000</v>
      </c>
      <c r="AD310" s="34">
        <v>199</v>
      </c>
      <c r="AE310" s="34" t="s">
        <v>748</v>
      </c>
      <c r="AF310" s="35">
        <v>3000</v>
      </c>
      <c r="AG310" s="35">
        <v>199</v>
      </c>
      <c r="AH310" s="34" t="s">
        <v>748</v>
      </c>
      <c r="AI310" s="34" t="s">
        <v>569</v>
      </c>
      <c r="AJ310" s="34" t="s">
        <v>745</v>
      </c>
      <c r="AK310" s="35">
        <f>SUMIFS('8月奖金发放记录'!$G$2:$G$171,'8月奖金发放记录'!$B$2:$B$171,G310,'8月奖金发放记录'!$A$2:$A$171,A310)</f>
        <v>0</v>
      </c>
      <c r="AL310" s="35">
        <f>SUMIFS('8月奖金发放记录'!$J$2:$J$171,'8月奖金发放记录'!$B$2:$B$171,G310,'8月奖金发放记录'!$A$2:$A$171,A310)</f>
        <v>0</v>
      </c>
      <c r="AM310" s="34" t="s">
        <v>746</v>
      </c>
      <c r="AN310" s="34" t="s">
        <v>59</v>
      </c>
    </row>
    <row r="311" ht="19" customHeight="1" spans="1:40">
      <c r="A311" s="36" t="s">
        <v>593</v>
      </c>
      <c r="B311" s="36" t="s">
        <v>1041</v>
      </c>
      <c r="C311" s="36" t="s">
        <v>750</v>
      </c>
      <c r="D311" s="36" t="s">
        <v>777</v>
      </c>
      <c r="E311" s="36" t="s">
        <v>6</v>
      </c>
      <c r="F311" s="37">
        <v>150</v>
      </c>
      <c r="G311" s="36" t="s">
        <v>564</v>
      </c>
      <c r="H311" s="36"/>
      <c r="I311" s="36"/>
      <c r="J311" s="36" t="s">
        <v>60</v>
      </c>
      <c r="K311" s="36"/>
      <c r="L311" s="36"/>
      <c r="M311" s="36" t="s">
        <v>60</v>
      </c>
      <c r="N311" s="36"/>
      <c r="O311" s="36"/>
      <c r="P311" s="36" t="s">
        <v>60</v>
      </c>
      <c r="Q311" s="36"/>
      <c r="R311" s="36"/>
      <c r="S311" s="36" t="s">
        <v>60</v>
      </c>
      <c r="T311" s="36"/>
      <c r="U311" s="36"/>
      <c r="V311" s="36" t="s">
        <v>60</v>
      </c>
      <c r="W311" s="36"/>
      <c r="X311" s="36"/>
      <c r="Y311" s="36" t="s">
        <v>60</v>
      </c>
      <c r="Z311" s="36"/>
      <c r="AA311" s="36"/>
      <c r="AB311" s="36" t="s">
        <v>60</v>
      </c>
      <c r="AC311" s="36">
        <v>3000</v>
      </c>
      <c r="AD311" s="36">
        <v>1952.1</v>
      </c>
      <c r="AE311" s="36" t="s">
        <v>748</v>
      </c>
      <c r="AF311" s="37">
        <v>3000</v>
      </c>
      <c r="AG311" s="37">
        <v>1952.1</v>
      </c>
      <c r="AH311" s="36" t="s">
        <v>748</v>
      </c>
      <c r="AI311" s="36" t="s">
        <v>569</v>
      </c>
      <c r="AJ311" s="36" t="s">
        <v>745</v>
      </c>
      <c r="AK311" s="37">
        <f>SUMIFS('8月奖金发放记录'!$G$2:$G$171,'8月奖金发放记录'!$B$2:$B$171,G311,'8月奖金发放记录'!$A$2:$A$171,A311)</f>
        <v>0</v>
      </c>
      <c r="AL311" s="37">
        <f>SUMIFS('8月奖金发放记录'!$J$2:$J$171,'8月奖金发放记录'!$B$2:$B$171,G311,'8月奖金发放记录'!$A$2:$A$171,A311)</f>
        <v>0</v>
      </c>
      <c r="AM311" s="36" t="s">
        <v>746</v>
      </c>
      <c r="AN311" s="36" t="s">
        <v>59</v>
      </c>
    </row>
    <row r="312" ht="19" customHeight="1" spans="1:40">
      <c r="A312" s="34" t="s">
        <v>594</v>
      </c>
      <c r="B312" s="34" t="s">
        <v>1042</v>
      </c>
      <c r="C312" s="34" t="s">
        <v>750</v>
      </c>
      <c r="D312" s="34" t="s">
        <v>777</v>
      </c>
      <c r="E312" s="34" t="s">
        <v>6</v>
      </c>
      <c r="F312" s="35">
        <v>150</v>
      </c>
      <c r="G312" s="34" t="s">
        <v>564</v>
      </c>
      <c r="H312" s="34"/>
      <c r="I312" s="34"/>
      <c r="J312" s="34" t="s">
        <v>60</v>
      </c>
      <c r="K312" s="34"/>
      <c r="L312" s="34"/>
      <c r="M312" s="34" t="s">
        <v>60</v>
      </c>
      <c r="N312" s="34">
        <v>1548.39</v>
      </c>
      <c r="O312" s="34">
        <v>1060.5</v>
      </c>
      <c r="P312" s="34" t="s">
        <v>748</v>
      </c>
      <c r="Q312" s="34">
        <v>2300</v>
      </c>
      <c r="R312" s="34">
        <v>3471.9</v>
      </c>
      <c r="S312" s="34" t="s">
        <v>744</v>
      </c>
      <c r="T312" s="34">
        <v>3000</v>
      </c>
      <c r="U312" s="34">
        <v>4588.6</v>
      </c>
      <c r="V312" s="34" t="s">
        <v>744</v>
      </c>
      <c r="W312" s="34">
        <v>3000</v>
      </c>
      <c r="X312" s="34">
        <v>5121.1</v>
      </c>
      <c r="Y312" s="34" t="s">
        <v>744</v>
      </c>
      <c r="Z312" s="34">
        <v>3000</v>
      </c>
      <c r="AA312" s="34">
        <v>2068.3</v>
      </c>
      <c r="AB312" s="34" t="s">
        <v>748</v>
      </c>
      <c r="AC312" s="34">
        <v>3000</v>
      </c>
      <c r="AD312" s="34">
        <v>4271.5</v>
      </c>
      <c r="AE312" s="34" t="s">
        <v>744</v>
      </c>
      <c r="AF312" s="35">
        <v>15848.39</v>
      </c>
      <c r="AG312" s="35">
        <v>20581.9</v>
      </c>
      <c r="AH312" s="34" t="s">
        <v>744</v>
      </c>
      <c r="AI312" s="34" t="s">
        <v>595</v>
      </c>
      <c r="AJ312" s="34" t="s">
        <v>745</v>
      </c>
      <c r="AK312" s="35">
        <f>SUMIFS('8月奖金发放记录'!$G$2:$G$171,'8月奖金发放记录'!$B$2:$B$171,G312,'8月奖金发放记录'!$A$2:$A$171,A312)</f>
        <v>150</v>
      </c>
      <c r="AL312" s="35">
        <f>SUMIFS('8月奖金发放记录'!$J$2:$J$171,'8月奖金发放记录'!$B$2:$B$171,G312,'8月奖金发放记录'!$A$2:$A$171,A312)</f>
        <v>150</v>
      </c>
      <c r="AM312" s="34" t="s">
        <v>60</v>
      </c>
      <c r="AN312" s="34" t="s">
        <v>59</v>
      </c>
    </row>
    <row r="313" ht="19" customHeight="1" spans="1:40">
      <c r="A313" s="36" t="s">
        <v>597</v>
      </c>
      <c r="B313" s="36" t="s">
        <v>1043</v>
      </c>
      <c r="C313" s="36" t="s">
        <v>750</v>
      </c>
      <c r="D313" s="36" t="s">
        <v>777</v>
      </c>
      <c r="E313" s="36" t="s">
        <v>6</v>
      </c>
      <c r="F313" s="37">
        <v>150</v>
      </c>
      <c r="G313" s="36" t="s">
        <v>564</v>
      </c>
      <c r="H313" s="36"/>
      <c r="I313" s="36"/>
      <c r="J313" s="36" t="s">
        <v>60</v>
      </c>
      <c r="K313" s="36"/>
      <c r="L313" s="36"/>
      <c r="M313" s="36" t="s">
        <v>60</v>
      </c>
      <c r="N313" s="36"/>
      <c r="O313" s="36"/>
      <c r="P313" s="36" t="s">
        <v>60</v>
      </c>
      <c r="Q313" s="36"/>
      <c r="R313" s="36"/>
      <c r="S313" s="36" t="s">
        <v>60</v>
      </c>
      <c r="T313" s="36"/>
      <c r="U313" s="36"/>
      <c r="V313" s="36" t="s">
        <v>60</v>
      </c>
      <c r="W313" s="36"/>
      <c r="X313" s="36"/>
      <c r="Y313" s="36" t="s">
        <v>60</v>
      </c>
      <c r="Z313" s="36"/>
      <c r="AA313" s="36"/>
      <c r="AB313" s="36" t="s">
        <v>60</v>
      </c>
      <c r="AC313" s="36">
        <v>3000</v>
      </c>
      <c r="AD313" s="36">
        <v>1051.8</v>
      </c>
      <c r="AE313" s="36" t="s">
        <v>748</v>
      </c>
      <c r="AF313" s="37">
        <v>3000</v>
      </c>
      <c r="AG313" s="37">
        <v>1051.8</v>
      </c>
      <c r="AH313" s="36" t="s">
        <v>748</v>
      </c>
      <c r="AI313" s="36" t="s">
        <v>569</v>
      </c>
      <c r="AJ313" s="36" t="s">
        <v>745</v>
      </c>
      <c r="AK313" s="37">
        <f>SUMIFS('8月奖金发放记录'!$G$2:$G$171,'8月奖金发放记录'!$B$2:$B$171,G313,'8月奖金发放记录'!$A$2:$A$171,A313)</f>
        <v>0</v>
      </c>
      <c r="AL313" s="37">
        <f>SUMIFS('8月奖金发放记录'!$J$2:$J$171,'8月奖金发放记录'!$B$2:$B$171,G313,'8月奖金发放记录'!$A$2:$A$171,A313)</f>
        <v>0</v>
      </c>
      <c r="AM313" s="36" t="s">
        <v>746</v>
      </c>
      <c r="AN313" s="36" t="s">
        <v>59</v>
      </c>
    </row>
    <row r="314" ht="19" customHeight="1" spans="1:40">
      <c r="A314" s="34" t="s">
        <v>600</v>
      </c>
      <c r="B314" s="34" t="s">
        <v>1044</v>
      </c>
      <c r="C314" s="34" t="s">
        <v>750</v>
      </c>
      <c r="D314" s="34" t="s">
        <v>777</v>
      </c>
      <c r="E314" s="34" t="s">
        <v>6</v>
      </c>
      <c r="F314" s="35">
        <v>150</v>
      </c>
      <c r="G314" s="34" t="s">
        <v>564</v>
      </c>
      <c r="H314" s="34"/>
      <c r="I314" s="34"/>
      <c r="J314" s="34" t="s">
        <v>60</v>
      </c>
      <c r="K314" s="34"/>
      <c r="L314" s="34"/>
      <c r="M314" s="34" t="s">
        <v>60</v>
      </c>
      <c r="N314" s="34"/>
      <c r="O314" s="34"/>
      <c r="P314" s="34" t="s">
        <v>60</v>
      </c>
      <c r="Q314" s="34"/>
      <c r="R314" s="34"/>
      <c r="S314" s="34" t="s">
        <v>60</v>
      </c>
      <c r="T314" s="34"/>
      <c r="U314" s="34"/>
      <c r="V314" s="34" t="s">
        <v>60</v>
      </c>
      <c r="W314" s="34"/>
      <c r="X314" s="34"/>
      <c r="Y314" s="34" t="s">
        <v>60</v>
      </c>
      <c r="Z314" s="34"/>
      <c r="AA314" s="34"/>
      <c r="AB314" s="34" t="s">
        <v>60</v>
      </c>
      <c r="AC314" s="34">
        <v>3000</v>
      </c>
      <c r="AD314" s="34">
        <v>1403</v>
      </c>
      <c r="AE314" s="34" t="s">
        <v>748</v>
      </c>
      <c r="AF314" s="35">
        <v>3000</v>
      </c>
      <c r="AG314" s="35">
        <v>1403</v>
      </c>
      <c r="AH314" s="34" t="s">
        <v>748</v>
      </c>
      <c r="AI314" s="34" t="s">
        <v>569</v>
      </c>
      <c r="AJ314" s="34" t="s">
        <v>745</v>
      </c>
      <c r="AK314" s="35">
        <f>SUMIFS('8月奖金发放记录'!$G$2:$G$171,'8月奖金发放记录'!$B$2:$B$171,G314,'8月奖金发放记录'!$A$2:$A$171,A314)</f>
        <v>0</v>
      </c>
      <c r="AL314" s="35">
        <f>SUMIFS('8月奖金发放记录'!$J$2:$J$171,'8月奖金发放记录'!$B$2:$B$171,G314,'8月奖金发放记录'!$A$2:$A$171,A314)</f>
        <v>0</v>
      </c>
      <c r="AM314" s="34" t="s">
        <v>746</v>
      </c>
      <c r="AN314" s="34" t="s">
        <v>59</v>
      </c>
    </row>
    <row r="315" ht="19" customHeight="1" spans="1:40">
      <c r="A315" s="36" t="s">
        <v>601</v>
      </c>
      <c r="B315" s="36" t="s">
        <v>1045</v>
      </c>
      <c r="C315" s="36" t="s">
        <v>750</v>
      </c>
      <c r="D315" s="36" t="s">
        <v>777</v>
      </c>
      <c r="E315" s="36" t="s">
        <v>6</v>
      </c>
      <c r="F315" s="37">
        <v>150</v>
      </c>
      <c r="G315" s="36" t="s">
        <v>564</v>
      </c>
      <c r="H315" s="36"/>
      <c r="I315" s="36"/>
      <c r="J315" s="36" t="s">
        <v>60</v>
      </c>
      <c r="K315" s="36"/>
      <c r="L315" s="36"/>
      <c r="M315" s="36" t="s">
        <v>60</v>
      </c>
      <c r="N315" s="36"/>
      <c r="O315" s="36"/>
      <c r="P315" s="36" t="s">
        <v>60</v>
      </c>
      <c r="Q315" s="36"/>
      <c r="R315" s="36"/>
      <c r="S315" s="36" t="s">
        <v>60</v>
      </c>
      <c r="T315" s="36"/>
      <c r="U315" s="36"/>
      <c r="V315" s="36" t="s">
        <v>60</v>
      </c>
      <c r="W315" s="36"/>
      <c r="X315" s="36"/>
      <c r="Y315" s="36" t="s">
        <v>60</v>
      </c>
      <c r="Z315" s="36"/>
      <c r="AA315" s="36"/>
      <c r="AB315" s="36" t="s">
        <v>60</v>
      </c>
      <c r="AC315" s="36">
        <v>3000</v>
      </c>
      <c r="AD315" s="36">
        <v>160.6</v>
      </c>
      <c r="AE315" s="36" t="s">
        <v>748</v>
      </c>
      <c r="AF315" s="37">
        <v>3000</v>
      </c>
      <c r="AG315" s="37">
        <v>160.6</v>
      </c>
      <c r="AH315" s="36" t="s">
        <v>748</v>
      </c>
      <c r="AI315" s="36" t="s">
        <v>569</v>
      </c>
      <c r="AJ315" s="36" t="s">
        <v>745</v>
      </c>
      <c r="AK315" s="37">
        <f>SUMIFS('8月奖金发放记录'!$G$2:$G$171,'8月奖金发放记录'!$B$2:$B$171,G315,'8月奖金发放记录'!$A$2:$A$171,A315)</f>
        <v>0</v>
      </c>
      <c r="AL315" s="37">
        <f>SUMIFS('8月奖金发放记录'!$J$2:$J$171,'8月奖金发放记录'!$B$2:$B$171,G315,'8月奖金发放记录'!$A$2:$A$171,A315)</f>
        <v>0</v>
      </c>
      <c r="AM315" s="36" t="s">
        <v>746</v>
      </c>
      <c r="AN315" s="36" t="s">
        <v>59</v>
      </c>
    </row>
    <row r="316" ht="19" customHeight="1" spans="1:40">
      <c r="A316" s="34" t="s">
        <v>603</v>
      </c>
      <c r="B316" s="34" t="s">
        <v>1046</v>
      </c>
      <c r="C316" s="34" t="s">
        <v>750</v>
      </c>
      <c r="D316" s="34" t="s">
        <v>777</v>
      </c>
      <c r="E316" s="34" t="s">
        <v>6</v>
      </c>
      <c r="F316" s="35">
        <v>150</v>
      </c>
      <c r="G316" s="34" t="s">
        <v>564</v>
      </c>
      <c r="H316" s="34"/>
      <c r="I316" s="34"/>
      <c r="J316" s="34" t="s">
        <v>60</v>
      </c>
      <c r="K316" s="34"/>
      <c r="L316" s="34"/>
      <c r="M316" s="34" t="s">
        <v>60</v>
      </c>
      <c r="N316" s="34"/>
      <c r="O316" s="34"/>
      <c r="P316" s="34" t="s">
        <v>60</v>
      </c>
      <c r="Q316" s="34"/>
      <c r="R316" s="34"/>
      <c r="S316" s="34" t="s">
        <v>60</v>
      </c>
      <c r="T316" s="34"/>
      <c r="U316" s="34"/>
      <c r="V316" s="34" t="s">
        <v>60</v>
      </c>
      <c r="W316" s="34"/>
      <c r="X316" s="34"/>
      <c r="Y316" s="34" t="s">
        <v>60</v>
      </c>
      <c r="Z316" s="34"/>
      <c r="AA316" s="34"/>
      <c r="AB316" s="34" t="s">
        <v>60</v>
      </c>
      <c r="AC316" s="34">
        <v>3000</v>
      </c>
      <c r="AD316" s="34">
        <v>3000</v>
      </c>
      <c r="AE316" s="34" t="s">
        <v>744</v>
      </c>
      <c r="AF316" s="35">
        <v>3000</v>
      </c>
      <c r="AG316" s="35">
        <v>3000</v>
      </c>
      <c r="AH316" s="34" t="s">
        <v>744</v>
      </c>
      <c r="AI316" s="34" t="s">
        <v>569</v>
      </c>
      <c r="AJ316" s="34" t="s">
        <v>745</v>
      </c>
      <c r="AK316" s="35">
        <f>SUMIFS('8月奖金发放记录'!$G$2:$G$171,'8月奖金发放记录'!$B$2:$B$171,G316,'8月奖金发放记录'!$A$2:$A$171,A316)</f>
        <v>150</v>
      </c>
      <c r="AL316" s="35">
        <f>SUMIFS('8月奖金发放记录'!$J$2:$J$171,'8月奖金发放记录'!$B$2:$B$171,G316,'8月奖金发放记录'!$A$2:$A$171,A316)</f>
        <v>150</v>
      </c>
      <c r="AM316" s="34" t="s">
        <v>60</v>
      </c>
      <c r="AN316" s="34" t="s">
        <v>59</v>
      </c>
    </row>
    <row r="317" ht="19" customHeight="1" spans="1:40">
      <c r="A317" s="36" t="s">
        <v>604</v>
      </c>
      <c r="B317" s="36" t="s">
        <v>1047</v>
      </c>
      <c r="C317" s="36" t="s">
        <v>750</v>
      </c>
      <c r="D317" s="36" t="s">
        <v>777</v>
      </c>
      <c r="E317" s="36" t="s">
        <v>6</v>
      </c>
      <c r="F317" s="37">
        <v>150</v>
      </c>
      <c r="G317" s="36" t="s">
        <v>564</v>
      </c>
      <c r="H317" s="36">
        <v>3000</v>
      </c>
      <c r="I317" s="36">
        <v>2253.8</v>
      </c>
      <c r="J317" s="36" t="s">
        <v>748</v>
      </c>
      <c r="K317" s="36">
        <v>3000</v>
      </c>
      <c r="L317" s="36">
        <v>2394.4</v>
      </c>
      <c r="M317" s="36" t="s">
        <v>748</v>
      </c>
      <c r="N317" s="36">
        <v>3000</v>
      </c>
      <c r="O317" s="36">
        <v>2271.9</v>
      </c>
      <c r="P317" s="36" t="s">
        <v>748</v>
      </c>
      <c r="Q317" s="36">
        <v>3000</v>
      </c>
      <c r="R317" s="36">
        <v>2103.7</v>
      </c>
      <c r="S317" s="36" t="s">
        <v>748</v>
      </c>
      <c r="T317" s="36">
        <v>3000</v>
      </c>
      <c r="U317" s="36">
        <v>1949.9</v>
      </c>
      <c r="V317" s="36" t="s">
        <v>748</v>
      </c>
      <c r="W317" s="36">
        <v>3000</v>
      </c>
      <c r="X317" s="36">
        <v>1861.9</v>
      </c>
      <c r="Y317" s="36" t="s">
        <v>748</v>
      </c>
      <c r="Z317" s="36">
        <v>3000</v>
      </c>
      <c r="AA317" s="36">
        <v>2114</v>
      </c>
      <c r="AB317" s="36" t="s">
        <v>748</v>
      </c>
      <c r="AC317" s="36">
        <v>3000</v>
      </c>
      <c r="AD317" s="36">
        <v>1329.2</v>
      </c>
      <c r="AE317" s="36" t="s">
        <v>748</v>
      </c>
      <c r="AF317" s="37">
        <v>24000</v>
      </c>
      <c r="AG317" s="37">
        <v>16278.8</v>
      </c>
      <c r="AH317" s="36" t="s">
        <v>748</v>
      </c>
      <c r="AI317" s="36" t="s">
        <v>574</v>
      </c>
      <c r="AJ317" s="36" t="s">
        <v>745</v>
      </c>
      <c r="AK317" s="37">
        <f>SUMIFS('8月奖金发放记录'!$G$2:$G$171,'8月奖金发放记录'!$B$2:$B$171,G317,'8月奖金发放记录'!$A$2:$A$171,A317)</f>
        <v>0</v>
      </c>
      <c r="AL317" s="37">
        <f>SUMIFS('8月奖金发放记录'!$J$2:$J$171,'8月奖金发放记录'!$B$2:$B$171,G317,'8月奖金发放记录'!$A$2:$A$171,A317)</f>
        <v>0</v>
      </c>
      <c r="AM317" s="36" t="s">
        <v>746</v>
      </c>
      <c r="AN317" s="36" t="s">
        <v>59</v>
      </c>
    </row>
    <row r="318" ht="19" customHeight="1" spans="1:40">
      <c r="A318" s="34" t="s">
        <v>607</v>
      </c>
      <c r="B318" s="34" t="s">
        <v>1048</v>
      </c>
      <c r="C318" s="34" t="s">
        <v>750</v>
      </c>
      <c r="D318" s="34" t="s">
        <v>777</v>
      </c>
      <c r="E318" s="34" t="s">
        <v>6</v>
      </c>
      <c r="F318" s="35">
        <v>150</v>
      </c>
      <c r="G318" s="34" t="s">
        <v>564</v>
      </c>
      <c r="H318" s="34"/>
      <c r="I318" s="34"/>
      <c r="J318" s="34" t="s">
        <v>60</v>
      </c>
      <c r="K318" s="34"/>
      <c r="L318" s="34"/>
      <c r="M318" s="34" t="s">
        <v>60</v>
      </c>
      <c r="N318" s="34"/>
      <c r="O318" s="34"/>
      <c r="P318" s="34" t="s">
        <v>60</v>
      </c>
      <c r="Q318" s="34"/>
      <c r="R318" s="34"/>
      <c r="S318" s="34" t="s">
        <v>60</v>
      </c>
      <c r="T318" s="34"/>
      <c r="U318" s="34"/>
      <c r="V318" s="34" t="s">
        <v>60</v>
      </c>
      <c r="W318" s="34"/>
      <c r="X318" s="34"/>
      <c r="Y318" s="34" t="s">
        <v>60</v>
      </c>
      <c r="Z318" s="34"/>
      <c r="AA318" s="34"/>
      <c r="AB318" s="34" t="s">
        <v>60</v>
      </c>
      <c r="AC318" s="34">
        <v>3000</v>
      </c>
      <c r="AD318" s="34">
        <v>1010.3</v>
      </c>
      <c r="AE318" s="34" t="s">
        <v>748</v>
      </c>
      <c r="AF318" s="35">
        <v>3000</v>
      </c>
      <c r="AG318" s="35">
        <v>1010.3</v>
      </c>
      <c r="AH318" s="34" t="s">
        <v>748</v>
      </c>
      <c r="AI318" s="34" t="s">
        <v>569</v>
      </c>
      <c r="AJ318" s="34" t="s">
        <v>745</v>
      </c>
      <c r="AK318" s="35">
        <f>SUMIFS('8月奖金发放记录'!$G$2:$G$171,'8月奖金发放记录'!$B$2:$B$171,G318,'8月奖金发放记录'!$A$2:$A$171,A318)</f>
        <v>0</v>
      </c>
      <c r="AL318" s="35">
        <f>SUMIFS('8月奖金发放记录'!$J$2:$J$171,'8月奖金发放记录'!$B$2:$B$171,G318,'8月奖金发放记录'!$A$2:$A$171,A318)</f>
        <v>0</v>
      </c>
      <c r="AM318" s="34" t="s">
        <v>746</v>
      </c>
      <c r="AN318" s="34" t="s">
        <v>59</v>
      </c>
    </row>
    <row r="319" ht="19" customHeight="1" spans="1:40">
      <c r="A319" s="36" t="s">
        <v>608</v>
      </c>
      <c r="B319" s="36" t="s">
        <v>1049</v>
      </c>
      <c r="C319" s="36" t="s">
        <v>750</v>
      </c>
      <c r="D319" s="36" t="s">
        <v>777</v>
      </c>
      <c r="E319" s="36" t="s">
        <v>6</v>
      </c>
      <c r="F319" s="37">
        <v>150</v>
      </c>
      <c r="G319" s="36" t="s">
        <v>564</v>
      </c>
      <c r="H319" s="36"/>
      <c r="I319" s="36"/>
      <c r="J319" s="36" t="s">
        <v>60</v>
      </c>
      <c r="K319" s="36"/>
      <c r="L319" s="36"/>
      <c r="M319" s="36" t="s">
        <v>60</v>
      </c>
      <c r="N319" s="36"/>
      <c r="O319" s="36"/>
      <c r="P319" s="36" t="s">
        <v>60</v>
      </c>
      <c r="Q319" s="36"/>
      <c r="R319" s="36"/>
      <c r="S319" s="36" t="s">
        <v>60</v>
      </c>
      <c r="T319" s="36"/>
      <c r="U319" s="36"/>
      <c r="V319" s="36" t="s">
        <v>60</v>
      </c>
      <c r="W319" s="36"/>
      <c r="X319" s="36"/>
      <c r="Y319" s="36" t="s">
        <v>60</v>
      </c>
      <c r="Z319" s="36">
        <v>3000</v>
      </c>
      <c r="AA319" s="36">
        <v>1567.1</v>
      </c>
      <c r="AB319" s="36" t="s">
        <v>748</v>
      </c>
      <c r="AC319" s="36">
        <v>3000</v>
      </c>
      <c r="AD319" s="36">
        <v>1431.2</v>
      </c>
      <c r="AE319" s="36" t="s">
        <v>748</v>
      </c>
      <c r="AF319" s="37">
        <v>6000</v>
      </c>
      <c r="AG319" s="37">
        <v>2998.3</v>
      </c>
      <c r="AH319" s="36" t="s">
        <v>748</v>
      </c>
      <c r="AI319" s="36" t="s">
        <v>589</v>
      </c>
      <c r="AJ319" s="36" t="s">
        <v>745</v>
      </c>
      <c r="AK319" s="37">
        <f>SUMIFS('8月奖金发放记录'!$G$2:$G$171,'8月奖金发放记录'!$B$2:$B$171,G319,'8月奖金发放记录'!$A$2:$A$171,A319)</f>
        <v>0</v>
      </c>
      <c r="AL319" s="37">
        <f>SUMIFS('8月奖金发放记录'!$J$2:$J$171,'8月奖金发放记录'!$B$2:$B$171,G319,'8月奖金发放记录'!$A$2:$A$171,A319)</f>
        <v>0</v>
      </c>
      <c r="AM319" s="36" t="s">
        <v>746</v>
      </c>
      <c r="AN319" s="36" t="s">
        <v>59</v>
      </c>
    </row>
    <row r="320" ht="19" customHeight="1" spans="1:40">
      <c r="A320" s="34" t="s">
        <v>609</v>
      </c>
      <c r="B320" s="34" t="s">
        <v>1050</v>
      </c>
      <c r="C320" s="34" t="s">
        <v>742</v>
      </c>
      <c r="D320" s="34" t="s">
        <v>743</v>
      </c>
      <c r="E320" s="34" t="s">
        <v>12</v>
      </c>
      <c r="F320" s="35">
        <v>260</v>
      </c>
      <c r="G320" s="34" t="s">
        <v>564</v>
      </c>
      <c r="H320" s="34"/>
      <c r="I320" s="34"/>
      <c r="J320" s="34" t="s">
        <v>60</v>
      </c>
      <c r="K320" s="34"/>
      <c r="L320" s="34"/>
      <c r="M320" s="34" t="s">
        <v>60</v>
      </c>
      <c r="N320" s="34"/>
      <c r="O320" s="34"/>
      <c r="P320" s="34" t="s">
        <v>60</v>
      </c>
      <c r="Q320" s="34"/>
      <c r="R320" s="34"/>
      <c r="S320" s="34" t="s">
        <v>60</v>
      </c>
      <c r="T320" s="34"/>
      <c r="U320" s="34"/>
      <c r="V320" s="34" t="s">
        <v>60</v>
      </c>
      <c r="W320" s="34"/>
      <c r="X320" s="34"/>
      <c r="Y320" s="34" t="s">
        <v>60</v>
      </c>
      <c r="Z320" s="34"/>
      <c r="AA320" s="34"/>
      <c r="AB320" s="34" t="s">
        <v>60</v>
      </c>
      <c r="AC320" s="34">
        <v>806.45</v>
      </c>
      <c r="AD320" s="34">
        <v>194.1</v>
      </c>
      <c r="AE320" s="34" t="s">
        <v>748</v>
      </c>
      <c r="AF320" s="35">
        <v>806.45</v>
      </c>
      <c r="AG320" s="35">
        <v>194.1</v>
      </c>
      <c r="AH320" s="34" t="s">
        <v>748</v>
      </c>
      <c r="AI320" s="34" t="s">
        <v>610</v>
      </c>
      <c r="AJ320" s="34" t="s">
        <v>745</v>
      </c>
      <c r="AK320" s="35">
        <f>SUMIFS('8月奖金发放记录'!$G$2:$G$171,'8月奖金发放记录'!$B$2:$B$171,G320,'8月奖金发放记录'!$A$2:$A$171,A320)</f>
        <v>0</v>
      </c>
      <c r="AL320" s="35">
        <f>SUMIFS('8月奖金发放记录'!$J$2:$J$171,'8月奖金发放记录'!$B$2:$B$171,G320,'8月奖金发放记录'!$A$2:$A$171,A320)</f>
        <v>0</v>
      </c>
      <c r="AM320" s="34" t="s">
        <v>746</v>
      </c>
      <c r="AN320" s="34" t="s">
        <v>59</v>
      </c>
    </row>
    <row r="321" ht="19" customHeight="1" spans="1:40">
      <c r="A321" s="36" t="s">
        <v>612</v>
      </c>
      <c r="B321" s="36" t="s">
        <v>1051</v>
      </c>
      <c r="C321" s="36" t="s">
        <v>742</v>
      </c>
      <c r="D321" s="36" t="s">
        <v>743</v>
      </c>
      <c r="E321" s="36" t="s">
        <v>12</v>
      </c>
      <c r="F321" s="37">
        <v>260</v>
      </c>
      <c r="G321" s="36" t="s">
        <v>564</v>
      </c>
      <c r="H321" s="36">
        <v>322.58</v>
      </c>
      <c r="I321" s="36">
        <v>355</v>
      </c>
      <c r="J321" s="36" t="s">
        <v>744</v>
      </c>
      <c r="K321" s="36">
        <v>3035.71</v>
      </c>
      <c r="L321" s="36">
        <v>4948.2</v>
      </c>
      <c r="M321" s="36" t="s">
        <v>744</v>
      </c>
      <c r="N321" s="36">
        <v>5000</v>
      </c>
      <c r="O321" s="36">
        <v>12703.8</v>
      </c>
      <c r="P321" s="36" t="s">
        <v>744</v>
      </c>
      <c r="Q321" s="36">
        <v>5000</v>
      </c>
      <c r="R321" s="36">
        <v>12052.2</v>
      </c>
      <c r="S321" s="36" t="s">
        <v>744</v>
      </c>
      <c r="T321" s="36">
        <v>5000</v>
      </c>
      <c r="U321" s="36">
        <v>11645.5</v>
      </c>
      <c r="V321" s="36" t="s">
        <v>744</v>
      </c>
      <c r="W321" s="36">
        <v>5000</v>
      </c>
      <c r="X321" s="36">
        <v>8734.8</v>
      </c>
      <c r="Y321" s="36" t="s">
        <v>744</v>
      </c>
      <c r="Z321" s="36">
        <v>5000</v>
      </c>
      <c r="AA321" s="36">
        <v>378.7</v>
      </c>
      <c r="AB321" s="36" t="s">
        <v>748</v>
      </c>
      <c r="AC321" s="36">
        <v>5000</v>
      </c>
      <c r="AD321" s="36">
        <v>99.6</v>
      </c>
      <c r="AE321" s="36" t="s">
        <v>748</v>
      </c>
      <c r="AF321" s="37">
        <v>33358.29</v>
      </c>
      <c r="AG321" s="37">
        <v>50917.8</v>
      </c>
      <c r="AH321" s="36" t="s">
        <v>744</v>
      </c>
      <c r="AI321" s="36" t="s">
        <v>613</v>
      </c>
      <c r="AJ321" s="36" t="s">
        <v>745</v>
      </c>
      <c r="AK321" s="37">
        <f>SUMIFS('8月奖金发放记录'!$G$2:$G$171,'8月奖金发放记录'!$B$2:$B$171,G321,'8月奖金发放记录'!$A$2:$A$171,A321)</f>
        <v>260</v>
      </c>
      <c r="AL321" s="37">
        <f>SUMIFS('8月奖金发放记录'!$J$2:$J$171,'8月奖金发放记录'!$B$2:$B$171,G321,'8月奖金发放记录'!$A$2:$A$171,A321)</f>
        <v>260</v>
      </c>
      <c r="AM321" s="36" t="s">
        <v>60</v>
      </c>
      <c r="AN321" s="36" t="s">
        <v>59</v>
      </c>
    </row>
    <row r="322" ht="19" customHeight="1" spans="1:40">
      <c r="A322" s="34" t="s">
        <v>615</v>
      </c>
      <c r="B322" s="34" t="s">
        <v>1052</v>
      </c>
      <c r="C322" s="34" t="s">
        <v>742</v>
      </c>
      <c r="D322" s="34" t="s">
        <v>743</v>
      </c>
      <c r="E322" s="34" t="s">
        <v>12</v>
      </c>
      <c r="F322" s="35">
        <v>260</v>
      </c>
      <c r="G322" s="34" t="s">
        <v>564</v>
      </c>
      <c r="H322" s="34"/>
      <c r="I322" s="34"/>
      <c r="J322" s="34" t="s">
        <v>60</v>
      </c>
      <c r="K322" s="34">
        <v>3392.86</v>
      </c>
      <c r="L322" s="34">
        <v>392.4</v>
      </c>
      <c r="M322" s="34" t="s">
        <v>748</v>
      </c>
      <c r="N322" s="34">
        <v>5000</v>
      </c>
      <c r="O322" s="34">
        <v>2124</v>
      </c>
      <c r="P322" s="34" t="s">
        <v>748</v>
      </c>
      <c r="Q322" s="34">
        <v>5000</v>
      </c>
      <c r="R322" s="34">
        <v>2342.9</v>
      </c>
      <c r="S322" s="34" t="s">
        <v>748</v>
      </c>
      <c r="T322" s="34">
        <v>2258.06</v>
      </c>
      <c r="U322" s="34">
        <v>920.1</v>
      </c>
      <c r="V322" s="34" t="s">
        <v>748</v>
      </c>
      <c r="W322" s="34">
        <v>3000</v>
      </c>
      <c r="X322" s="34">
        <v>2108.7</v>
      </c>
      <c r="Y322" s="34" t="s">
        <v>748</v>
      </c>
      <c r="Z322" s="34">
        <v>5000</v>
      </c>
      <c r="AA322" s="34">
        <v>4595.9</v>
      </c>
      <c r="AB322" s="34" t="s">
        <v>748</v>
      </c>
      <c r="AC322" s="34">
        <v>5000</v>
      </c>
      <c r="AD322" s="34">
        <v>5555.9</v>
      </c>
      <c r="AE322" s="34" t="s">
        <v>744</v>
      </c>
      <c r="AF322" s="35">
        <v>28650.92</v>
      </c>
      <c r="AG322" s="35">
        <v>18039.9</v>
      </c>
      <c r="AH322" s="34" t="s">
        <v>748</v>
      </c>
      <c r="AI322" s="34" t="s">
        <v>616</v>
      </c>
      <c r="AJ322" s="34" t="s">
        <v>745</v>
      </c>
      <c r="AK322" s="35">
        <f>SUMIFS('8月奖金发放记录'!$G$2:$G$171,'8月奖金发放记录'!$B$2:$B$171,G322,'8月奖金发放记录'!$A$2:$A$171,A322)</f>
        <v>260</v>
      </c>
      <c r="AL322" s="35">
        <f>SUMIFS('8月奖金发放记录'!$J$2:$J$171,'8月奖金发放记录'!$B$2:$B$171,G322,'8月奖金发放记录'!$A$2:$A$171,A322)</f>
        <v>260</v>
      </c>
      <c r="AM322" s="34" t="s">
        <v>60</v>
      </c>
      <c r="AN322" s="34" t="s">
        <v>59</v>
      </c>
    </row>
    <row r="323" ht="19" customHeight="1" spans="1:40">
      <c r="A323" s="36" t="s">
        <v>618</v>
      </c>
      <c r="B323" s="36" t="s">
        <v>1053</v>
      </c>
      <c r="C323" s="36" t="s">
        <v>750</v>
      </c>
      <c r="D323" s="36" t="s">
        <v>743</v>
      </c>
      <c r="E323" s="36" t="s">
        <v>11</v>
      </c>
      <c r="F323" s="37">
        <v>150</v>
      </c>
      <c r="G323" s="36" t="s">
        <v>564</v>
      </c>
      <c r="H323" s="36"/>
      <c r="I323" s="36"/>
      <c r="J323" s="36" t="s">
        <v>60</v>
      </c>
      <c r="K323" s="36"/>
      <c r="L323" s="36"/>
      <c r="M323" s="36" t="s">
        <v>60</v>
      </c>
      <c r="N323" s="36"/>
      <c r="O323" s="36"/>
      <c r="P323" s="36" t="s">
        <v>60</v>
      </c>
      <c r="Q323" s="36"/>
      <c r="R323" s="36"/>
      <c r="S323" s="36" t="s">
        <v>60</v>
      </c>
      <c r="T323" s="36"/>
      <c r="U323" s="36"/>
      <c r="V323" s="36" t="s">
        <v>60</v>
      </c>
      <c r="W323" s="36">
        <v>3000</v>
      </c>
      <c r="X323" s="36">
        <v>246.4</v>
      </c>
      <c r="Y323" s="36" t="s">
        <v>748</v>
      </c>
      <c r="Z323" s="36">
        <v>3000</v>
      </c>
      <c r="AA323" s="36">
        <v>3246.3</v>
      </c>
      <c r="AB323" s="36" t="s">
        <v>744</v>
      </c>
      <c r="AC323" s="36">
        <v>3000</v>
      </c>
      <c r="AD323" s="36">
        <v>2029.6</v>
      </c>
      <c r="AE323" s="36" t="s">
        <v>748</v>
      </c>
      <c r="AF323" s="37">
        <v>9000</v>
      </c>
      <c r="AG323" s="37">
        <v>5522.3</v>
      </c>
      <c r="AH323" s="36" t="s">
        <v>748</v>
      </c>
      <c r="AI323" s="36" t="s">
        <v>619</v>
      </c>
      <c r="AJ323" s="36" t="s">
        <v>745</v>
      </c>
      <c r="AK323" s="37">
        <f>SUMIFS('8月奖金发放记录'!$G$2:$G$171,'8月奖金发放记录'!$B$2:$B$171,G323,'8月奖金发放记录'!$A$2:$A$171,A323)</f>
        <v>0</v>
      </c>
      <c r="AL323" s="37">
        <f>SUMIFS('8月奖金发放记录'!$J$2:$J$171,'8月奖金发放记录'!$B$2:$B$171,G323,'8月奖金发放记录'!$A$2:$A$171,A323)</f>
        <v>0</v>
      </c>
      <c r="AM323" s="36" t="s">
        <v>746</v>
      </c>
      <c r="AN323" s="36" t="s">
        <v>59</v>
      </c>
    </row>
    <row r="324" ht="19" customHeight="1" spans="1:40">
      <c r="A324" s="34" t="s">
        <v>621</v>
      </c>
      <c r="B324" s="34" t="s">
        <v>1054</v>
      </c>
      <c r="C324" s="34" t="s">
        <v>742</v>
      </c>
      <c r="D324" s="34" t="s">
        <v>743</v>
      </c>
      <c r="E324" s="34" t="s">
        <v>12</v>
      </c>
      <c r="F324" s="35">
        <v>300</v>
      </c>
      <c r="G324" s="34" t="s">
        <v>564</v>
      </c>
      <c r="H324" s="34"/>
      <c r="I324" s="34"/>
      <c r="J324" s="34" t="s">
        <v>60</v>
      </c>
      <c r="K324" s="34"/>
      <c r="L324" s="34"/>
      <c r="M324" s="34" t="s">
        <v>60</v>
      </c>
      <c r="N324" s="34"/>
      <c r="O324" s="34"/>
      <c r="P324" s="34" t="s">
        <v>60</v>
      </c>
      <c r="Q324" s="34"/>
      <c r="R324" s="34"/>
      <c r="S324" s="34" t="s">
        <v>60</v>
      </c>
      <c r="T324" s="34"/>
      <c r="U324" s="34"/>
      <c r="V324" s="34" t="s">
        <v>60</v>
      </c>
      <c r="W324" s="34">
        <v>3500</v>
      </c>
      <c r="X324" s="34">
        <v>2067</v>
      </c>
      <c r="Y324" s="34" t="s">
        <v>748</v>
      </c>
      <c r="Z324" s="34">
        <v>5000</v>
      </c>
      <c r="AA324" s="34">
        <v>2828.7</v>
      </c>
      <c r="AB324" s="34" t="s">
        <v>748</v>
      </c>
      <c r="AC324" s="34">
        <v>5000</v>
      </c>
      <c r="AD324" s="34">
        <v>3450.4</v>
      </c>
      <c r="AE324" s="34" t="s">
        <v>748</v>
      </c>
      <c r="AF324" s="35">
        <v>13500</v>
      </c>
      <c r="AG324" s="35">
        <v>8346.1</v>
      </c>
      <c r="AH324" s="34" t="s">
        <v>748</v>
      </c>
      <c r="AI324" s="34" t="s">
        <v>622</v>
      </c>
      <c r="AJ324" s="34" t="s">
        <v>745</v>
      </c>
      <c r="AK324" s="35">
        <f>SUMIFS('8月奖金发放记录'!$G$2:$G$171,'8月奖金发放记录'!$B$2:$B$171,G324,'8月奖金发放记录'!$A$2:$A$171,A324)</f>
        <v>0</v>
      </c>
      <c r="AL324" s="35">
        <f>SUMIFS('8月奖金发放记录'!$J$2:$J$171,'8月奖金发放记录'!$B$2:$B$171,G324,'8月奖金发放记录'!$A$2:$A$171,A324)</f>
        <v>0</v>
      </c>
      <c r="AM324" s="34" t="s">
        <v>746</v>
      </c>
      <c r="AN324" s="34" t="s">
        <v>59</v>
      </c>
    </row>
    <row r="325" ht="19" customHeight="1" spans="1:40">
      <c r="A325" s="36" t="s">
        <v>624</v>
      </c>
      <c r="B325" s="36" t="s">
        <v>1055</v>
      </c>
      <c r="C325" s="36" t="s">
        <v>750</v>
      </c>
      <c r="D325" s="36" t="s">
        <v>743</v>
      </c>
      <c r="E325" s="36" t="s">
        <v>11</v>
      </c>
      <c r="F325" s="37">
        <v>150</v>
      </c>
      <c r="G325" s="36" t="s">
        <v>564</v>
      </c>
      <c r="H325" s="36"/>
      <c r="I325" s="36"/>
      <c r="J325" s="36" t="s">
        <v>60</v>
      </c>
      <c r="K325" s="36"/>
      <c r="L325" s="36"/>
      <c r="M325" s="36" t="s">
        <v>60</v>
      </c>
      <c r="N325" s="36"/>
      <c r="O325" s="36"/>
      <c r="P325" s="36" t="s">
        <v>60</v>
      </c>
      <c r="Q325" s="36"/>
      <c r="R325" s="36"/>
      <c r="S325" s="36" t="s">
        <v>60</v>
      </c>
      <c r="T325" s="36"/>
      <c r="U325" s="36"/>
      <c r="V325" s="36" t="s">
        <v>60</v>
      </c>
      <c r="W325" s="36"/>
      <c r="X325" s="36"/>
      <c r="Y325" s="36" t="s">
        <v>60</v>
      </c>
      <c r="Z325" s="36"/>
      <c r="AA325" s="36"/>
      <c r="AB325" s="36" t="s">
        <v>60</v>
      </c>
      <c r="AC325" s="36">
        <v>677.42</v>
      </c>
      <c r="AD325" s="36">
        <v>57.9</v>
      </c>
      <c r="AE325" s="36" t="s">
        <v>748</v>
      </c>
      <c r="AF325" s="37">
        <v>677.42</v>
      </c>
      <c r="AG325" s="37">
        <v>57.9</v>
      </c>
      <c r="AH325" s="36" t="s">
        <v>748</v>
      </c>
      <c r="AI325" s="36" t="s">
        <v>625</v>
      </c>
      <c r="AJ325" s="36" t="s">
        <v>745</v>
      </c>
      <c r="AK325" s="37">
        <f>SUMIFS('8月奖金发放记录'!$G$2:$G$171,'8月奖金发放记录'!$B$2:$B$171,G325,'8月奖金发放记录'!$A$2:$A$171,A325)</f>
        <v>0</v>
      </c>
      <c r="AL325" s="37">
        <f>SUMIFS('8月奖金发放记录'!$J$2:$J$171,'8月奖金发放记录'!$B$2:$B$171,G325,'8月奖金发放记录'!$A$2:$A$171,A325)</f>
        <v>0</v>
      </c>
      <c r="AM325" s="36" t="s">
        <v>746</v>
      </c>
      <c r="AN325" s="36" t="s">
        <v>59</v>
      </c>
    </row>
    <row r="326" ht="19" customHeight="1" spans="1:40">
      <c r="A326" s="34" t="s">
        <v>627</v>
      </c>
      <c r="B326" s="34" t="s">
        <v>1056</v>
      </c>
      <c r="C326" s="34" t="s">
        <v>742</v>
      </c>
      <c r="D326" s="34" t="s">
        <v>743</v>
      </c>
      <c r="E326" s="34" t="s">
        <v>12</v>
      </c>
      <c r="F326" s="35">
        <v>260</v>
      </c>
      <c r="G326" s="34" t="s">
        <v>564</v>
      </c>
      <c r="H326" s="34"/>
      <c r="I326" s="34"/>
      <c r="J326" s="34" t="s">
        <v>60</v>
      </c>
      <c r="K326" s="34"/>
      <c r="L326" s="34"/>
      <c r="M326" s="34" t="s">
        <v>60</v>
      </c>
      <c r="N326" s="34">
        <v>2903.23</v>
      </c>
      <c r="O326" s="34">
        <v>1187.5</v>
      </c>
      <c r="P326" s="34" t="s">
        <v>748</v>
      </c>
      <c r="Q326" s="34">
        <v>5000</v>
      </c>
      <c r="R326" s="34">
        <v>2077.4</v>
      </c>
      <c r="S326" s="34" t="s">
        <v>748</v>
      </c>
      <c r="T326" s="34">
        <v>1935.48</v>
      </c>
      <c r="U326" s="34">
        <v>636.39</v>
      </c>
      <c r="V326" s="34" t="s">
        <v>748</v>
      </c>
      <c r="W326" s="34">
        <v>4166.67</v>
      </c>
      <c r="X326" s="34">
        <v>8815.5</v>
      </c>
      <c r="Y326" s="34" t="s">
        <v>744</v>
      </c>
      <c r="Z326" s="34">
        <v>5000</v>
      </c>
      <c r="AA326" s="34">
        <v>3962.3</v>
      </c>
      <c r="AB326" s="34" t="s">
        <v>748</v>
      </c>
      <c r="AC326" s="34">
        <v>5000</v>
      </c>
      <c r="AD326" s="34">
        <v>3924.1</v>
      </c>
      <c r="AE326" s="34" t="s">
        <v>748</v>
      </c>
      <c r="AF326" s="35">
        <v>24005.38</v>
      </c>
      <c r="AG326" s="35">
        <v>20603.19</v>
      </c>
      <c r="AH326" s="34" t="s">
        <v>748</v>
      </c>
      <c r="AI326" s="34" t="s">
        <v>616</v>
      </c>
      <c r="AJ326" s="34" t="s">
        <v>745</v>
      </c>
      <c r="AK326" s="35">
        <f>SUMIFS('8月奖金发放记录'!$G$2:$G$171,'8月奖金发放记录'!$B$2:$B$171,G326,'8月奖金发放记录'!$A$2:$A$171,A326)</f>
        <v>0</v>
      </c>
      <c r="AL326" s="35">
        <f>SUMIFS('8月奖金发放记录'!$J$2:$J$171,'8月奖金发放记录'!$B$2:$B$171,G326,'8月奖金发放记录'!$A$2:$A$171,A326)</f>
        <v>0</v>
      </c>
      <c r="AM326" s="34" t="s">
        <v>746</v>
      </c>
      <c r="AN326" s="34" t="s">
        <v>59</v>
      </c>
    </row>
    <row r="327" ht="19" customHeight="1" spans="1:40">
      <c r="A327" s="36" t="s">
        <v>628</v>
      </c>
      <c r="B327" s="36" t="s">
        <v>1057</v>
      </c>
      <c r="C327" s="36" t="s">
        <v>742</v>
      </c>
      <c r="D327" s="36" t="s">
        <v>743</v>
      </c>
      <c r="E327" s="36" t="s">
        <v>12</v>
      </c>
      <c r="F327" s="37">
        <v>260</v>
      </c>
      <c r="G327" s="36" t="s">
        <v>564</v>
      </c>
      <c r="H327" s="36"/>
      <c r="I327" s="36"/>
      <c r="J327" s="36" t="s">
        <v>60</v>
      </c>
      <c r="K327" s="36"/>
      <c r="L327" s="36"/>
      <c r="M327" s="36" t="s">
        <v>60</v>
      </c>
      <c r="N327" s="36"/>
      <c r="O327" s="36"/>
      <c r="P327" s="36" t="s">
        <v>60</v>
      </c>
      <c r="Q327" s="36"/>
      <c r="R327" s="36"/>
      <c r="S327" s="36" t="s">
        <v>60</v>
      </c>
      <c r="T327" s="36"/>
      <c r="U327" s="36"/>
      <c r="V327" s="36" t="s">
        <v>60</v>
      </c>
      <c r="W327" s="36"/>
      <c r="X327" s="36"/>
      <c r="Y327" s="36" t="s">
        <v>60</v>
      </c>
      <c r="Z327" s="36"/>
      <c r="AA327" s="36"/>
      <c r="AB327" s="36" t="s">
        <v>60</v>
      </c>
      <c r="AC327" s="36">
        <v>806.45</v>
      </c>
      <c r="AD327" s="36">
        <v>123.7</v>
      </c>
      <c r="AE327" s="36" t="s">
        <v>748</v>
      </c>
      <c r="AF327" s="37">
        <v>806.45</v>
      </c>
      <c r="AG327" s="37">
        <v>123.7</v>
      </c>
      <c r="AH327" s="36" t="s">
        <v>748</v>
      </c>
      <c r="AI327" s="36" t="s">
        <v>610</v>
      </c>
      <c r="AJ327" s="36" t="s">
        <v>745</v>
      </c>
      <c r="AK327" s="37">
        <f>SUMIFS('8月奖金发放记录'!$G$2:$G$171,'8月奖金发放记录'!$B$2:$B$171,G327,'8月奖金发放记录'!$A$2:$A$171,A327)</f>
        <v>0</v>
      </c>
      <c r="AL327" s="37">
        <f>SUMIFS('8月奖金发放记录'!$J$2:$J$171,'8月奖金发放记录'!$B$2:$B$171,G327,'8月奖金发放记录'!$A$2:$A$171,A327)</f>
        <v>0</v>
      </c>
      <c r="AM327" s="36" t="s">
        <v>746</v>
      </c>
      <c r="AN327" s="36" t="s">
        <v>59</v>
      </c>
    </row>
    <row r="328" ht="19" customHeight="1" spans="1:40">
      <c r="A328" s="34" t="s">
        <v>629</v>
      </c>
      <c r="B328" s="34" t="s">
        <v>1058</v>
      </c>
      <c r="C328" s="34" t="s">
        <v>742</v>
      </c>
      <c r="D328" s="34" t="s">
        <v>743</v>
      </c>
      <c r="E328" s="34" t="s">
        <v>12</v>
      </c>
      <c r="F328" s="35">
        <v>260</v>
      </c>
      <c r="G328" s="34" t="s">
        <v>564</v>
      </c>
      <c r="H328" s="34">
        <v>5000</v>
      </c>
      <c r="I328" s="34">
        <v>1104.6</v>
      </c>
      <c r="J328" s="34" t="s">
        <v>748</v>
      </c>
      <c r="K328" s="34">
        <v>5000</v>
      </c>
      <c r="L328" s="34">
        <v>50.8</v>
      </c>
      <c r="M328" s="34" t="s">
        <v>748</v>
      </c>
      <c r="N328" s="34">
        <v>5000</v>
      </c>
      <c r="O328" s="34">
        <v>1591.2</v>
      </c>
      <c r="P328" s="34" t="s">
        <v>748</v>
      </c>
      <c r="Q328" s="34">
        <v>5000</v>
      </c>
      <c r="R328" s="34">
        <v>1458.5</v>
      </c>
      <c r="S328" s="34" t="s">
        <v>748</v>
      </c>
      <c r="T328" s="34">
        <v>1612.9</v>
      </c>
      <c r="U328" s="34">
        <v>143.6</v>
      </c>
      <c r="V328" s="34" t="s">
        <v>748</v>
      </c>
      <c r="W328" s="34">
        <v>3500</v>
      </c>
      <c r="X328" s="34">
        <v>1369.5</v>
      </c>
      <c r="Y328" s="34" t="s">
        <v>748</v>
      </c>
      <c r="Z328" s="34">
        <v>5000</v>
      </c>
      <c r="AA328" s="34">
        <v>2322.3</v>
      </c>
      <c r="AB328" s="34" t="s">
        <v>748</v>
      </c>
      <c r="AC328" s="34">
        <v>5000</v>
      </c>
      <c r="AD328" s="34">
        <v>2168.2</v>
      </c>
      <c r="AE328" s="34" t="s">
        <v>748</v>
      </c>
      <c r="AF328" s="35">
        <v>35112.9</v>
      </c>
      <c r="AG328" s="35">
        <v>10208.7</v>
      </c>
      <c r="AH328" s="34" t="s">
        <v>748</v>
      </c>
      <c r="AI328" s="34" t="s">
        <v>622</v>
      </c>
      <c r="AJ328" s="34" t="s">
        <v>745</v>
      </c>
      <c r="AK328" s="35">
        <f>SUMIFS('8月奖金发放记录'!$G$2:$G$171,'8月奖金发放记录'!$B$2:$B$171,G328,'8月奖金发放记录'!$A$2:$A$171,A328)</f>
        <v>0</v>
      </c>
      <c r="AL328" s="35">
        <f>SUMIFS('8月奖金发放记录'!$J$2:$J$171,'8月奖金发放记录'!$B$2:$B$171,G328,'8月奖金发放记录'!$A$2:$A$171,A328)</f>
        <v>0</v>
      </c>
      <c r="AM328" s="34" t="s">
        <v>746</v>
      </c>
      <c r="AN328" s="34" t="s">
        <v>59</v>
      </c>
    </row>
    <row r="329" ht="19" customHeight="1" spans="1:40">
      <c r="A329" s="36" t="s">
        <v>630</v>
      </c>
      <c r="B329" s="36" t="s">
        <v>1059</v>
      </c>
      <c r="C329" s="36" t="s">
        <v>750</v>
      </c>
      <c r="D329" s="36" t="s">
        <v>743</v>
      </c>
      <c r="E329" s="36" t="s">
        <v>11</v>
      </c>
      <c r="F329" s="37">
        <v>150</v>
      </c>
      <c r="G329" s="36" t="s">
        <v>564</v>
      </c>
      <c r="H329" s="36"/>
      <c r="I329" s="36"/>
      <c r="J329" s="36" t="s">
        <v>60</v>
      </c>
      <c r="K329" s="36"/>
      <c r="L329" s="36"/>
      <c r="M329" s="36" t="s">
        <v>60</v>
      </c>
      <c r="N329" s="36"/>
      <c r="O329" s="36"/>
      <c r="P329" s="36" t="s">
        <v>60</v>
      </c>
      <c r="Q329" s="36"/>
      <c r="R329" s="36"/>
      <c r="S329" s="36" t="s">
        <v>60</v>
      </c>
      <c r="T329" s="36"/>
      <c r="U329" s="36"/>
      <c r="V329" s="36" t="s">
        <v>60</v>
      </c>
      <c r="W329" s="36"/>
      <c r="X329" s="36"/>
      <c r="Y329" s="36" t="s">
        <v>60</v>
      </c>
      <c r="Z329" s="36"/>
      <c r="AA329" s="36"/>
      <c r="AB329" s="36" t="s">
        <v>60</v>
      </c>
      <c r="AC329" s="36">
        <v>1451.61</v>
      </c>
      <c r="AD329" s="36">
        <v>718.5</v>
      </c>
      <c r="AE329" s="36" t="s">
        <v>748</v>
      </c>
      <c r="AF329" s="37">
        <v>1451.61</v>
      </c>
      <c r="AG329" s="37">
        <v>718.5</v>
      </c>
      <c r="AH329" s="36" t="s">
        <v>748</v>
      </c>
      <c r="AI329" s="36" t="s">
        <v>631</v>
      </c>
      <c r="AJ329" s="36" t="s">
        <v>745</v>
      </c>
      <c r="AK329" s="37">
        <f>SUMIFS('8月奖金发放记录'!$G$2:$G$171,'8月奖金发放记录'!$B$2:$B$171,G329,'8月奖金发放记录'!$A$2:$A$171,A329)</f>
        <v>0</v>
      </c>
      <c r="AL329" s="37">
        <f>SUMIFS('8月奖金发放记录'!$J$2:$J$171,'8月奖金发放记录'!$B$2:$B$171,G329,'8月奖金发放记录'!$A$2:$A$171,A329)</f>
        <v>0</v>
      </c>
      <c r="AM329" s="36" t="s">
        <v>746</v>
      </c>
      <c r="AN329" s="36" t="s">
        <v>59</v>
      </c>
    </row>
    <row r="330" ht="19" customHeight="1" spans="1:40">
      <c r="A330" s="34" t="s">
        <v>633</v>
      </c>
      <c r="B330" s="34" t="s">
        <v>1060</v>
      </c>
      <c r="C330" s="34" t="s">
        <v>750</v>
      </c>
      <c r="D330" s="34" t="s">
        <v>743</v>
      </c>
      <c r="E330" s="34" t="s">
        <v>11</v>
      </c>
      <c r="F330" s="35">
        <v>150</v>
      </c>
      <c r="G330" s="34" t="s">
        <v>564</v>
      </c>
      <c r="H330" s="34"/>
      <c r="I330" s="34"/>
      <c r="J330" s="34" t="s">
        <v>60</v>
      </c>
      <c r="K330" s="34">
        <v>2035.71</v>
      </c>
      <c r="L330" s="34">
        <v>2626.9</v>
      </c>
      <c r="M330" s="34" t="s">
        <v>744</v>
      </c>
      <c r="N330" s="34">
        <v>3000</v>
      </c>
      <c r="O330" s="34">
        <v>5312.3</v>
      </c>
      <c r="P330" s="34" t="s">
        <v>744</v>
      </c>
      <c r="Q330" s="34">
        <v>3000</v>
      </c>
      <c r="R330" s="34">
        <v>3524</v>
      </c>
      <c r="S330" s="34" t="s">
        <v>744</v>
      </c>
      <c r="T330" s="34">
        <v>3000</v>
      </c>
      <c r="U330" s="34">
        <v>3355.3</v>
      </c>
      <c r="V330" s="34" t="s">
        <v>744</v>
      </c>
      <c r="W330" s="34">
        <v>3000</v>
      </c>
      <c r="X330" s="34">
        <v>2612.5</v>
      </c>
      <c r="Y330" s="34" t="s">
        <v>748</v>
      </c>
      <c r="Z330" s="34">
        <v>3000</v>
      </c>
      <c r="AA330" s="34">
        <v>2086.4</v>
      </c>
      <c r="AB330" s="34" t="s">
        <v>748</v>
      </c>
      <c r="AC330" s="34">
        <v>3000</v>
      </c>
      <c r="AD330" s="34">
        <v>1615.3</v>
      </c>
      <c r="AE330" s="34" t="s">
        <v>748</v>
      </c>
      <c r="AF330" s="35">
        <v>20035.71</v>
      </c>
      <c r="AG330" s="35">
        <v>21132.7</v>
      </c>
      <c r="AH330" s="34" t="s">
        <v>744</v>
      </c>
      <c r="AI330" s="34" t="s">
        <v>634</v>
      </c>
      <c r="AJ330" s="34" t="s">
        <v>745</v>
      </c>
      <c r="AK330" s="35">
        <f>SUMIFS('8月奖金发放记录'!$G$2:$G$171,'8月奖金发放记录'!$B$2:$B$171,G330,'8月奖金发放记录'!$A$2:$A$171,A330)</f>
        <v>150</v>
      </c>
      <c r="AL330" s="35">
        <f>SUMIFS('8月奖金发放记录'!$J$2:$J$171,'8月奖金发放记录'!$B$2:$B$171,G330,'8月奖金发放记录'!$A$2:$A$171,A330)</f>
        <v>150</v>
      </c>
      <c r="AM330" s="34" t="s">
        <v>60</v>
      </c>
      <c r="AN330" s="34" t="s">
        <v>59</v>
      </c>
    </row>
    <row r="331" ht="19" customHeight="1" spans="1:40">
      <c r="A331" s="36" t="s">
        <v>636</v>
      </c>
      <c r="B331" s="36" t="s">
        <v>1061</v>
      </c>
      <c r="C331" s="36" t="s">
        <v>742</v>
      </c>
      <c r="D331" s="36" t="s">
        <v>743</v>
      </c>
      <c r="E331" s="36" t="s">
        <v>12</v>
      </c>
      <c r="F331" s="37">
        <v>260</v>
      </c>
      <c r="G331" s="36" t="s">
        <v>564</v>
      </c>
      <c r="H331" s="36"/>
      <c r="I331" s="36"/>
      <c r="J331" s="36" t="s">
        <v>60</v>
      </c>
      <c r="K331" s="36"/>
      <c r="L331" s="36"/>
      <c r="M331" s="36" t="s">
        <v>60</v>
      </c>
      <c r="N331" s="36"/>
      <c r="O331" s="36"/>
      <c r="P331" s="36" t="s">
        <v>60</v>
      </c>
      <c r="Q331" s="36"/>
      <c r="R331" s="36"/>
      <c r="S331" s="36" t="s">
        <v>60</v>
      </c>
      <c r="T331" s="36"/>
      <c r="U331" s="36"/>
      <c r="V331" s="36" t="s">
        <v>60</v>
      </c>
      <c r="W331" s="36"/>
      <c r="X331" s="36"/>
      <c r="Y331" s="36" t="s">
        <v>60</v>
      </c>
      <c r="Z331" s="36"/>
      <c r="AA331" s="36"/>
      <c r="AB331" s="36" t="s">
        <v>60</v>
      </c>
      <c r="AC331" s="36">
        <v>5000</v>
      </c>
      <c r="AD331" s="36">
        <v>2606.6</v>
      </c>
      <c r="AE331" s="36" t="s">
        <v>748</v>
      </c>
      <c r="AF331" s="37">
        <v>5000</v>
      </c>
      <c r="AG331" s="37">
        <v>2606.6</v>
      </c>
      <c r="AH331" s="36" t="s">
        <v>748</v>
      </c>
      <c r="AI331" s="36" t="s">
        <v>610</v>
      </c>
      <c r="AJ331" s="36" t="s">
        <v>745</v>
      </c>
      <c r="AK331" s="37">
        <f>SUMIFS('8月奖金发放记录'!$G$2:$G$171,'8月奖金发放记录'!$B$2:$B$171,G331,'8月奖金发放记录'!$A$2:$A$171,A331)</f>
        <v>0</v>
      </c>
      <c r="AL331" s="37">
        <f>SUMIFS('8月奖金发放记录'!$J$2:$J$171,'8月奖金发放记录'!$B$2:$B$171,G331,'8月奖金发放记录'!$A$2:$A$171,A331)</f>
        <v>0</v>
      </c>
      <c r="AM331" s="36" t="s">
        <v>746</v>
      </c>
      <c r="AN331" s="36" t="s">
        <v>59</v>
      </c>
    </row>
    <row r="332" ht="19" customHeight="1" spans="1:40">
      <c r="A332" s="34" t="s">
        <v>637</v>
      </c>
      <c r="B332" s="34" t="s">
        <v>1062</v>
      </c>
      <c r="C332" s="34" t="s">
        <v>750</v>
      </c>
      <c r="D332" s="34" t="s">
        <v>743</v>
      </c>
      <c r="E332" s="34" t="s">
        <v>11</v>
      </c>
      <c r="F332" s="35">
        <v>150</v>
      </c>
      <c r="G332" s="34" t="s">
        <v>564</v>
      </c>
      <c r="H332" s="34">
        <v>3000</v>
      </c>
      <c r="I332" s="34">
        <v>2893.2</v>
      </c>
      <c r="J332" s="34" t="s">
        <v>748</v>
      </c>
      <c r="K332" s="34">
        <v>3000</v>
      </c>
      <c r="L332" s="34">
        <v>313.1</v>
      </c>
      <c r="M332" s="34" t="s">
        <v>748</v>
      </c>
      <c r="N332" s="34">
        <v>3000</v>
      </c>
      <c r="O332" s="34">
        <v>2762.3</v>
      </c>
      <c r="P332" s="34" t="s">
        <v>748</v>
      </c>
      <c r="Q332" s="34">
        <v>3000</v>
      </c>
      <c r="R332" s="34">
        <v>3011.5</v>
      </c>
      <c r="S332" s="34" t="s">
        <v>744</v>
      </c>
      <c r="T332" s="34">
        <v>3000</v>
      </c>
      <c r="U332" s="34">
        <v>5375.4</v>
      </c>
      <c r="V332" s="34" t="s">
        <v>744</v>
      </c>
      <c r="W332" s="34">
        <v>3000</v>
      </c>
      <c r="X332" s="34">
        <v>4854.3</v>
      </c>
      <c r="Y332" s="34" t="s">
        <v>744</v>
      </c>
      <c r="Z332" s="34">
        <v>967.74</v>
      </c>
      <c r="AA332" s="34">
        <v>711.8</v>
      </c>
      <c r="AB332" s="34" t="s">
        <v>748</v>
      </c>
      <c r="AC332" s="34">
        <v>677.42</v>
      </c>
      <c r="AD332" s="34">
        <v>138.3</v>
      </c>
      <c r="AE332" s="34" t="s">
        <v>748</v>
      </c>
      <c r="AF332" s="35">
        <v>19645.16</v>
      </c>
      <c r="AG332" s="35">
        <v>20059.9</v>
      </c>
      <c r="AH332" s="34" t="s">
        <v>744</v>
      </c>
      <c r="AI332" s="34" t="s">
        <v>625</v>
      </c>
      <c r="AJ332" s="34" t="s">
        <v>745</v>
      </c>
      <c r="AK332" s="35">
        <f>SUMIFS('8月奖金发放记录'!$G$2:$G$171,'8月奖金发放记录'!$B$2:$B$171,G332,'8月奖金发放记录'!$A$2:$A$171,A332)</f>
        <v>33.87</v>
      </c>
      <c r="AL332" s="35">
        <f>SUMIFS('8月奖金发放记录'!$J$2:$J$171,'8月奖金发放记录'!$B$2:$B$171,G332,'8月奖金发放记录'!$A$2:$A$171,A332)</f>
        <v>33.87</v>
      </c>
      <c r="AM332" s="34" t="s">
        <v>60</v>
      </c>
      <c r="AN332" s="34" t="s">
        <v>59</v>
      </c>
    </row>
    <row r="333" ht="19" customHeight="1" spans="1:40">
      <c r="A333" s="36" t="s">
        <v>638</v>
      </c>
      <c r="B333" s="36" t="s">
        <v>1063</v>
      </c>
      <c r="C333" s="36" t="s">
        <v>750</v>
      </c>
      <c r="D333" s="36" t="s">
        <v>743</v>
      </c>
      <c r="E333" s="36" t="s">
        <v>11</v>
      </c>
      <c r="F333" s="37">
        <v>150</v>
      </c>
      <c r="G333" s="36" t="s">
        <v>564</v>
      </c>
      <c r="H333" s="36"/>
      <c r="I333" s="36"/>
      <c r="J333" s="36" t="s">
        <v>60</v>
      </c>
      <c r="K333" s="36"/>
      <c r="L333" s="36"/>
      <c r="M333" s="36" t="s">
        <v>60</v>
      </c>
      <c r="N333" s="36"/>
      <c r="O333" s="36"/>
      <c r="P333" s="36" t="s">
        <v>60</v>
      </c>
      <c r="Q333" s="36"/>
      <c r="R333" s="36"/>
      <c r="S333" s="36" t="s">
        <v>60</v>
      </c>
      <c r="T333" s="36"/>
      <c r="U333" s="36"/>
      <c r="V333" s="36" t="s">
        <v>60</v>
      </c>
      <c r="W333" s="36"/>
      <c r="X333" s="36"/>
      <c r="Y333" s="36" t="s">
        <v>60</v>
      </c>
      <c r="Z333" s="36"/>
      <c r="AA333" s="36"/>
      <c r="AB333" s="36" t="s">
        <v>60</v>
      </c>
      <c r="AC333" s="36">
        <v>387.1</v>
      </c>
      <c r="AD333" s="36">
        <v>83.2</v>
      </c>
      <c r="AE333" s="36" t="s">
        <v>748</v>
      </c>
      <c r="AF333" s="37">
        <v>387.1</v>
      </c>
      <c r="AG333" s="37">
        <v>83.2</v>
      </c>
      <c r="AH333" s="36" t="s">
        <v>748</v>
      </c>
      <c r="AI333" s="36" t="s">
        <v>639</v>
      </c>
      <c r="AJ333" s="36" t="s">
        <v>745</v>
      </c>
      <c r="AK333" s="37">
        <f>SUMIFS('8月奖金发放记录'!$G$2:$G$171,'8月奖金发放记录'!$B$2:$B$171,G333,'8月奖金发放记录'!$A$2:$A$171,A333)</f>
        <v>0</v>
      </c>
      <c r="AL333" s="37">
        <f>SUMIFS('8月奖金发放记录'!$J$2:$J$171,'8月奖金发放记录'!$B$2:$B$171,G333,'8月奖金发放记录'!$A$2:$A$171,A333)</f>
        <v>0</v>
      </c>
      <c r="AM333" s="36" t="s">
        <v>746</v>
      </c>
      <c r="AN333" s="36" t="s">
        <v>59</v>
      </c>
    </row>
    <row r="334" ht="19" customHeight="1" spans="1:40">
      <c r="A334" s="34" t="s">
        <v>641</v>
      </c>
      <c r="B334" s="34" t="s">
        <v>1064</v>
      </c>
      <c r="C334" s="34" t="s">
        <v>750</v>
      </c>
      <c r="D334" s="34" t="s">
        <v>743</v>
      </c>
      <c r="E334" s="34" t="s">
        <v>11</v>
      </c>
      <c r="F334" s="35">
        <v>150</v>
      </c>
      <c r="G334" s="34" t="s">
        <v>564</v>
      </c>
      <c r="H334" s="34">
        <v>3000</v>
      </c>
      <c r="I334" s="34">
        <v>3276.7</v>
      </c>
      <c r="J334" s="34" t="s">
        <v>744</v>
      </c>
      <c r="K334" s="34">
        <v>3000</v>
      </c>
      <c r="L334" s="34">
        <v>1700.1</v>
      </c>
      <c r="M334" s="34" t="s">
        <v>748</v>
      </c>
      <c r="N334" s="34">
        <v>3000</v>
      </c>
      <c r="O334" s="34">
        <v>3935.9</v>
      </c>
      <c r="P334" s="34" t="s">
        <v>744</v>
      </c>
      <c r="Q334" s="34">
        <v>3000</v>
      </c>
      <c r="R334" s="34">
        <v>5329.7</v>
      </c>
      <c r="S334" s="34" t="s">
        <v>744</v>
      </c>
      <c r="T334" s="34">
        <v>3000</v>
      </c>
      <c r="U334" s="34">
        <v>5045.2</v>
      </c>
      <c r="V334" s="34" t="s">
        <v>744</v>
      </c>
      <c r="W334" s="34">
        <v>3000</v>
      </c>
      <c r="X334" s="34">
        <v>5092.6</v>
      </c>
      <c r="Y334" s="34" t="s">
        <v>744</v>
      </c>
      <c r="Z334" s="34">
        <v>3000</v>
      </c>
      <c r="AA334" s="34">
        <v>4520.9</v>
      </c>
      <c r="AB334" s="34" t="s">
        <v>744</v>
      </c>
      <c r="AC334" s="34">
        <v>3000</v>
      </c>
      <c r="AD334" s="34">
        <v>4914.3</v>
      </c>
      <c r="AE334" s="34" t="s">
        <v>744</v>
      </c>
      <c r="AF334" s="35">
        <v>24000</v>
      </c>
      <c r="AG334" s="35">
        <v>33815.4</v>
      </c>
      <c r="AH334" s="34" t="s">
        <v>744</v>
      </c>
      <c r="AI334" s="34" t="s">
        <v>616</v>
      </c>
      <c r="AJ334" s="34" t="s">
        <v>745</v>
      </c>
      <c r="AK334" s="35">
        <f>SUMIFS('8月奖金发放记录'!$G$2:$G$171,'8月奖金发放记录'!$B$2:$B$171,G334,'8月奖金发放记录'!$A$2:$A$171,A334)</f>
        <v>150</v>
      </c>
      <c r="AL334" s="35">
        <f>SUMIFS('8月奖金发放记录'!$J$2:$J$171,'8月奖金发放记录'!$B$2:$B$171,G334,'8月奖金发放记录'!$A$2:$A$171,A334)</f>
        <v>150</v>
      </c>
      <c r="AM334" s="34" t="s">
        <v>60</v>
      </c>
      <c r="AN334" s="34" t="s">
        <v>59</v>
      </c>
    </row>
    <row r="335" ht="19" customHeight="1" spans="1:40">
      <c r="A335" s="36" t="s">
        <v>642</v>
      </c>
      <c r="B335" s="36" t="s">
        <v>1065</v>
      </c>
      <c r="C335" s="36" t="s">
        <v>750</v>
      </c>
      <c r="D335" s="36" t="s">
        <v>743</v>
      </c>
      <c r="E335" s="36" t="s">
        <v>11</v>
      </c>
      <c r="F335" s="37">
        <v>150</v>
      </c>
      <c r="G335" s="36" t="s">
        <v>564</v>
      </c>
      <c r="H335" s="36">
        <v>3000</v>
      </c>
      <c r="I335" s="36">
        <v>1860.5</v>
      </c>
      <c r="J335" s="36" t="s">
        <v>748</v>
      </c>
      <c r="K335" s="36">
        <v>3000</v>
      </c>
      <c r="L335" s="36">
        <v>734.7</v>
      </c>
      <c r="M335" s="36" t="s">
        <v>748</v>
      </c>
      <c r="N335" s="36">
        <v>3000</v>
      </c>
      <c r="O335" s="36">
        <v>2273</v>
      </c>
      <c r="P335" s="36" t="s">
        <v>748</v>
      </c>
      <c r="Q335" s="36">
        <v>3000</v>
      </c>
      <c r="R335" s="36">
        <v>2156</v>
      </c>
      <c r="S335" s="36" t="s">
        <v>748</v>
      </c>
      <c r="T335" s="36">
        <v>3000</v>
      </c>
      <c r="U335" s="36">
        <v>2347.6</v>
      </c>
      <c r="V335" s="36" t="s">
        <v>748</v>
      </c>
      <c r="W335" s="36">
        <v>3000</v>
      </c>
      <c r="X335" s="36">
        <v>2329.6</v>
      </c>
      <c r="Y335" s="36" t="s">
        <v>748</v>
      </c>
      <c r="Z335" s="36">
        <v>967.74</v>
      </c>
      <c r="AA335" s="36">
        <v>410.3</v>
      </c>
      <c r="AB335" s="36" t="s">
        <v>748</v>
      </c>
      <c r="AC335" s="36">
        <v>677.42</v>
      </c>
      <c r="AD335" s="36">
        <v>345.5</v>
      </c>
      <c r="AE335" s="36" t="s">
        <v>748</v>
      </c>
      <c r="AF335" s="37">
        <v>19645.16</v>
      </c>
      <c r="AG335" s="37">
        <v>12457.2</v>
      </c>
      <c r="AH335" s="36" t="s">
        <v>748</v>
      </c>
      <c r="AI335" s="36" t="s">
        <v>625</v>
      </c>
      <c r="AJ335" s="36" t="s">
        <v>745</v>
      </c>
      <c r="AK335" s="37">
        <f>SUMIFS('8月奖金发放记录'!$G$2:$G$171,'8月奖金发放记录'!$B$2:$B$171,G335,'8月奖金发放记录'!$A$2:$A$171,A335)</f>
        <v>0</v>
      </c>
      <c r="AL335" s="37">
        <f>SUMIFS('8月奖金发放记录'!$J$2:$J$171,'8月奖金发放记录'!$B$2:$B$171,G335,'8月奖金发放记录'!$A$2:$A$171,A335)</f>
        <v>0</v>
      </c>
      <c r="AM335" s="36" t="s">
        <v>746</v>
      </c>
      <c r="AN335" s="36" t="s">
        <v>59</v>
      </c>
    </row>
    <row r="336" ht="19" customHeight="1" spans="1:40">
      <c r="A336" s="34" t="s">
        <v>643</v>
      </c>
      <c r="B336" s="34" t="s">
        <v>1066</v>
      </c>
      <c r="C336" s="34" t="s">
        <v>750</v>
      </c>
      <c r="D336" s="34" t="s">
        <v>743</v>
      </c>
      <c r="E336" s="34" t="s">
        <v>11</v>
      </c>
      <c r="F336" s="35">
        <v>150</v>
      </c>
      <c r="G336" s="34" t="s">
        <v>564</v>
      </c>
      <c r="H336" s="34"/>
      <c r="I336" s="34"/>
      <c r="J336" s="34" t="s">
        <v>60</v>
      </c>
      <c r="K336" s="34"/>
      <c r="L336" s="34"/>
      <c r="M336" s="34" t="s">
        <v>60</v>
      </c>
      <c r="N336" s="34"/>
      <c r="O336" s="34"/>
      <c r="P336" s="34" t="s">
        <v>60</v>
      </c>
      <c r="Q336" s="34"/>
      <c r="R336" s="34"/>
      <c r="S336" s="34" t="s">
        <v>60</v>
      </c>
      <c r="T336" s="34"/>
      <c r="U336" s="34"/>
      <c r="V336" s="34" t="s">
        <v>60</v>
      </c>
      <c r="W336" s="34"/>
      <c r="X336" s="34"/>
      <c r="Y336" s="34" t="s">
        <v>60</v>
      </c>
      <c r="Z336" s="34">
        <v>193.55</v>
      </c>
      <c r="AA336" s="34">
        <v>27</v>
      </c>
      <c r="AB336" s="34" t="s">
        <v>748</v>
      </c>
      <c r="AC336" s="34">
        <v>3000</v>
      </c>
      <c r="AD336" s="34">
        <v>684</v>
      </c>
      <c r="AE336" s="34" t="s">
        <v>748</v>
      </c>
      <c r="AF336" s="35">
        <v>3193.55</v>
      </c>
      <c r="AG336" s="35">
        <v>711</v>
      </c>
      <c r="AH336" s="34" t="s">
        <v>748</v>
      </c>
      <c r="AI336" s="34" t="s">
        <v>644</v>
      </c>
      <c r="AJ336" s="34" t="s">
        <v>745</v>
      </c>
      <c r="AK336" s="35">
        <f>SUMIFS('8月奖金发放记录'!$G$2:$G$171,'8月奖金发放记录'!$B$2:$B$171,G336,'8月奖金发放记录'!$A$2:$A$171,A336)</f>
        <v>0</v>
      </c>
      <c r="AL336" s="35">
        <f>SUMIFS('8月奖金发放记录'!$J$2:$J$171,'8月奖金发放记录'!$B$2:$B$171,G336,'8月奖金发放记录'!$A$2:$A$171,A336)</f>
        <v>0</v>
      </c>
      <c r="AM336" s="34" t="s">
        <v>746</v>
      </c>
      <c r="AN336" s="34" t="s">
        <v>59</v>
      </c>
    </row>
    <row r="337" ht="19" customHeight="1" spans="1:40">
      <c r="A337" s="36" t="s">
        <v>646</v>
      </c>
      <c r="B337" s="36" t="s">
        <v>1067</v>
      </c>
      <c r="C337" s="36" t="s">
        <v>742</v>
      </c>
      <c r="D337" s="36" t="s">
        <v>743</v>
      </c>
      <c r="E337" s="36" t="s">
        <v>12</v>
      </c>
      <c r="F337" s="37">
        <v>260</v>
      </c>
      <c r="G337" s="36" t="s">
        <v>564</v>
      </c>
      <c r="H337" s="36"/>
      <c r="I337" s="36"/>
      <c r="J337" s="36" t="s">
        <v>60</v>
      </c>
      <c r="K337" s="36"/>
      <c r="L337" s="36"/>
      <c r="M337" s="36" t="s">
        <v>60</v>
      </c>
      <c r="N337" s="36"/>
      <c r="O337" s="36"/>
      <c r="P337" s="36" t="s">
        <v>60</v>
      </c>
      <c r="Q337" s="36"/>
      <c r="R337" s="36"/>
      <c r="S337" s="36" t="s">
        <v>60</v>
      </c>
      <c r="T337" s="36">
        <v>2419.35</v>
      </c>
      <c r="U337" s="36">
        <v>1020.3</v>
      </c>
      <c r="V337" s="36" t="s">
        <v>748</v>
      </c>
      <c r="W337" s="36">
        <v>5000</v>
      </c>
      <c r="X337" s="36">
        <v>2578.1</v>
      </c>
      <c r="Y337" s="36" t="s">
        <v>748</v>
      </c>
      <c r="Z337" s="36">
        <v>5000</v>
      </c>
      <c r="AA337" s="36">
        <v>2213.2</v>
      </c>
      <c r="AB337" s="36" t="s">
        <v>748</v>
      </c>
      <c r="AC337" s="36">
        <v>5000</v>
      </c>
      <c r="AD337" s="36">
        <v>1925.04</v>
      </c>
      <c r="AE337" s="36" t="s">
        <v>748</v>
      </c>
      <c r="AF337" s="37">
        <v>17419.35</v>
      </c>
      <c r="AG337" s="37">
        <v>7736.64</v>
      </c>
      <c r="AH337" s="36" t="s">
        <v>748</v>
      </c>
      <c r="AI337" s="36" t="s">
        <v>622</v>
      </c>
      <c r="AJ337" s="36" t="s">
        <v>745</v>
      </c>
      <c r="AK337" s="37">
        <f>SUMIFS('8月奖金发放记录'!$G$2:$G$171,'8月奖金发放记录'!$B$2:$B$171,G337,'8月奖金发放记录'!$A$2:$A$171,A337)</f>
        <v>0</v>
      </c>
      <c r="AL337" s="37">
        <f>SUMIFS('8月奖金发放记录'!$J$2:$J$171,'8月奖金发放记录'!$B$2:$B$171,G337,'8月奖金发放记录'!$A$2:$A$171,A337)</f>
        <v>0</v>
      </c>
      <c r="AM337" s="36" t="s">
        <v>746</v>
      </c>
      <c r="AN337" s="36" t="s">
        <v>59</v>
      </c>
    </row>
    <row r="338" ht="19" customHeight="1" spans="1:40">
      <c r="A338" s="34" t="s">
        <v>648</v>
      </c>
      <c r="B338" s="34" t="s">
        <v>1068</v>
      </c>
      <c r="C338" s="34" t="s">
        <v>742</v>
      </c>
      <c r="D338" s="34" t="s">
        <v>743</v>
      </c>
      <c r="E338" s="34" t="s">
        <v>12</v>
      </c>
      <c r="F338" s="35">
        <v>260</v>
      </c>
      <c r="G338" s="34" t="s">
        <v>564</v>
      </c>
      <c r="H338" s="34">
        <v>5000</v>
      </c>
      <c r="I338" s="34">
        <v>798.9</v>
      </c>
      <c r="J338" s="34" t="s">
        <v>748</v>
      </c>
      <c r="K338" s="34">
        <v>5000</v>
      </c>
      <c r="L338" s="34">
        <v>0</v>
      </c>
      <c r="M338" s="34" t="s">
        <v>748</v>
      </c>
      <c r="N338" s="34">
        <v>5000</v>
      </c>
      <c r="O338" s="34">
        <v>984.3</v>
      </c>
      <c r="P338" s="34" t="s">
        <v>748</v>
      </c>
      <c r="Q338" s="34">
        <v>5000</v>
      </c>
      <c r="R338" s="34">
        <v>1633.6</v>
      </c>
      <c r="S338" s="34" t="s">
        <v>748</v>
      </c>
      <c r="T338" s="34">
        <v>1612.9</v>
      </c>
      <c r="U338" s="34">
        <v>327.9</v>
      </c>
      <c r="V338" s="34" t="s">
        <v>748</v>
      </c>
      <c r="W338" s="34">
        <v>3500</v>
      </c>
      <c r="X338" s="34">
        <v>3736</v>
      </c>
      <c r="Y338" s="34" t="s">
        <v>744</v>
      </c>
      <c r="Z338" s="34">
        <v>5000</v>
      </c>
      <c r="AA338" s="34">
        <v>3090.6</v>
      </c>
      <c r="AB338" s="34" t="s">
        <v>748</v>
      </c>
      <c r="AC338" s="34">
        <v>5000</v>
      </c>
      <c r="AD338" s="34">
        <v>1454.3</v>
      </c>
      <c r="AE338" s="34" t="s">
        <v>748</v>
      </c>
      <c r="AF338" s="35">
        <v>35112.9</v>
      </c>
      <c r="AG338" s="35">
        <v>12025.6</v>
      </c>
      <c r="AH338" s="34" t="s">
        <v>748</v>
      </c>
      <c r="AI338" s="34" t="s">
        <v>649</v>
      </c>
      <c r="AJ338" s="34" t="s">
        <v>745</v>
      </c>
      <c r="AK338" s="35">
        <f>SUMIFS('8月奖金发放记录'!$G$2:$G$171,'8月奖金发放记录'!$B$2:$B$171,G338,'8月奖金发放记录'!$A$2:$A$171,A338)</f>
        <v>0</v>
      </c>
      <c r="AL338" s="35">
        <f>SUMIFS('8月奖金发放记录'!$J$2:$J$171,'8月奖金发放记录'!$B$2:$B$171,G338,'8月奖金发放记录'!$A$2:$A$171,A338)</f>
        <v>0</v>
      </c>
      <c r="AM338" s="34" t="s">
        <v>746</v>
      </c>
      <c r="AN338" s="34" t="s">
        <v>59</v>
      </c>
    </row>
    <row r="339" ht="19" customHeight="1" spans="1:40">
      <c r="A339" s="36" t="s">
        <v>651</v>
      </c>
      <c r="B339" s="36" t="s">
        <v>1069</v>
      </c>
      <c r="C339" s="36" t="s">
        <v>742</v>
      </c>
      <c r="D339" s="36" t="s">
        <v>743</v>
      </c>
      <c r="E339" s="36" t="s">
        <v>12</v>
      </c>
      <c r="F339" s="37">
        <v>260</v>
      </c>
      <c r="G339" s="36" t="s">
        <v>564</v>
      </c>
      <c r="H339" s="36"/>
      <c r="I339" s="36"/>
      <c r="J339" s="36" t="s">
        <v>60</v>
      </c>
      <c r="K339" s="36"/>
      <c r="L339" s="36"/>
      <c r="M339" s="36" t="s">
        <v>60</v>
      </c>
      <c r="N339" s="36"/>
      <c r="O339" s="36"/>
      <c r="P339" s="36" t="s">
        <v>60</v>
      </c>
      <c r="Q339" s="36"/>
      <c r="R339" s="36"/>
      <c r="S339" s="36" t="s">
        <v>60</v>
      </c>
      <c r="T339" s="36"/>
      <c r="U339" s="36"/>
      <c r="V339" s="36" t="s">
        <v>60</v>
      </c>
      <c r="W339" s="36"/>
      <c r="X339" s="36"/>
      <c r="Y339" s="36" t="s">
        <v>60</v>
      </c>
      <c r="Z339" s="36"/>
      <c r="AA339" s="36"/>
      <c r="AB339" s="36" t="s">
        <v>60</v>
      </c>
      <c r="AC339" s="36">
        <v>5000</v>
      </c>
      <c r="AD339" s="36">
        <v>516.3</v>
      </c>
      <c r="AE339" s="36" t="s">
        <v>748</v>
      </c>
      <c r="AF339" s="37">
        <v>5000</v>
      </c>
      <c r="AG339" s="37">
        <v>516.3</v>
      </c>
      <c r="AH339" s="36" t="s">
        <v>748</v>
      </c>
      <c r="AI339" s="36" t="s">
        <v>639</v>
      </c>
      <c r="AJ339" s="36" t="s">
        <v>745</v>
      </c>
      <c r="AK339" s="37">
        <f>SUMIFS('8月奖金发放记录'!$G$2:$G$171,'8月奖金发放记录'!$B$2:$B$171,G339,'8月奖金发放记录'!$A$2:$A$171,A339)</f>
        <v>0</v>
      </c>
      <c r="AL339" s="37">
        <f>SUMIFS('8月奖金发放记录'!$J$2:$J$171,'8月奖金发放记录'!$B$2:$B$171,G339,'8月奖金发放记录'!$A$2:$A$171,A339)</f>
        <v>0</v>
      </c>
      <c r="AM339" s="36" t="s">
        <v>746</v>
      </c>
      <c r="AN339" s="36" t="s">
        <v>59</v>
      </c>
    </row>
    <row r="340" ht="19" customHeight="1" spans="1:40">
      <c r="A340" s="34" t="s">
        <v>653</v>
      </c>
      <c r="B340" s="34" t="s">
        <v>1070</v>
      </c>
      <c r="C340" s="34" t="s">
        <v>750</v>
      </c>
      <c r="D340" s="34" t="s">
        <v>743</v>
      </c>
      <c r="E340" s="34" t="s">
        <v>11</v>
      </c>
      <c r="F340" s="35">
        <v>150</v>
      </c>
      <c r="G340" s="34" t="s">
        <v>564</v>
      </c>
      <c r="H340" s="34"/>
      <c r="I340" s="34"/>
      <c r="J340" s="34" t="s">
        <v>60</v>
      </c>
      <c r="K340" s="34"/>
      <c r="L340" s="34"/>
      <c r="M340" s="34" t="s">
        <v>60</v>
      </c>
      <c r="N340" s="34"/>
      <c r="O340" s="34"/>
      <c r="P340" s="34" t="s">
        <v>60</v>
      </c>
      <c r="Q340" s="34"/>
      <c r="R340" s="34"/>
      <c r="S340" s="34" t="s">
        <v>60</v>
      </c>
      <c r="T340" s="34"/>
      <c r="U340" s="34"/>
      <c r="V340" s="34" t="s">
        <v>60</v>
      </c>
      <c r="W340" s="34"/>
      <c r="X340" s="34"/>
      <c r="Y340" s="34" t="s">
        <v>60</v>
      </c>
      <c r="Z340" s="34"/>
      <c r="AA340" s="34"/>
      <c r="AB340" s="34" t="s">
        <v>60</v>
      </c>
      <c r="AC340" s="34">
        <v>387.1</v>
      </c>
      <c r="AD340" s="34">
        <v>234.6</v>
      </c>
      <c r="AE340" s="34" t="s">
        <v>748</v>
      </c>
      <c r="AF340" s="35">
        <v>387.1</v>
      </c>
      <c r="AG340" s="35">
        <v>234.6</v>
      </c>
      <c r="AH340" s="34" t="s">
        <v>748</v>
      </c>
      <c r="AI340" s="34" t="s">
        <v>639</v>
      </c>
      <c r="AJ340" s="34" t="s">
        <v>745</v>
      </c>
      <c r="AK340" s="35">
        <f>SUMIFS('8月奖金发放记录'!$G$2:$G$171,'8月奖金发放记录'!$B$2:$B$171,G340,'8月奖金发放记录'!$A$2:$A$171,A340)</f>
        <v>0</v>
      </c>
      <c r="AL340" s="35">
        <f>SUMIFS('8月奖金发放记录'!$J$2:$J$171,'8月奖金发放记录'!$B$2:$B$171,G340,'8月奖金发放记录'!$A$2:$A$171,A340)</f>
        <v>0</v>
      </c>
      <c r="AM340" s="34" t="s">
        <v>746</v>
      </c>
      <c r="AN340" s="34" t="s">
        <v>59</v>
      </c>
    </row>
    <row r="341" ht="19" customHeight="1" spans="1:40">
      <c r="A341" s="36" t="s">
        <v>654</v>
      </c>
      <c r="B341" s="36" t="s">
        <v>1071</v>
      </c>
      <c r="C341" s="36" t="s">
        <v>750</v>
      </c>
      <c r="D341" s="36" t="s">
        <v>743</v>
      </c>
      <c r="E341" s="36" t="s">
        <v>11</v>
      </c>
      <c r="F341" s="37">
        <v>150</v>
      </c>
      <c r="G341" s="36" t="s">
        <v>564</v>
      </c>
      <c r="H341" s="36">
        <v>3000</v>
      </c>
      <c r="I341" s="36">
        <v>1794.8</v>
      </c>
      <c r="J341" s="36" t="s">
        <v>748</v>
      </c>
      <c r="K341" s="36">
        <v>3000</v>
      </c>
      <c r="L341" s="36">
        <v>1044.1</v>
      </c>
      <c r="M341" s="36" t="s">
        <v>748</v>
      </c>
      <c r="N341" s="36">
        <v>3000</v>
      </c>
      <c r="O341" s="36">
        <v>2878.1</v>
      </c>
      <c r="P341" s="36" t="s">
        <v>748</v>
      </c>
      <c r="Q341" s="36">
        <v>3000</v>
      </c>
      <c r="R341" s="36">
        <v>2696.6</v>
      </c>
      <c r="S341" s="36" t="s">
        <v>748</v>
      </c>
      <c r="T341" s="36">
        <v>3000</v>
      </c>
      <c r="U341" s="36">
        <v>2813.4</v>
      </c>
      <c r="V341" s="36" t="s">
        <v>748</v>
      </c>
      <c r="W341" s="36">
        <v>3000</v>
      </c>
      <c r="X341" s="36">
        <v>5291.9</v>
      </c>
      <c r="Y341" s="36" t="s">
        <v>744</v>
      </c>
      <c r="Z341" s="36">
        <v>3000</v>
      </c>
      <c r="AA341" s="36">
        <v>5409.9</v>
      </c>
      <c r="AB341" s="36" t="s">
        <v>744</v>
      </c>
      <c r="AC341" s="36">
        <v>3000</v>
      </c>
      <c r="AD341" s="36">
        <v>1635.8</v>
      </c>
      <c r="AE341" s="36" t="s">
        <v>748</v>
      </c>
      <c r="AF341" s="37">
        <v>24000</v>
      </c>
      <c r="AG341" s="37">
        <v>23564.6</v>
      </c>
      <c r="AH341" s="36" t="s">
        <v>748</v>
      </c>
      <c r="AI341" s="36" t="s">
        <v>616</v>
      </c>
      <c r="AJ341" s="36" t="s">
        <v>745</v>
      </c>
      <c r="AK341" s="37">
        <f>SUMIFS('8月奖金发放记录'!$G$2:$G$171,'8月奖金发放记录'!$B$2:$B$171,G341,'8月奖金发放记录'!$A$2:$A$171,A341)</f>
        <v>0</v>
      </c>
      <c r="AL341" s="37">
        <f>SUMIFS('8月奖金发放记录'!$J$2:$J$171,'8月奖金发放记录'!$B$2:$B$171,G341,'8月奖金发放记录'!$A$2:$A$171,A341)</f>
        <v>0</v>
      </c>
      <c r="AM341" s="36" t="s">
        <v>746</v>
      </c>
      <c r="AN341" s="36" t="s">
        <v>59</v>
      </c>
    </row>
    <row r="342" ht="19" customHeight="1" spans="1:40">
      <c r="A342" s="34" t="s">
        <v>655</v>
      </c>
      <c r="B342" s="34" t="s">
        <v>1072</v>
      </c>
      <c r="C342" s="34" t="s">
        <v>750</v>
      </c>
      <c r="D342" s="34" t="s">
        <v>743</v>
      </c>
      <c r="E342" s="34" t="s">
        <v>11</v>
      </c>
      <c r="F342" s="35">
        <v>150</v>
      </c>
      <c r="G342" s="34" t="s">
        <v>564</v>
      </c>
      <c r="H342" s="34"/>
      <c r="I342" s="34"/>
      <c r="J342" s="34" t="s">
        <v>60</v>
      </c>
      <c r="K342" s="34"/>
      <c r="L342" s="34"/>
      <c r="M342" s="34" t="s">
        <v>60</v>
      </c>
      <c r="N342" s="34"/>
      <c r="O342" s="34"/>
      <c r="P342" s="34" t="s">
        <v>60</v>
      </c>
      <c r="Q342" s="34"/>
      <c r="R342" s="34"/>
      <c r="S342" s="34" t="s">
        <v>60</v>
      </c>
      <c r="T342" s="34"/>
      <c r="U342" s="34"/>
      <c r="V342" s="34" t="s">
        <v>60</v>
      </c>
      <c r="W342" s="34"/>
      <c r="X342" s="34"/>
      <c r="Y342" s="34" t="s">
        <v>60</v>
      </c>
      <c r="Z342" s="34">
        <v>193.55</v>
      </c>
      <c r="AA342" s="34">
        <v>226.8</v>
      </c>
      <c r="AB342" s="34" t="s">
        <v>744</v>
      </c>
      <c r="AC342" s="34">
        <v>3000</v>
      </c>
      <c r="AD342" s="34">
        <v>2317.3</v>
      </c>
      <c r="AE342" s="34" t="s">
        <v>748</v>
      </c>
      <c r="AF342" s="35">
        <v>3193.55</v>
      </c>
      <c r="AG342" s="35">
        <v>2544.1</v>
      </c>
      <c r="AH342" s="34" t="s">
        <v>748</v>
      </c>
      <c r="AI342" s="34" t="s">
        <v>644</v>
      </c>
      <c r="AJ342" s="34" t="s">
        <v>745</v>
      </c>
      <c r="AK342" s="35">
        <f>SUMIFS('8月奖金发放记录'!$G$2:$G$171,'8月奖金发放记录'!$B$2:$B$171,G342,'8月奖金发放记录'!$A$2:$A$171,A342)</f>
        <v>0</v>
      </c>
      <c r="AL342" s="35">
        <f>SUMIFS('8月奖金发放记录'!$J$2:$J$171,'8月奖金发放记录'!$B$2:$B$171,G342,'8月奖金发放记录'!$A$2:$A$171,A342)</f>
        <v>0</v>
      </c>
      <c r="AM342" s="34" t="s">
        <v>746</v>
      </c>
      <c r="AN342" s="34" t="s">
        <v>59</v>
      </c>
    </row>
    <row r="343" ht="19" customHeight="1" spans="1:40">
      <c r="A343" s="36" t="s">
        <v>656</v>
      </c>
      <c r="B343" s="36" t="s">
        <v>1073</v>
      </c>
      <c r="C343" s="36" t="s">
        <v>750</v>
      </c>
      <c r="D343" s="36" t="s">
        <v>743</v>
      </c>
      <c r="E343" s="36" t="s">
        <v>11</v>
      </c>
      <c r="F343" s="37">
        <v>150</v>
      </c>
      <c r="G343" s="36" t="s">
        <v>564</v>
      </c>
      <c r="H343" s="36"/>
      <c r="I343" s="36"/>
      <c r="J343" s="36" t="s">
        <v>60</v>
      </c>
      <c r="K343" s="36"/>
      <c r="L343" s="36"/>
      <c r="M343" s="36" t="s">
        <v>60</v>
      </c>
      <c r="N343" s="36"/>
      <c r="O343" s="36"/>
      <c r="P343" s="36" t="s">
        <v>60</v>
      </c>
      <c r="Q343" s="36"/>
      <c r="R343" s="36"/>
      <c r="S343" s="36" t="s">
        <v>60</v>
      </c>
      <c r="T343" s="36"/>
      <c r="U343" s="36"/>
      <c r="V343" s="36" t="s">
        <v>60</v>
      </c>
      <c r="W343" s="36">
        <v>3000</v>
      </c>
      <c r="X343" s="36">
        <v>2555.1</v>
      </c>
      <c r="Y343" s="36" t="s">
        <v>748</v>
      </c>
      <c r="Z343" s="36">
        <v>3000</v>
      </c>
      <c r="AA343" s="36">
        <v>2149.8</v>
      </c>
      <c r="AB343" s="36" t="s">
        <v>748</v>
      </c>
      <c r="AC343" s="36">
        <v>3000</v>
      </c>
      <c r="AD343" s="36">
        <v>2235.6</v>
      </c>
      <c r="AE343" s="36" t="s">
        <v>748</v>
      </c>
      <c r="AF343" s="37">
        <v>9000</v>
      </c>
      <c r="AG343" s="37">
        <v>6940.5</v>
      </c>
      <c r="AH343" s="36" t="s">
        <v>748</v>
      </c>
      <c r="AI343" s="36" t="s">
        <v>619</v>
      </c>
      <c r="AJ343" s="36" t="s">
        <v>745</v>
      </c>
      <c r="AK343" s="37">
        <f>SUMIFS('8月奖金发放记录'!$G$2:$G$171,'8月奖金发放记录'!$B$2:$B$171,G343,'8月奖金发放记录'!$A$2:$A$171,A343)</f>
        <v>0</v>
      </c>
      <c r="AL343" s="37">
        <f>SUMIFS('8月奖金发放记录'!$J$2:$J$171,'8月奖金发放记录'!$B$2:$B$171,G343,'8月奖金发放记录'!$A$2:$A$171,A343)</f>
        <v>0</v>
      </c>
      <c r="AM343" s="36" t="s">
        <v>746</v>
      </c>
      <c r="AN343" s="36" t="s">
        <v>59</v>
      </c>
    </row>
    <row r="344" ht="19" customHeight="1" spans="1:40">
      <c r="A344" s="34" t="s">
        <v>657</v>
      </c>
      <c r="B344" s="34" t="s">
        <v>1074</v>
      </c>
      <c r="C344" s="34" t="s">
        <v>750</v>
      </c>
      <c r="D344" s="34" t="s">
        <v>743</v>
      </c>
      <c r="E344" s="34" t="s">
        <v>11</v>
      </c>
      <c r="F344" s="35">
        <v>150</v>
      </c>
      <c r="G344" s="34" t="s">
        <v>564</v>
      </c>
      <c r="H344" s="34">
        <v>3000</v>
      </c>
      <c r="I344" s="34">
        <v>1364</v>
      </c>
      <c r="J344" s="34" t="s">
        <v>748</v>
      </c>
      <c r="K344" s="34">
        <v>3000</v>
      </c>
      <c r="L344" s="34">
        <v>373.5</v>
      </c>
      <c r="M344" s="34" t="s">
        <v>748</v>
      </c>
      <c r="N344" s="34">
        <v>3000</v>
      </c>
      <c r="O344" s="34">
        <v>2028.5</v>
      </c>
      <c r="P344" s="34" t="s">
        <v>748</v>
      </c>
      <c r="Q344" s="34">
        <v>3000</v>
      </c>
      <c r="R344" s="34">
        <v>2635.5</v>
      </c>
      <c r="S344" s="34" t="s">
        <v>748</v>
      </c>
      <c r="T344" s="34">
        <v>3000</v>
      </c>
      <c r="U344" s="34">
        <v>2653.2</v>
      </c>
      <c r="V344" s="34" t="s">
        <v>748</v>
      </c>
      <c r="W344" s="34">
        <v>3000</v>
      </c>
      <c r="X344" s="34">
        <v>3150.3</v>
      </c>
      <c r="Y344" s="34" t="s">
        <v>744</v>
      </c>
      <c r="Z344" s="34">
        <v>3000</v>
      </c>
      <c r="AA344" s="34">
        <v>705.8</v>
      </c>
      <c r="AB344" s="34" t="s">
        <v>748</v>
      </c>
      <c r="AC344" s="34">
        <v>3000</v>
      </c>
      <c r="AD344" s="34">
        <v>990.2</v>
      </c>
      <c r="AE344" s="34" t="s">
        <v>748</v>
      </c>
      <c r="AF344" s="35">
        <v>24000</v>
      </c>
      <c r="AG344" s="35">
        <v>13901</v>
      </c>
      <c r="AH344" s="34" t="s">
        <v>748</v>
      </c>
      <c r="AI344" s="34" t="s">
        <v>639</v>
      </c>
      <c r="AJ344" s="34" t="s">
        <v>745</v>
      </c>
      <c r="AK344" s="35">
        <f>SUMIFS('8月奖金发放记录'!$G$2:$G$171,'8月奖金发放记录'!$B$2:$B$171,G344,'8月奖金发放记录'!$A$2:$A$171,A344)</f>
        <v>0</v>
      </c>
      <c r="AL344" s="35">
        <f>SUMIFS('8月奖金发放记录'!$J$2:$J$171,'8月奖金发放记录'!$B$2:$B$171,G344,'8月奖金发放记录'!$A$2:$A$171,A344)</f>
        <v>0</v>
      </c>
      <c r="AM344" s="34" t="s">
        <v>746</v>
      </c>
      <c r="AN344" s="34" t="s">
        <v>59</v>
      </c>
    </row>
    <row r="345" ht="19" customHeight="1" spans="1:40">
      <c r="A345" s="36" t="s">
        <v>658</v>
      </c>
      <c r="B345" s="36" t="s">
        <v>1075</v>
      </c>
      <c r="C345" s="36" t="s">
        <v>750</v>
      </c>
      <c r="D345" s="36" t="s">
        <v>743</v>
      </c>
      <c r="E345" s="36" t="s">
        <v>11</v>
      </c>
      <c r="F345" s="37">
        <v>150</v>
      </c>
      <c r="G345" s="36" t="s">
        <v>564</v>
      </c>
      <c r="H345" s="36">
        <v>3000</v>
      </c>
      <c r="I345" s="36">
        <v>2791.3</v>
      </c>
      <c r="J345" s="36" t="s">
        <v>748</v>
      </c>
      <c r="K345" s="36">
        <v>3000</v>
      </c>
      <c r="L345" s="36">
        <v>2565.2</v>
      </c>
      <c r="M345" s="36" t="s">
        <v>748</v>
      </c>
      <c r="N345" s="36">
        <v>3000</v>
      </c>
      <c r="O345" s="36">
        <v>4503.6</v>
      </c>
      <c r="P345" s="36" t="s">
        <v>744</v>
      </c>
      <c r="Q345" s="36">
        <v>3000</v>
      </c>
      <c r="R345" s="36">
        <v>5426.7</v>
      </c>
      <c r="S345" s="36" t="s">
        <v>744</v>
      </c>
      <c r="T345" s="36">
        <v>3000</v>
      </c>
      <c r="U345" s="36">
        <v>5422.7</v>
      </c>
      <c r="V345" s="36" t="s">
        <v>744</v>
      </c>
      <c r="W345" s="36">
        <v>3000</v>
      </c>
      <c r="X345" s="36">
        <v>5611.4</v>
      </c>
      <c r="Y345" s="36" t="s">
        <v>744</v>
      </c>
      <c r="Z345" s="36">
        <v>3000</v>
      </c>
      <c r="AA345" s="36">
        <v>1592.2</v>
      </c>
      <c r="AB345" s="36" t="s">
        <v>748</v>
      </c>
      <c r="AC345" s="36">
        <v>3000</v>
      </c>
      <c r="AD345" s="36">
        <v>4092.6</v>
      </c>
      <c r="AE345" s="36" t="s">
        <v>744</v>
      </c>
      <c r="AF345" s="37">
        <v>24000</v>
      </c>
      <c r="AG345" s="37">
        <v>32005.7</v>
      </c>
      <c r="AH345" s="36" t="s">
        <v>744</v>
      </c>
      <c r="AI345" s="36" t="s">
        <v>616</v>
      </c>
      <c r="AJ345" s="36" t="s">
        <v>745</v>
      </c>
      <c r="AK345" s="37">
        <f>SUMIFS('8月奖金发放记录'!$G$2:$G$171,'8月奖金发放记录'!$B$2:$B$171,G345,'8月奖金发放记录'!$A$2:$A$171,A345)</f>
        <v>150</v>
      </c>
      <c r="AL345" s="37">
        <f>SUMIFS('8月奖金发放记录'!$J$2:$J$171,'8月奖金发放记录'!$B$2:$B$171,G345,'8月奖金发放记录'!$A$2:$A$171,A345)</f>
        <v>150</v>
      </c>
      <c r="AM345" s="36" t="s">
        <v>60</v>
      </c>
      <c r="AN345" s="36" t="s">
        <v>59</v>
      </c>
    </row>
    <row r="346" ht="19" customHeight="1" spans="1:40">
      <c r="A346" s="34" t="s">
        <v>659</v>
      </c>
      <c r="B346" s="34" t="s">
        <v>1076</v>
      </c>
      <c r="C346" s="34" t="s">
        <v>750</v>
      </c>
      <c r="D346" s="34" t="s">
        <v>743</v>
      </c>
      <c r="E346" s="34" t="s">
        <v>11</v>
      </c>
      <c r="F346" s="35">
        <v>150</v>
      </c>
      <c r="G346" s="34" t="s">
        <v>564</v>
      </c>
      <c r="H346" s="34"/>
      <c r="I346" s="34"/>
      <c r="J346" s="34" t="s">
        <v>60</v>
      </c>
      <c r="K346" s="34"/>
      <c r="L346" s="34"/>
      <c r="M346" s="34" t="s">
        <v>60</v>
      </c>
      <c r="N346" s="34"/>
      <c r="O346" s="34"/>
      <c r="P346" s="34" t="s">
        <v>60</v>
      </c>
      <c r="Q346" s="34"/>
      <c r="R346" s="34"/>
      <c r="S346" s="34" t="s">
        <v>60</v>
      </c>
      <c r="T346" s="34">
        <v>387.1</v>
      </c>
      <c r="U346" s="34">
        <v>166.3</v>
      </c>
      <c r="V346" s="34" t="s">
        <v>748</v>
      </c>
      <c r="W346" s="34">
        <v>3000</v>
      </c>
      <c r="X346" s="34">
        <v>3664.3</v>
      </c>
      <c r="Y346" s="34" t="s">
        <v>744</v>
      </c>
      <c r="Z346" s="34">
        <v>3000</v>
      </c>
      <c r="AA346" s="34">
        <v>851.9</v>
      </c>
      <c r="AB346" s="34" t="s">
        <v>748</v>
      </c>
      <c r="AC346" s="34">
        <v>3000</v>
      </c>
      <c r="AD346" s="34">
        <v>701.18</v>
      </c>
      <c r="AE346" s="34" t="s">
        <v>748</v>
      </c>
      <c r="AF346" s="35">
        <v>9387.1</v>
      </c>
      <c r="AG346" s="35">
        <v>5383.68</v>
      </c>
      <c r="AH346" s="34" t="s">
        <v>748</v>
      </c>
      <c r="AI346" s="34" t="s">
        <v>639</v>
      </c>
      <c r="AJ346" s="34" t="s">
        <v>745</v>
      </c>
      <c r="AK346" s="35">
        <f>SUMIFS('8月奖金发放记录'!$G$2:$G$171,'8月奖金发放记录'!$B$2:$B$171,G346,'8月奖金发放记录'!$A$2:$A$171,A346)</f>
        <v>0</v>
      </c>
      <c r="AL346" s="35">
        <f>SUMIFS('8月奖金发放记录'!$J$2:$J$171,'8月奖金发放记录'!$B$2:$B$171,G346,'8月奖金发放记录'!$A$2:$A$171,A346)</f>
        <v>0</v>
      </c>
      <c r="AM346" s="34" t="s">
        <v>746</v>
      </c>
      <c r="AN346" s="34" t="s">
        <v>59</v>
      </c>
    </row>
    <row r="347" ht="19" customHeight="1" spans="1:40">
      <c r="A347" s="36" t="s">
        <v>661</v>
      </c>
      <c r="B347" s="36" t="s">
        <v>1077</v>
      </c>
      <c r="C347" s="36" t="s">
        <v>750</v>
      </c>
      <c r="D347" s="36" t="s">
        <v>743</v>
      </c>
      <c r="E347" s="36" t="s">
        <v>11</v>
      </c>
      <c r="F347" s="37">
        <v>150</v>
      </c>
      <c r="G347" s="36" t="s">
        <v>564</v>
      </c>
      <c r="H347" s="36"/>
      <c r="I347" s="36"/>
      <c r="J347" s="36" t="s">
        <v>60</v>
      </c>
      <c r="K347" s="36"/>
      <c r="L347" s="36"/>
      <c r="M347" s="36" t="s">
        <v>60</v>
      </c>
      <c r="N347" s="36"/>
      <c r="O347" s="36"/>
      <c r="P347" s="36" t="s">
        <v>60</v>
      </c>
      <c r="Q347" s="36"/>
      <c r="R347" s="36"/>
      <c r="S347" s="36" t="s">
        <v>60</v>
      </c>
      <c r="T347" s="36">
        <v>1935.48</v>
      </c>
      <c r="U347" s="36">
        <v>1281.2</v>
      </c>
      <c r="V347" s="36" t="s">
        <v>748</v>
      </c>
      <c r="W347" s="36">
        <v>3000</v>
      </c>
      <c r="X347" s="36">
        <v>3136.2</v>
      </c>
      <c r="Y347" s="36" t="s">
        <v>744</v>
      </c>
      <c r="Z347" s="36">
        <v>3000</v>
      </c>
      <c r="AA347" s="36">
        <v>1385</v>
      </c>
      <c r="AB347" s="36" t="s">
        <v>748</v>
      </c>
      <c r="AC347" s="36">
        <v>3000</v>
      </c>
      <c r="AD347" s="36">
        <v>964.6</v>
      </c>
      <c r="AE347" s="36" t="s">
        <v>748</v>
      </c>
      <c r="AF347" s="37">
        <v>10935.48</v>
      </c>
      <c r="AG347" s="37">
        <v>6767</v>
      </c>
      <c r="AH347" s="36" t="s">
        <v>748</v>
      </c>
      <c r="AI347" s="36" t="s">
        <v>639</v>
      </c>
      <c r="AJ347" s="36" t="s">
        <v>745</v>
      </c>
      <c r="AK347" s="37">
        <f>SUMIFS('8月奖金发放记录'!$G$2:$G$171,'8月奖金发放记录'!$B$2:$B$171,G347,'8月奖金发放记录'!$A$2:$A$171,A347)</f>
        <v>0</v>
      </c>
      <c r="AL347" s="37">
        <f>SUMIFS('8月奖金发放记录'!$J$2:$J$171,'8月奖金发放记录'!$B$2:$B$171,G347,'8月奖金发放记录'!$A$2:$A$171,A347)</f>
        <v>0</v>
      </c>
      <c r="AM347" s="36" t="s">
        <v>746</v>
      </c>
      <c r="AN347" s="36" t="s">
        <v>59</v>
      </c>
    </row>
    <row r="348" ht="19" customHeight="1" spans="1:40">
      <c r="A348" s="34" t="s">
        <v>662</v>
      </c>
      <c r="B348" s="34" t="s">
        <v>1078</v>
      </c>
      <c r="C348" s="34" t="s">
        <v>750</v>
      </c>
      <c r="D348" s="34" t="s">
        <v>743</v>
      </c>
      <c r="E348" s="34" t="s">
        <v>11</v>
      </c>
      <c r="F348" s="35">
        <v>150</v>
      </c>
      <c r="G348" s="34" t="s">
        <v>564</v>
      </c>
      <c r="H348" s="34">
        <v>3000</v>
      </c>
      <c r="I348" s="34">
        <v>1630.4</v>
      </c>
      <c r="J348" s="34" t="s">
        <v>748</v>
      </c>
      <c r="K348" s="34">
        <v>3000</v>
      </c>
      <c r="L348" s="34">
        <v>59.5</v>
      </c>
      <c r="M348" s="34" t="s">
        <v>748</v>
      </c>
      <c r="N348" s="34">
        <v>3000</v>
      </c>
      <c r="O348" s="34">
        <v>1450.2</v>
      </c>
      <c r="P348" s="34" t="s">
        <v>748</v>
      </c>
      <c r="Q348" s="34">
        <v>3000</v>
      </c>
      <c r="R348" s="34">
        <v>1720</v>
      </c>
      <c r="S348" s="34" t="s">
        <v>748</v>
      </c>
      <c r="T348" s="34">
        <v>3000</v>
      </c>
      <c r="U348" s="34">
        <v>989.3</v>
      </c>
      <c r="V348" s="34" t="s">
        <v>748</v>
      </c>
      <c r="W348" s="34">
        <v>3000</v>
      </c>
      <c r="X348" s="34">
        <v>1614.5</v>
      </c>
      <c r="Y348" s="34" t="s">
        <v>748</v>
      </c>
      <c r="Z348" s="34">
        <v>3000</v>
      </c>
      <c r="AA348" s="34">
        <v>1447</v>
      </c>
      <c r="AB348" s="34" t="s">
        <v>748</v>
      </c>
      <c r="AC348" s="34">
        <v>3000</v>
      </c>
      <c r="AD348" s="34">
        <v>828.17</v>
      </c>
      <c r="AE348" s="34" t="s">
        <v>748</v>
      </c>
      <c r="AF348" s="35">
        <v>24000</v>
      </c>
      <c r="AG348" s="35">
        <v>9739.07</v>
      </c>
      <c r="AH348" s="34" t="s">
        <v>748</v>
      </c>
      <c r="AI348" s="34" t="s">
        <v>639</v>
      </c>
      <c r="AJ348" s="34" t="s">
        <v>745</v>
      </c>
      <c r="AK348" s="35">
        <f>SUMIFS('8月奖金发放记录'!$G$2:$G$171,'8月奖金发放记录'!$B$2:$B$171,G348,'8月奖金发放记录'!$A$2:$A$171,A348)</f>
        <v>0</v>
      </c>
      <c r="AL348" s="35">
        <f>SUMIFS('8月奖金发放记录'!$J$2:$J$171,'8月奖金发放记录'!$B$2:$B$171,G348,'8月奖金发放记录'!$A$2:$A$171,A348)</f>
        <v>0</v>
      </c>
      <c r="AM348" s="34" t="s">
        <v>746</v>
      </c>
      <c r="AN348" s="34" t="s">
        <v>59</v>
      </c>
    </row>
    <row r="349" ht="19" customHeight="1" spans="1:40">
      <c r="A349" s="36" t="s">
        <v>663</v>
      </c>
      <c r="B349" s="36" t="s">
        <v>1079</v>
      </c>
      <c r="C349" s="36" t="s">
        <v>750</v>
      </c>
      <c r="D349" s="36" t="s">
        <v>743</v>
      </c>
      <c r="E349" s="36" t="s">
        <v>11</v>
      </c>
      <c r="F349" s="37">
        <v>150</v>
      </c>
      <c r="G349" s="36" t="s">
        <v>564</v>
      </c>
      <c r="H349" s="36"/>
      <c r="I349" s="36"/>
      <c r="J349" s="36" t="s">
        <v>60</v>
      </c>
      <c r="K349" s="36"/>
      <c r="L349" s="36"/>
      <c r="M349" s="36" t="s">
        <v>60</v>
      </c>
      <c r="N349" s="36"/>
      <c r="O349" s="36"/>
      <c r="P349" s="36" t="s">
        <v>60</v>
      </c>
      <c r="Q349" s="36"/>
      <c r="R349" s="36"/>
      <c r="S349" s="36" t="s">
        <v>60</v>
      </c>
      <c r="T349" s="36"/>
      <c r="U349" s="36"/>
      <c r="V349" s="36" t="s">
        <v>60</v>
      </c>
      <c r="W349" s="36"/>
      <c r="X349" s="36"/>
      <c r="Y349" s="36" t="s">
        <v>60</v>
      </c>
      <c r="Z349" s="36"/>
      <c r="AA349" s="36"/>
      <c r="AB349" s="36" t="s">
        <v>60</v>
      </c>
      <c r="AC349" s="36">
        <v>96.77</v>
      </c>
      <c r="AD349" s="36">
        <v>92.9</v>
      </c>
      <c r="AE349" s="36" t="s">
        <v>748</v>
      </c>
      <c r="AF349" s="37">
        <v>96.77</v>
      </c>
      <c r="AG349" s="37">
        <v>92.9</v>
      </c>
      <c r="AH349" s="36" t="s">
        <v>748</v>
      </c>
      <c r="AI349" s="36" t="s">
        <v>622</v>
      </c>
      <c r="AJ349" s="36" t="s">
        <v>745</v>
      </c>
      <c r="AK349" s="37">
        <f>SUMIFS('8月奖金发放记录'!$G$2:$G$171,'8月奖金发放记录'!$B$2:$B$171,G349,'8月奖金发放记录'!$A$2:$A$171,A349)</f>
        <v>0</v>
      </c>
      <c r="AL349" s="37">
        <f>SUMIFS('8月奖金发放记录'!$J$2:$J$171,'8月奖金发放记录'!$B$2:$B$171,G349,'8月奖金发放记录'!$A$2:$A$171,A349)</f>
        <v>0</v>
      </c>
      <c r="AM349" s="36" t="s">
        <v>746</v>
      </c>
      <c r="AN349" s="36" t="s">
        <v>59</v>
      </c>
    </row>
    <row r="350" ht="19" customHeight="1" spans="1:40">
      <c r="A350" s="34" t="s">
        <v>664</v>
      </c>
      <c r="B350" s="34" t="s">
        <v>1080</v>
      </c>
      <c r="C350" s="34" t="s">
        <v>750</v>
      </c>
      <c r="D350" s="34" t="s">
        <v>743</v>
      </c>
      <c r="E350" s="34" t="s">
        <v>11</v>
      </c>
      <c r="F350" s="35">
        <v>150</v>
      </c>
      <c r="G350" s="34" t="s">
        <v>564</v>
      </c>
      <c r="H350" s="34">
        <v>3000</v>
      </c>
      <c r="I350" s="34">
        <v>2754.7</v>
      </c>
      <c r="J350" s="34" t="s">
        <v>748</v>
      </c>
      <c r="K350" s="34">
        <v>3000</v>
      </c>
      <c r="L350" s="34">
        <v>1683.3</v>
      </c>
      <c r="M350" s="34" t="s">
        <v>748</v>
      </c>
      <c r="N350" s="34">
        <v>3000</v>
      </c>
      <c r="O350" s="34">
        <v>5008</v>
      </c>
      <c r="P350" s="34" t="s">
        <v>744</v>
      </c>
      <c r="Q350" s="34">
        <v>3000</v>
      </c>
      <c r="R350" s="34">
        <v>5731.9</v>
      </c>
      <c r="S350" s="34" t="s">
        <v>744</v>
      </c>
      <c r="T350" s="34">
        <v>3000</v>
      </c>
      <c r="U350" s="34">
        <v>5680.7</v>
      </c>
      <c r="V350" s="34" t="s">
        <v>744</v>
      </c>
      <c r="W350" s="34">
        <v>3000</v>
      </c>
      <c r="X350" s="34">
        <v>376.2</v>
      </c>
      <c r="Y350" s="34" t="s">
        <v>748</v>
      </c>
      <c r="Z350" s="34">
        <v>3000</v>
      </c>
      <c r="AA350" s="34">
        <v>4619</v>
      </c>
      <c r="AB350" s="34" t="s">
        <v>744</v>
      </c>
      <c r="AC350" s="34">
        <v>3000</v>
      </c>
      <c r="AD350" s="34">
        <v>5590.3</v>
      </c>
      <c r="AE350" s="34" t="s">
        <v>744</v>
      </c>
      <c r="AF350" s="35">
        <v>24000</v>
      </c>
      <c r="AG350" s="35">
        <v>31444.1</v>
      </c>
      <c r="AH350" s="34" t="s">
        <v>744</v>
      </c>
      <c r="AI350" s="34" t="s">
        <v>665</v>
      </c>
      <c r="AJ350" s="34" t="s">
        <v>745</v>
      </c>
      <c r="AK350" s="35">
        <f>SUMIFS('8月奖金发放记录'!$G$2:$G$171,'8月奖金发放记录'!$B$2:$B$171,G350,'8月奖金发放记录'!$A$2:$A$171,A350)</f>
        <v>150</v>
      </c>
      <c r="AL350" s="35">
        <f>SUMIFS('8月奖金发放记录'!$J$2:$J$171,'8月奖金发放记录'!$B$2:$B$171,G350,'8月奖金发放记录'!$A$2:$A$171,A350)</f>
        <v>150</v>
      </c>
      <c r="AM350" s="34" t="s">
        <v>60</v>
      </c>
      <c r="AN350" s="34" t="s">
        <v>59</v>
      </c>
    </row>
    <row r="351" ht="19" customHeight="1" spans="1:40">
      <c r="A351" s="36" t="s">
        <v>667</v>
      </c>
      <c r="B351" s="36" t="s">
        <v>1081</v>
      </c>
      <c r="C351" s="36" t="s">
        <v>750</v>
      </c>
      <c r="D351" s="36" t="s">
        <v>743</v>
      </c>
      <c r="E351" s="36" t="s">
        <v>11</v>
      </c>
      <c r="F351" s="37">
        <v>150</v>
      </c>
      <c r="G351" s="36" t="s">
        <v>564</v>
      </c>
      <c r="H351" s="36">
        <v>3000</v>
      </c>
      <c r="I351" s="36">
        <v>5124.4</v>
      </c>
      <c r="J351" s="36" t="s">
        <v>744</v>
      </c>
      <c r="K351" s="36">
        <v>3000</v>
      </c>
      <c r="L351" s="36">
        <v>3295.8</v>
      </c>
      <c r="M351" s="36" t="s">
        <v>744</v>
      </c>
      <c r="N351" s="36">
        <v>3000</v>
      </c>
      <c r="O351" s="36">
        <v>5515.9</v>
      </c>
      <c r="P351" s="36" t="s">
        <v>744</v>
      </c>
      <c r="Q351" s="36">
        <v>3000</v>
      </c>
      <c r="R351" s="36">
        <v>5389.6</v>
      </c>
      <c r="S351" s="36" t="s">
        <v>744</v>
      </c>
      <c r="T351" s="36">
        <v>3000</v>
      </c>
      <c r="U351" s="36">
        <v>5054.9</v>
      </c>
      <c r="V351" s="36" t="s">
        <v>744</v>
      </c>
      <c r="W351" s="36">
        <v>3000</v>
      </c>
      <c r="X351" s="36">
        <v>5648.1</v>
      </c>
      <c r="Y351" s="36" t="s">
        <v>744</v>
      </c>
      <c r="Z351" s="36">
        <v>3000</v>
      </c>
      <c r="AA351" s="36">
        <v>5070.7</v>
      </c>
      <c r="AB351" s="36" t="s">
        <v>744</v>
      </c>
      <c r="AC351" s="36">
        <v>3000</v>
      </c>
      <c r="AD351" s="36">
        <v>4947.7</v>
      </c>
      <c r="AE351" s="36" t="s">
        <v>744</v>
      </c>
      <c r="AF351" s="37">
        <v>24000</v>
      </c>
      <c r="AG351" s="37">
        <v>40047.1</v>
      </c>
      <c r="AH351" s="36" t="s">
        <v>744</v>
      </c>
      <c r="AI351" s="36" t="s">
        <v>622</v>
      </c>
      <c r="AJ351" s="36" t="s">
        <v>745</v>
      </c>
      <c r="AK351" s="37">
        <f>SUMIFS('8月奖金发放记录'!$G$2:$G$171,'8月奖金发放记录'!$B$2:$B$171,G351,'8月奖金发放记录'!$A$2:$A$171,A351)</f>
        <v>150</v>
      </c>
      <c r="AL351" s="37">
        <f>SUMIFS('8月奖金发放记录'!$J$2:$J$171,'8月奖金发放记录'!$B$2:$B$171,G351,'8月奖金发放记录'!$A$2:$A$171,A351)</f>
        <v>150</v>
      </c>
      <c r="AM351" s="36" t="s">
        <v>60</v>
      </c>
      <c r="AN351" s="36" t="s">
        <v>59</v>
      </c>
    </row>
    <row r="352" ht="19" customHeight="1" spans="1:40">
      <c r="A352" s="34" t="s">
        <v>668</v>
      </c>
      <c r="B352" s="34" t="s">
        <v>1082</v>
      </c>
      <c r="C352" s="34" t="s">
        <v>750</v>
      </c>
      <c r="D352" s="34" t="s">
        <v>743</v>
      </c>
      <c r="E352" s="34" t="s">
        <v>11</v>
      </c>
      <c r="F352" s="35">
        <v>150</v>
      </c>
      <c r="G352" s="34" t="s">
        <v>564</v>
      </c>
      <c r="H352" s="34"/>
      <c r="I352" s="34"/>
      <c r="J352" s="34" t="s">
        <v>60</v>
      </c>
      <c r="K352" s="34"/>
      <c r="L352" s="34"/>
      <c r="M352" s="34" t="s">
        <v>60</v>
      </c>
      <c r="N352" s="34"/>
      <c r="O352" s="34"/>
      <c r="P352" s="34" t="s">
        <v>60</v>
      </c>
      <c r="Q352" s="34"/>
      <c r="R352" s="34"/>
      <c r="S352" s="34" t="s">
        <v>60</v>
      </c>
      <c r="T352" s="34"/>
      <c r="U352" s="34"/>
      <c r="V352" s="34" t="s">
        <v>60</v>
      </c>
      <c r="W352" s="34"/>
      <c r="X352" s="34"/>
      <c r="Y352" s="34" t="s">
        <v>60</v>
      </c>
      <c r="Z352" s="34"/>
      <c r="AA352" s="34"/>
      <c r="AB352" s="34" t="s">
        <v>60</v>
      </c>
      <c r="AC352" s="34">
        <v>677.42</v>
      </c>
      <c r="AD352" s="34">
        <v>175.6</v>
      </c>
      <c r="AE352" s="34" t="s">
        <v>748</v>
      </c>
      <c r="AF352" s="35">
        <v>677.42</v>
      </c>
      <c r="AG352" s="35">
        <v>175.6</v>
      </c>
      <c r="AH352" s="34" t="s">
        <v>748</v>
      </c>
      <c r="AI352" s="34" t="s">
        <v>625</v>
      </c>
      <c r="AJ352" s="34" t="s">
        <v>745</v>
      </c>
      <c r="AK352" s="35">
        <f>SUMIFS('8月奖金发放记录'!$G$2:$G$171,'8月奖金发放记录'!$B$2:$B$171,G352,'8月奖金发放记录'!$A$2:$A$171,A352)</f>
        <v>0</v>
      </c>
      <c r="AL352" s="35">
        <f>SUMIFS('8月奖金发放记录'!$J$2:$J$171,'8月奖金发放记录'!$B$2:$B$171,G352,'8月奖金发放记录'!$A$2:$A$171,A352)</f>
        <v>0</v>
      </c>
      <c r="AM352" s="34" t="s">
        <v>746</v>
      </c>
      <c r="AN352" s="34" t="s">
        <v>59</v>
      </c>
    </row>
    <row r="353" ht="19" customHeight="1" spans="1:40">
      <c r="A353" s="36" t="s">
        <v>669</v>
      </c>
      <c r="B353" s="36" t="s">
        <v>1027</v>
      </c>
      <c r="C353" s="36" t="s">
        <v>750</v>
      </c>
      <c r="D353" s="36" t="s">
        <v>743</v>
      </c>
      <c r="E353" s="36" t="s">
        <v>11</v>
      </c>
      <c r="F353" s="37">
        <v>150</v>
      </c>
      <c r="G353" s="36" t="s">
        <v>564</v>
      </c>
      <c r="H353" s="36"/>
      <c r="I353" s="36"/>
      <c r="J353" s="36" t="s">
        <v>60</v>
      </c>
      <c r="K353" s="36"/>
      <c r="L353" s="36"/>
      <c r="M353" s="36" t="s">
        <v>60</v>
      </c>
      <c r="N353" s="36"/>
      <c r="O353" s="36"/>
      <c r="P353" s="36" t="s">
        <v>60</v>
      </c>
      <c r="Q353" s="36"/>
      <c r="R353" s="36"/>
      <c r="S353" s="36" t="s">
        <v>60</v>
      </c>
      <c r="T353" s="36"/>
      <c r="U353" s="36"/>
      <c r="V353" s="36" t="s">
        <v>60</v>
      </c>
      <c r="W353" s="36"/>
      <c r="X353" s="36"/>
      <c r="Y353" s="36" t="s">
        <v>60</v>
      </c>
      <c r="Z353" s="36"/>
      <c r="AA353" s="36"/>
      <c r="AB353" s="36" t="s">
        <v>60</v>
      </c>
      <c r="AC353" s="36">
        <v>1354.84</v>
      </c>
      <c r="AD353" s="36">
        <v>1812.4</v>
      </c>
      <c r="AE353" s="36" t="s">
        <v>744</v>
      </c>
      <c r="AF353" s="37">
        <v>1354.84</v>
      </c>
      <c r="AG353" s="37">
        <v>1812.4</v>
      </c>
      <c r="AH353" s="36" t="s">
        <v>744</v>
      </c>
      <c r="AI353" s="36" t="s">
        <v>622</v>
      </c>
      <c r="AJ353" s="36" t="s">
        <v>745</v>
      </c>
      <c r="AK353" s="37">
        <f>SUMIFS('8月奖金发放记录'!$G$2:$G$171,'8月奖金发放记录'!$B$2:$B$171,G353,'8月奖金发放记录'!$A$2:$A$171,A353)</f>
        <v>67.74</v>
      </c>
      <c r="AL353" s="37">
        <f>SUMIFS('8月奖金发放记录'!$J$2:$J$171,'8月奖金发放记录'!$B$2:$B$171,G353,'8月奖金发放记录'!$A$2:$A$171,A353)</f>
        <v>67.74</v>
      </c>
      <c r="AM353" s="36" t="s">
        <v>60</v>
      </c>
      <c r="AN353" s="36" t="s">
        <v>59</v>
      </c>
    </row>
    <row r="354" ht="19" customHeight="1" spans="1:40">
      <c r="A354" s="34" t="s">
        <v>670</v>
      </c>
      <c r="B354" s="34" t="s">
        <v>1083</v>
      </c>
      <c r="C354" s="34" t="s">
        <v>750</v>
      </c>
      <c r="D354" s="34" t="s">
        <v>743</v>
      </c>
      <c r="E354" s="34" t="s">
        <v>11</v>
      </c>
      <c r="F354" s="35">
        <v>150</v>
      </c>
      <c r="G354" s="34" t="s">
        <v>564</v>
      </c>
      <c r="H354" s="34"/>
      <c r="I354" s="34"/>
      <c r="J354" s="34" t="s">
        <v>60</v>
      </c>
      <c r="K354" s="34"/>
      <c r="L354" s="34"/>
      <c r="M354" s="34" t="s">
        <v>60</v>
      </c>
      <c r="N354" s="34"/>
      <c r="O354" s="34"/>
      <c r="P354" s="34" t="s">
        <v>60</v>
      </c>
      <c r="Q354" s="34"/>
      <c r="R354" s="34"/>
      <c r="S354" s="34" t="s">
        <v>60</v>
      </c>
      <c r="T354" s="34"/>
      <c r="U354" s="34"/>
      <c r="V354" s="34" t="s">
        <v>60</v>
      </c>
      <c r="W354" s="34"/>
      <c r="X354" s="34"/>
      <c r="Y354" s="34" t="s">
        <v>60</v>
      </c>
      <c r="Z354" s="34"/>
      <c r="AA354" s="34"/>
      <c r="AB354" s="34" t="s">
        <v>60</v>
      </c>
      <c r="AC354" s="34">
        <v>774.19</v>
      </c>
      <c r="AD354" s="34">
        <v>629.5</v>
      </c>
      <c r="AE354" s="34" t="s">
        <v>748</v>
      </c>
      <c r="AF354" s="35">
        <v>774.19</v>
      </c>
      <c r="AG354" s="35">
        <v>629.5</v>
      </c>
      <c r="AH354" s="34" t="s">
        <v>748</v>
      </c>
      <c r="AI354" s="34" t="s">
        <v>622</v>
      </c>
      <c r="AJ354" s="34" t="s">
        <v>745</v>
      </c>
      <c r="AK354" s="35">
        <f>SUMIFS('8月奖金发放记录'!$G$2:$G$171,'8月奖金发放记录'!$B$2:$B$171,G354,'8月奖金发放记录'!$A$2:$A$171,A354)</f>
        <v>0</v>
      </c>
      <c r="AL354" s="35">
        <f>SUMIFS('8月奖金发放记录'!$J$2:$J$171,'8月奖金发放记录'!$B$2:$B$171,G354,'8月奖金发放记录'!$A$2:$A$171,A354)</f>
        <v>0</v>
      </c>
      <c r="AM354" s="34" t="s">
        <v>746</v>
      </c>
      <c r="AN354" s="34" t="s">
        <v>59</v>
      </c>
    </row>
    <row r="355" ht="19" customHeight="1" spans="1:40">
      <c r="A355" s="36" t="s">
        <v>671</v>
      </c>
      <c r="B355" s="36" t="s">
        <v>1084</v>
      </c>
      <c r="C355" s="36" t="s">
        <v>750</v>
      </c>
      <c r="D355" s="36" t="s">
        <v>743</v>
      </c>
      <c r="E355" s="36" t="s">
        <v>11</v>
      </c>
      <c r="F355" s="37">
        <v>150</v>
      </c>
      <c r="G355" s="36" t="s">
        <v>564</v>
      </c>
      <c r="H355" s="36">
        <v>3000</v>
      </c>
      <c r="I355" s="36">
        <v>3165.5</v>
      </c>
      <c r="J355" s="36" t="s">
        <v>744</v>
      </c>
      <c r="K355" s="36">
        <v>3000</v>
      </c>
      <c r="L355" s="36">
        <v>160.9</v>
      </c>
      <c r="M355" s="36" t="s">
        <v>748</v>
      </c>
      <c r="N355" s="36">
        <v>3000</v>
      </c>
      <c r="O355" s="36">
        <v>3067.7</v>
      </c>
      <c r="P355" s="36" t="s">
        <v>744</v>
      </c>
      <c r="Q355" s="36">
        <v>3000</v>
      </c>
      <c r="R355" s="36">
        <v>2218.6</v>
      </c>
      <c r="S355" s="36" t="s">
        <v>748</v>
      </c>
      <c r="T355" s="36">
        <v>3000</v>
      </c>
      <c r="U355" s="36">
        <v>2252.4</v>
      </c>
      <c r="V355" s="36" t="s">
        <v>748</v>
      </c>
      <c r="W355" s="36">
        <v>3000</v>
      </c>
      <c r="X355" s="36">
        <v>2554.9</v>
      </c>
      <c r="Y355" s="36" t="s">
        <v>748</v>
      </c>
      <c r="Z355" s="36">
        <v>3000</v>
      </c>
      <c r="AA355" s="36">
        <v>978.2</v>
      </c>
      <c r="AB355" s="36" t="s">
        <v>748</v>
      </c>
      <c r="AC355" s="36">
        <v>3000</v>
      </c>
      <c r="AD355" s="36">
        <v>701</v>
      </c>
      <c r="AE355" s="36" t="s">
        <v>748</v>
      </c>
      <c r="AF355" s="37">
        <v>24000</v>
      </c>
      <c r="AG355" s="37">
        <v>15099.2</v>
      </c>
      <c r="AH355" s="36" t="s">
        <v>748</v>
      </c>
      <c r="AI355" s="36" t="s">
        <v>639</v>
      </c>
      <c r="AJ355" s="36" t="s">
        <v>745</v>
      </c>
      <c r="AK355" s="37">
        <f>SUMIFS('8月奖金发放记录'!$G$2:$G$171,'8月奖金发放记录'!$B$2:$B$171,G355,'8月奖金发放记录'!$A$2:$A$171,A355)</f>
        <v>0</v>
      </c>
      <c r="AL355" s="37">
        <f>SUMIFS('8月奖金发放记录'!$J$2:$J$171,'8月奖金发放记录'!$B$2:$B$171,G355,'8月奖金发放记录'!$A$2:$A$171,A355)</f>
        <v>0</v>
      </c>
      <c r="AM355" s="36" t="s">
        <v>746</v>
      </c>
      <c r="AN355" s="36" t="s">
        <v>59</v>
      </c>
    </row>
    <row r="356" ht="19" customHeight="1" spans="1:40">
      <c r="A356" s="34" t="s">
        <v>672</v>
      </c>
      <c r="B356" s="34" t="s">
        <v>1085</v>
      </c>
      <c r="C356" s="34" t="s">
        <v>750</v>
      </c>
      <c r="D356" s="34" t="s">
        <v>743</v>
      </c>
      <c r="E356" s="34" t="s">
        <v>11</v>
      </c>
      <c r="F356" s="35">
        <v>150</v>
      </c>
      <c r="G356" s="34" t="s">
        <v>564</v>
      </c>
      <c r="H356" s="34"/>
      <c r="I356" s="34"/>
      <c r="J356" s="34" t="s">
        <v>60</v>
      </c>
      <c r="K356" s="34"/>
      <c r="L356" s="34"/>
      <c r="M356" s="34" t="s">
        <v>60</v>
      </c>
      <c r="N356" s="34"/>
      <c r="O356" s="34"/>
      <c r="P356" s="34" t="s">
        <v>60</v>
      </c>
      <c r="Q356" s="34"/>
      <c r="R356" s="34"/>
      <c r="S356" s="34" t="s">
        <v>60</v>
      </c>
      <c r="T356" s="34"/>
      <c r="U356" s="34"/>
      <c r="V356" s="34" t="s">
        <v>60</v>
      </c>
      <c r="W356" s="34"/>
      <c r="X356" s="34"/>
      <c r="Y356" s="34" t="s">
        <v>60</v>
      </c>
      <c r="Z356" s="34"/>
      <c r="AA356" s="34"/>
      <c r="AB356" s="34" t="s">
        <v>60</v>
      </c>
      <c r="AC356" s="34">
        <v>483.87</v>
      </c>
      <c r="AD356" s="34">
        <v>807.2</v>
      </c>
      <c r="AE356" s="34" t="s">
        <v>744</v>
      </c>
      <c r="AF356" s="35">
        <v>483.87</v>
      </c>
      <c r="AG356" s="35">
        <v>807.2</v>
      </c>
      <c r="AH356" s="34" t="s">
        <v>744</v>
      </c>
      <c r="AI356" s="34" t="s">
        <v>673</v>
      </c>
      <c r="AJ356" s="34" t="s">
        <v>745</v>
      </c>
      <c r="AK356" s="35">
        <f>SUMIFS('8月奖金发放记录'!$G$2:$G$171,'8月奖金发放记录'!$B$2:$B$171,G356,'8月奖金发放记录'!$A$2:$A$171,A356)</f>
        <v>24.19</v>
      </c>
      <c r="AL356" s="35">
        <f>SUMIFS('8月奖金发放记录'!$J$2:$J$171,'8月奖金发放记录'!$B$2:$B$171,G356,'8月奖金发放记录'!$A$2:$A$171,A356)</f>
        <v>24.19</v>
      </c>
      <c r="AM356" s="34" t="s">
        <v>60</v>
      </c>
      <c r="AN356" s="34" t="s">
        <v>59</v>
      </c>
    </row>
    <row r="357" ht="19" customHeight="1" spans="1:40">
      <c r="A357" s="36" t="s">
        <v>675</v>
      </c>
      <c r="B357" s="36" t="s">
        <v>1086</v>
      </c>
      <c r="C357" s="36" t="s">
        <v>750</v>
      </c>
      <c r="D357" s="36" t="s">
        <v>743</v>
      </c>
      <c r="E357" s="36" t="s">
        <v>11</v>
      </c>
      <c r="F357" s="37">
        <v>150</v>
      </c>
      <c r="G357" s="36" t="s">
        <v>564</v>
      </c>
      <c r="H357" s="36"/>
      <c r="I357" s="36"/>
      <c r="J357" s="36" t="s">
        <v>60</v>
      </c>
      <c r="K357" s="36"/>
      <c r="L357" s="36"/>
      <c r="M357" s="36" t="s">
        <v>60</v>
      </c>
      <c r="N357" s="36"/>
      <c r="O357" s="36"/>
      <c r="P357" s="36" t="s">
        <v>60</v>
      </c>
      <c r="Q357" s="36"/>
      <c r="R357" s="36"/>
      <c r="S357" s="36" t="s">
        <v>60</v>
      </c>
      <c r="T357" s="36"/>
      <c r="U357" s="36"/>
      <c r="V357" s="36" t="s">
        <v>60</v>
      </c>
      <c r="W357" s="36">
        <v>3000</v>
      </c>
      <c r="X357" s="36">
        <v>726.5</v>
      </c>
      <c r="Y357" s="36" t="s">
        <v>748</v>
      </c>
      <c r="Z357" s="36">
        <v>3000</v>
      </c>
      <c r="AA357" s="36">
        <v>1983.2</v>
      </c>
      <c r="AB357" s="36" t="s">
        <v>748</v>
      </c>
      <c r="AC357" s="36">
        <v>3000</v>
      </c>
      <c r="AD357" s="36">
        <v>4644.3</v>
      </c>
      <c r="AE357" s="36" t="s">
        <v>744</v>
      </c>
      <c r="AF357" s="37">
        <v>9000</v>
      </c>
      <c r="AG357" s="37">
        <v>7354</v>
      </c>
      <c r="AH357" s="36" t="s">
        <v>748</v>
      </c>
      <c r="AI357" s="36" t="s">
        <v>619</v>
      </c>
      <c r="AJ357" s="36" t="s">
        <v>745</v>
      </c>
      <c r="AK357" s="37">
        <f>SUMIFS('8月奖金发放记录'!$G$2:$G$171,'8月奖金发放记录'!$B$2:$B$171,G357,'8月奖金发放记录'!$A$2:$A$171,A357)</f>
        <v>150</v>
      </c>
      <c r="AL357" s="37">
        <f>SUMIFS('8月奖金发放记录'!$J$2:$J$171,'8月奖金发放记录'!$B$2:$B$171,G357,'8月奖金发放记录'!$A$2:$A$171,A357)</f>
        <v>150</v>
      </c>
      <c r="AM357" s="36" t="s">
        <v>60</v>
      </c>
      <c r="AN357" s="36" t="s">
        <v>59</v>
      </c>
    </row>
    <row r="358" ht="19" customHeight="1" spans="1:40">
      <c r="A358" s="34" t="s">
        <v>676</v>
      </c>
      <c r="B358" s="34" t="s">
        <v>1087</v>
      </c>
      <c r="C358" s="34" t="s">
        <v>750</v>
      </c>
      <c r="D358" s="34" t="s">
        <v>743</v>
      </c>
      <c r="E358" s="34" t="s">
        <v>11</v>
      </c>
      <c r="F358" s="35">
        <v>150</v>
      </c>
      <c r="G358" s="34" t="s">
        <v>564</v>
      </c>
      <c r="H358" s="34"/>
      <c r="I358" s="34"/>
      <c r="J358" s="34" t="s">
        <v>60</v>
      </c>
      <c r="K358" s="34"/>
      <c r="L358" s="34"/>
      <c r="M358" s="34" t="s">
        <v>60</v>
      </c>
      <c r="N358" s="34"/>
      <c r="O358" s="34"/>
      <c r="P358" s="34" t="s">
        <v>60</v>
      </c>
      <c r="Q358" s="34"/>
      <c r="R358" s="34"/>
      <c r="S358" s="34" t="s">
        <v>60</v>
      </c>
      <c r="T358" s="34"/>
      <c r="U358" s="34"/>
      <c r="V358" s="34" t="s">
        <v>60</v>
      </c>
      <c r="W358" s="34">
        <v>3000</v>
      </c>
      <c r="X358" s="34">
        <v>2859</v>
      </c>
      <c r="Y358" s="34" t="s">
        <v>748</v>
      </c>
      <c r="Z358" s="34">
        <v>3000</v>
      </c>
      <c r="AA358" s="34">
        <v>2978.1</v>
      </c>
      <c r="AB358" s="34" t="s">
        <v>748</v>
      </c>
      <c r="AC358" s="34">
        <v>3000</v>
      </c>
      <c r="AD358" s="34">
        <v>3262.8</v>
      </c>
      <c r="AE358" s="34" t="s">
        <v>744</v>
      </c>
      <c r="AF358" s="35">
        <v>9000</v>
      </c>
      <c r="AG358" s="35">
        <v>9099.9</v>
      </c>
      <c r="AH358" s="34" t="s">
        <v>744</v>
      </c>
      <c r="AI358" s="34" t="s">
        <v>677</v>
      </c>
      <c r="AJ358" s="34" t="s">
        <v>745</v>
      </c>
      <c r="AK358" s="35">
        <f>SUMIFS('8月奖金发放记录'!$G$2:$G$171,'8月奖金发放记录'!$B$2:$B$171,G358,'8月奖金发放记录'!$A$2:$A$171,A358)</f>
        <v>450</v>
      </c>
      <c r="AL358" s="35">
        <f>SUMIFS('8月奖金发放记录'!$J$2:$J$171,'8月奖金发放记录'!$B$2:$B$171,G358,'8月奖金发放记录'!$A$2:$A$171,A358)</f>
        <v>450</v>
      </c>
      <c r="AM358" s="34" t="s">
        <v>60</v>
      </c>
      <c r="AN358" s="34" t="s">
        <v>59</v>
      </c>
    </row>
    <row r="359" ht="19" customHeight="1" spans="1:40">
      <c r="A359" s="36" t="s">
        <v>52</v>
      </c>
      <c r="B359" s="36" t="s">
        <v>1088</v>
      </c>
      <c r="C359" s="36" t="s">
        <v>742</v>
      </c>
      <c r="D359" s="36" t="s">
        <v>752</v>
      </c>
      <c r="E359" s="36" t="s">
        <v>17</v>
      </c>
      <c r="F359" s="37">
        <v>1000</v>
      </c>
      <c r="G359" s="36" t="s">
        <v>54</v>
      </c>
      <c r="H359" s="36"/>
      <c r="I359" s="36"/>
      <c r="J359" s="36" t="s">
        <v>60</v>
      </c>
      <c r="K359" s="36"/>
      <c r="L359" s="36"/>
      <c r="M359" s="36" t="s">
        <v>60</v>
      </c>
      <c r="N359" s="36"/>
      <c r="O359" s="36"/>
      <c r="P359" s="36" t="s">
        <v>60</v>
      </c>
      <c r="Q359" s="36"/>
      <c r="R359" s="36"/>
      <c r="S359" s="36" t="s">
        <v>60</v>
      </c>
      <c r="T359" s="36"/>
      <c r="U359" s="36"/>
      <c r="V359" s="36" t="s">
        <v>60</v>
      </c>
      <c r="W359" s="36"/>
      <c r="X359" s="36"/>
      <c r="Y359" s="36" t="s">
        <v>60</v>
      </c>
      <c r="Z359" s="36">
        <v>2322.58</v>
      </c>
      <c r="AA359" s="36">
        <v>557.8</v>
      </c>
      <c r="AB359" s="36" t="s">
        <v>748</v>
      </c>
      <c r="AC359" s="36">
        <v>2709.68</v>
      </c>
      <c r="AD359" s="36">
        <v>457.7</v>
      </c>
      <c r="AE359" s="36" t="s">
        <v>748</v>
      </c>
      <c r="AF359" s="37">
        <v>5032.26</v>
      </c>
      <c r="AG359" s="37">
        <v>1015.5</v>
      </c>
      <c r="AH359" s="36" t="s">
        <v>748</v>
      </c>
      <c r="AI359" s="36" t="s">
        <v>55</v>
      </c>
      <c r="AJ359" s="36" t="s">
        <v>745</v>
      </c>
      <c r="AK359" s="37">
        <f>SUMIFS('8月奖金发放记录'!$G$2:$G$171,'8月奖金发放记录'!$B$2:$B$171,G359,'8月奖金发放记录'!$A$2:$A$171,A359)</f>
        <v>0</v>
      </c>
      <c r="AL359" s="37">
        <f>SUMIFS('8月奖金发放记录'!$J$2:$J$171,'8月奖金发放记录'!$B$2:$B$171,G359,'8月奖金发放记录'!$A$2:$A$171,A359)</f>
        <v>0</v>
      </c>
      <c r="AM359" s="36" t="s">
        <v>746</v>
      </c>
      <c r="AN359" s="36" t="s">
        <v>59</v>
      </c>
    </row>
    <row r="360" ht="19" customHeight="1" spans="1:40">
      <c r="A360" s="34" t="s">
        <v>61</v>
      </c>
      <c r="B360" s="34" t="s">
        <v>1089</v>
      </c>
      <c r="C360" s="34" t="s">
        <v>742</v>
      </c>
      <c r="D360" s="34" t="s">
        <v>752</v>
      </c>
      <c r="E360" s="34" t="s">
        <v>17</v>
      </c>
      <c r="F360" s="35">
        <v>1000</v>
      </c>
      <c r="G360" s="34" t="s">
        <v>54</v>
      </c>
      <c r="H360" s="34"/>
      <c r="I360" s="34"/>
      <c r="J360" s="34" t="s">
        <v>60</v>
      </c>
      <c r="K360" s="34"/>
      <c r="L360" s="34"/>
      <c r="M360" s="34" t="s">
        <v>60</v>
      </c>
      <c r="N360" s="34"/>
      <c r="O360" s="34"/>
      <c r="P360" s="34" t="s">
        <v>60</v>
      </c>
      <c r="Q360" s="34"/>
      <c r="R360" s="34"/>
      <c r="S360" s="34" t="s">
        <v>60</v>
      </c>
      <c r="T360" s="34"/>
      <c r="U360" s="34"/>
      <c r="V360" s="34" t="s">
        <v>60</v>
      </c>
      <c r="W360" s="34"/>
      <c r="X360" s="34"/>
      <c r="Y360" s="34" t="s">
        <v>60</v>
      </c>
      <c r="Z360" s="34">
        <v>2322.58</v>
      </c>
      <c r="AA360" s="34">
        <v>64.4</v>
      </c>
      <c r="AB360" s="34" t="s">
        <v>748</v>
      </c>
      <c r="AC360" s="34">
        <v>2709.68</v>
      </c>
      <c r="AD360" s="34">
        <v>222.2</v>
      </c>
      <c r="AE360" s="34" t="s">
        <v>748</v>
      </c>
      <c r="AF360" s="35">
        <v>5032.26</v>
      </c>
      <c r="AG360" s="35">
        <v>286.6</v>
      </c>
      <c r="AH360" s="34" t="s">
        <v>748</v>
      </c>
      <c r="AI360" s="34" t="s">
        <v>55</v>
      </c>
      <c r="AJ360" s="34" t="s">
        <v>745</v>
      </c>
      <c r="AK360" s="35">
        <f>SUMIFS('8月奖金发放记录'!$G$2:$G$171,'8月奖金发放记录'!$B$2:$B$171,G360,'8月奖金发放记录'!$A$2:$A$171,A360)</f>
        <v>0</v>
      </c>
      <c r="AL360" s="35">
        <f>SUMIFS('8月奖金发放记录'!$J$2:$J$171,'8月奖金发放记录'!$B$2:$B$171,G360,'8月奖金发放记录'!$A$2:$A$171,A360)</f>
        <v>0</v>
      </c>
      <c r="AM360" s="34" t="s">
        <v>746</v>
      </c>
      <c r="AN360" s="34" t="s">
        <v>59</v>
      </c>
    </row>
    <row r="361" ht="19" customHeight="1" spans="1:40">
      <c r="A361" s="36" t="s">
        <v>62</v>
      </c>
      <c r="B361" s="36" t="s">
        <v>1090</v>
      </c>
      <c r="C361" s="36" t="s">
        <v>742</v>
      </c>
      <c r="D361" s="36" t="s">
        <v>752</v>
      </c>
      <c r="E361" s="36" t="s">
        <v>17</v>
      </c>
      <c r="F361" s="37">
        <v>1000</v>
      </c>
      <c r="G361" s="36" t="s">
        <v>54</v>
      </c>
      <c r="H361" s="36"/>
      <c r="I361" s="36"/>
      <c r="J361" s="36" t="s">
        <v>60</v>
      </c>
      <c r="K361" s="36"/>
      <c r="L361" s="36"/>
      <c r="M361" s="36" t="s">
        <v>60</v>
      </c>
      <c r="N361" s="36"/>
      <c r="O361" s="36"/>
      <c r="P361" s="36" t="s">
        <v>60</v>
      </c>
      <c r="Q361" s="36"/>
      <c r="R361" s="36"/>
      <c r="S361" s="36" t="s">
        <v>60</v>
      </c>
      <c r="T361" s="36"/>
      <c r="U361" s="36"/>
      <c r="V361" s="36" t="s">
        <v>60</v>
      </c>
      <c r="W361" s="36"/>
      <c r="X361" s="36"/>
      <c r="Y361" s="36" t="s">
        <v>60</v>
      </c>
      <c r="Z361" s="36">
        <v>2322.58</v>
      </c>
      <c r="AA361" s="36">
        <v>450.4</v>
      </c>
      <c r="AB361" s="36" t="s">
        <v>748</v>
      </c>
      <c r="AC361" s="36">
        <v>2516.13</v>
      </c>
      <c r="AD361" s="36">
        <v>173</v>
      </c>
      <c r="AE361" s="36" t="s">
        <v>748</v>
      </c>
      <c r="AF361" s="37">
        <v>4838.71</v>
      </c>
      <c r="AG361" s="37">
        <v>623.4</v>
      </c>
      <c r="AH361" s="36" t="s">
        <v>748</v>
      </c>
      <c r="AI361" s="36" t="s">
        <v>55</v>
      </c>
      <c r="AJ361" s="36" t="s">
        <v>745</v>
      </c>
      <c r="AK361" s="37">
        <f>SUMIFS('8月奖金发放记录'!$G$2:$G$171,'8月奖金发放记录'!$B$2:$B$171,G361,'8月奖金发放记录'!$A$2:$A$171,A361)</f>
        <v>0</v>
      </c>
      <c r="AL361" s="37">
        <f>SUMIFS('8月奖金发放记录'!$J$2:$J$171,'8月奖金发放记录'!$B$2:$B$171,G361,'8月奖金发放记录'!$A$2:$A$171,A361)</f>
        <v>0</v>
      </c>
      <c r="AM361" s="36" t="s">
        <v>746</v>
      </c>
      <c r="AN361" s="36" t="s">
        <v>59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5"/>
  <sheetViews>
    <sheetView workbookViewId="0">
      <selection activeCell="A1" sqref="A1"/>
    </sheetView>
  </sheetViews>
  <sheetFormatPr defaultColWidth="9" defaultRowHeight="16.8"/>
  <cols>
    <col min="1" max="1" width="16" customWidth="1"/>
    <col min="2" max="2" width="12" customWidth="1"/>
    <col min="3" max="3" width="16" customWidth="1"/>
    <col min="4" max="4" width="34" customWidth="1"/>
    <col min="5" max="5" width="22" customWidth="1"/>
    <col min="6" max="6" width="14" customWidth="1"/>
    <col min="7" max="8" width="16" customWidth="1"/>
    <col min="9" max="9" width="14" customWidth="1"/>
    <col min="10" max="10" width="16" customWidth="1"/>
    <col min="11" max="14" width="14" customWidth="1"/>
    <col min="15" max="15" width="36" customWidth="1"/>
  </cols>
  <sheetData>
    <row r="1" ht="34" customHeight="1" spans="1:15">
      <c r="A1" s="1" t="s">
        <v>30</v>
      </c>
      <c r="B1" s="1" t="s">
        <v>712</v>
      </c>
      <c r="C1" s="1" t="s">
        <v>679</v>
      </c>
      <c r="D1" s="1" t="s">
        <v>33</v>
      </c>
      <c r="E1" s="1" t="s">
        <v>1091</v>
      </c>
      <c r="F1" s="1" t="s">
        <v>1092</v>
      </c>
      <c r="G1" s="1" t="s">
        <v>737</v>
      </c>
      <c r="H1" s="1" t="s">
        <v>1093</v>
      </c>
      <c r="I1" s="1" t="s">
        <v>1094</v>
      </c>
      <c r="J1" s="1" t="s">
        <v>1095</v>
      </c>
      <c r="K1" s="1" t="s">
        <v>1096</v>
      </c>
      <c r="L1" s="1" t="s">
        <v>1097</v>
      </c>
      <c r="M1" s="1" t="s">
        <v>1098</v>
      </c>
      <c r="N1" s="1" t="s">
        <v>1099</v>
      </c>
      <c r="O1" s="29" t="s">
        <v>51</v>
      </c>
    </row>
    <row r="2" ht="19" customHeight="1" spans="1:15">
      <c r="A2" s="2" t="s">
        <v>594</v>
      </c>
      <c r="B2" s="2" t="s">
        <v>564</v>
      </c>
      <c r="C2" s="2" t="s">
        <v>53</v>
      </c>
      <c r="D2" s="2" t="s">
        <v>595</v>
      </c>
      <c r="E2" s="2" t="s">
        <v>1100</v>
      </c>
      <c r="F2" s="30">
        <v>8</v>
      </c>
      <c r="G2" s="3">
        <f t="shared" ref="G2:G65" si="0">ROUND(K2*L2/M2,2)</f>
        <v>150</v>
      </c>
      <c r="H2" s="2" t="s">
        <v>745</v>
      </c>
      <c r="I2" s="3">
        <v>0</v>
      </c>
      <c r="J2" s="3">
        <f t="shared" ref="J2:J65" si="1">G2-I2</f>
        <v>150</v>
      </c>
      <c r="K2" s="3">
        <v>150</v>
      </c>
      <c r="L2" s="2">
        <v>31</v>
      </c>
      <c r="M2" s="2">
        <v>31</v>
      </c>
      <c r="N2" s="2">
        <v>1</v>
      </c>
      <c r="O2" s="31" t="s">
        <v>60</v>
      </c>
    </row>
    <row r="3" ht="19" customHeight="1" spans="1:15">
      <c r="A3" s="2" t="s">
        <v>615</v>
      </c>
      <c r="B3" s="2" t="s">
        <v>564</v>
      </c>
      <c r="C3" s="2" t="s">
        <v>53</v>
      </c>
      <c r="D3" s="2" t="s">
        <v>616</v>
      </c>
      <c r="E3" s="2" t="s">
        <v>1100</v>
      </c>
      <c r="F3" s="30">
        <v>8</v>
      </c>
      <c r="G3" s="3">
        <f t="shared" si="0"/>
        <v>260</v>
      </c>
      <c r="H3" s="2" t="s">
        <v>745</v>
      </c>
      <c r="I3" s="3">
        <v>0</v>
      </c>
      <c r="J3" s="3">
        <f t="shared" si="1"/>
        <v>260</v>
      </c>
      <c r="K3" s="3">
        <v>260</v>
      </c>
      <c r="L3" s="2">
        <v>31</v>
      </c>
      <c r="M3" s="2">
        <v>31</v>
      </c>
      <c r="N3" s="2">
        <v>2</v>
      </c>
      <c r="O3" s="31" t="s">
        <v>60</v>
      </c>
    </row>
    <row r="4" ht="19" customHeight="1" spans="1:15">
      <c r="A4" s="2" t="s">
        <v>641</v>
      </c>
      <c r="B4" s="2" t="s">
        <v>564</v>
      </c>
      <c r="C4" s="2" t="s">
        <v>53</v>
      </c>
      <c r="D4" s="2" t="s">
        <v>616</v>
      </c>
      <c r="E4" s="2" t="s">
        <v>1100</v>
      </c>
      <c r="F4" s="30">
        <v>8</v>
      </c>
      <c r="G4" s="3">
        <f t="shared" si="0"/>
        <v>150</v>
      </c>
      <c r="H4" s="2" t="s">
        <v>745</v>
      </c>
      <c r="I4" s="3">
        <v>0</v>
      </c>
      <c r="J4" s="3">
        <f t="shared" si="1"/>
        <v>150</v>
      </c>
      <c r="K4" s="3">
        <v>150</v>
      </c>
      <c r="L4" s="2">
        <v>31</v>
      </c>
      <c r="M4" s="2">
        <v>31</v>
      </c>
      <c r="N4" s="2">
        <v>3</v>
      </c>
      <c r="O4" s="31" t="s">
        <v>60</v>
      </c>
    </row>
    <row r="5" ht="19" customHeight="1" spans="1:15">
      <c r="A5" s="2" t="s">
        <v>658</v>
      </c>
      <c r="B5" s="2" t="s">
        <v>564</v>
      </c>
      <c r="C5" s="2" t="s">
        <v>53</v>
      </c>
      <c r="D5" s="2" t="s">
        <v>616</v>
      </c>
      <c r="E5" s="2" t="s">
        <v>1100</v>
      </c>
      <c r="F5" s="30">
        <v>8</v>
      </c>
      <c r="G5" s="3">
        <f t="shared" si="0"/>
        <v>150</v>
      </c>
      <c r="H5" s="2" t="s">
        <v>745</v>
      </c>
      <c r="I5" s="3">
        <v>0</v>
      </c>
      <c r="J5" s="3">
        <f t="shared" si="1"/>
        <v>150</v>
      </c>
      <c r="K5" s="3">
        <v>150</v>
      </c>
      <c r="L5" s="2">
        <v>31</v>
      </c>
      <c r="M5" s="2">
        <v>31</v>
      </c>
      <c r="N5" s="2">
        <v>4</v>
      </c>
      <c r="O5" s="31" t="s">
        <v>60</v>
      </c>
    </row>
    <row r="6" ht="19" customHeight="1" spans="1:15">
      <c r="A6" s="2" t="s">
        <v>664</v>
      </c>
      <c r="B6" s="2" t="s">
        <v>564</v>
      </c>
      <c r="C6" s="2" t="s">
        <v>53</v>
      </c>
      <c r="D6" s="2" t="s">
        <v>665</v>
      </c>
      <c r="E6" s="2" t="s">
        <v>1100</v>
      </c>
      <c r="F6" s="30">
        <v>8</v>
      </c>
      <c r="G6" s="3">
        <f t="shared" si="0"/>
        <v>150</v>
      </c>
      <c r="H6" s="2" t="s">
        <v>745</v>
      </c>
      <c r="I6" s="3">
        <v>0</v>
      </c>
      <c r="J6" s="3">
        <f t="shared" si="1"/>
        <v>150</v>
      </c>
      <c r="K6" s="3">
        <v>150</v>
      </c>
      <c r="L6" s="2">
        <v>31</v>
      </c>
      <c r="M6" s="2">
        <v>31</v>
      </c>
      <c r="N6" s="2">
        <v>5</v>
      </c>
      <c r="O6" s="31" t="s">
        <v>60</v>
      </c>
    </row>
    <row r="7" ht="19" customHeight="1" spans="1:15">
      <c r="A7" s="2" t="s">
        <v>667</v>
      </c>
      <c r="B7" s="2" t="s">
        <v>564</v>
      </c>
      <c r="C7" s="2" t="s">
        <v>53</v>
      </c>
      <c r="D7" s="2" t="s">
        <v>622</v>
      </c>
      <c r="E7" s="2" t="s">
        <v>1100</v>
      </c>
      <c r="F7" s="30">
        <v>8</v>
      </c>
      <c r="G7" s="3">
        <f t="shared" si="0"/>
        <v>150</v>
      </c>
      <c r="H7" s="2" t="s">
        <v>745</v>
      </c>
      <c r="I7" s="3">
        <v>0</v>
      </c>
      <c r="J7" s="3">
        <f t="shared" si="1"/>
        <v>150</v>
      </c>
      <c r="K7" s="3">
        <v>150</v>
      </c>
      <c r="L7" s="2">
        <v>31</v>
      </c>
      <c r="M7" s="2">
        <v>31</v>
      </c>
      <c r="N7" s="2">
        <v>6</v>
      </c>
      <c r="O7" s="31" t="s">
        <v>60</v>
      </c>
    </row>
    <row r="8" ht="19" customHeight="1" spans="1:15">
      <c r="A8" s="2" t="s">
        <v>669</v>
      </c>
      <c r="B8" s="2" t="s">
        <v>564</v>
      </c>
      <c r="C8" s="2" t="s">
        <v>53</v>
      </c>
      <c r="D8" s="2" t="s">
        <v>622</v>
      </c>
      <c r="E8" s="2" t="s">
        <v>1100</v>
      </c>
      <c r="F8" s="30">
        <v>8</v>
      </c>
      <c r="G8" s="3">
        <f t="shared" si="0"/>
        <v>67.74</v>
      </c>
      <c r="H8" s="2" t="s">
        <v>745</v>
      </c>
      <c r="I8" s="3">
        <v>0</v>
      </c>
      <c r="J8" s="3">
        <f t="shared" si="1"/>
        <v>67.74</v>
      </c>
      <c r="K8" s="3">
        <v>150</v>
      </c>
      <c r="L8" s="2">
        <v>14</v>
      </c>
      <c r="M8" s="2">
        <v>31</v>
      </c>
      <c r="N8" s="2">
        <v>7</v>
      </c>
      <c r="O8" s="31" t="s">
        <v>60</v>
      </c>
    </row>
    <row r="9" ht="19" customHeight="1" spans="1:15">
      <c r="A9" s="2" t="s">
        <v>672</v>
      </c>
      <c r="B9" s="2" t="s">
        <v>564</v>
      </c>
      <c r="C9" s="2" t="s">
        <v>53</v>
      </c>
      <c r="D9" s="2" t="s">
        <v>673</v>
      </c>
      <c r="E9" s="2" t="s">
        <v>1100</v>
      </c>
      <c r="F9" s="30">
        <v>8</v>
      </c>
      <c r="G9" s="3">
        <f t="shared" si="0"/>
        <v>24.19</v>
      </c>
      <c r="H9" s="2" t="s">
        <v>745</v>
      </c>
      <c r="I9" s="3">
        <v>0</v>
      </c>
      <c r="J9" s="3">
        <f t="shared" si="1"/>
        <v>24.19</v>
      </c>
      <c r="K9" s="3">
        <v>150</v>
      </c>
      <c r="L9" s="2">
        <v>5</v>
      </c>
      <c r="M9" s="2">
        <v>31</v>
      </c>
      <c r="N9" s="2">
        <v>8</v>
      </c>
      <c r="O9" s="31" t="s">
        <v>60</v>
      </c>
    </row>
    <row r="10" ht="19" customHeight="1" spans="1:15">
      <c r="A10" s="2" t="s">
        <v>675</v>
      </c>
      <c r="B10" s="2" t="s">
        <v>564</v>
      </c>
      <c r="C10" s="2" t="s">
        <v>53</v>
      </c>
      <c r="D10" s="2" t="s">
        <v>619</v>
      </c>
      <c r="E10" s="2" t="s">
        <v>1100</v>
      </c>
      <c r="F10" s="30">
        <v>8</v>
      </c>
      <c r="G10" s="3">
        <f t="shared" si="0"/>
        <v>150</v>
      </c>
      <c r="H10" s="2" t="s">
        <v>745</v>
      </c>
      <c r="I10" s="3">
        <v>0</v>
      </c>
      <c r="J10" s="3">
        <f t="shared" si="1"/>
        <v>150</v>
      </c>
      <c r="K10" s="3">
        <v>150</v>
      </c>
      <c r="L10" s="2">
        <v>31</v>
      </c>
      <c r="M10" s="2">
        <v>31</v>
      </c>
      <c r="N10" s="2">
        <v>9</v>
      </c>
      <c r="O10" s="31" t="s">
        <v>60</v>
      </c>
    </row>
    <row r="11" ht="19" customHeight="1" spans="1:15">
      <c r="A11" s="2" t="s">
        <v>676</v>
      </c>
      <c r="B11" s="2" t="s">
        <v>564</v>
      </c>
      <c r="C11" s="2" t="s">
        <v>53</v>
      </c>
      <c r="D11" s="2" t="s">
        <v>677</v>
      </c>
      <c r="E11" s="2" t="s">
        <v>1100</v>
      </c>
      <c r="F11" s="30">
        <v>8</v>
      </c>
      <c r="G11" s="3">
        <f t="shared" si="0"/>
        <v>150</v>
      </c>
      <c r="H11" s="2" t="s">
        <v>745</v>
      </c>
      <c r="I11" s="3">
        <v>0</v>
      </c>
      <c r="J11" s="3">
        <f t="shared" si="1"/>
        <v>150</v>
      </c>
      <c r="K11" s="3">
        <v>150</v>
      </c>
      <c r="L11" s="2">
        <v>31</v>
      </c>
      <c r="M11" s="2">
        <v>31</v>
      </c>
      <c r="N11" s="2">
        <v>10</v>
      </c>
      <c r="O11" s="31" t="s">
        <v>60</v>
      </c>
    </row>
    <row r="12" ht="19" customHeight="1" spans="1:15">
      <c r="A12" s="2" t="s">
        <v>109</v>
      </c>
      <c r="B12" s="2" t="s">
        <v>110</v>
      </c>
      <c r="C12" s="2" t="s">
        <v>53</v>
      </c>
      <c r="D12" s="2" t="s">
        <v>111</v>
      </c>
      <c r="E12" s="2" t="s">
        <v>1100</v>
      </c>
      <c r="F12" s="30">
        <v>8</v>
      </c>
      <c r="G12" s="3">
        <f t="shared" si="0"/>
        <v>9.68</v>
      </c>
      <c r="H12" s="2" t="s">
        <v>745</v>
      </c>
      <c r="I12" s="3">
        <v>9.68</v>
      </c>
      <c r="J12" s="3">
        <f t="shared" si="1"/>
        <v>0</v>
      </c>
      <c r="K12" s="3">
        <v>300</v>
      </c>
      <c r="L12" s="2">
        <v>1</v>
      </c>
      <c r="M12" s="2">
        <v>31</v>
      </c>
      <c r="N12" s="2">
        <v>11</v>
      </c>
      <c r="O12" s="31" t="s">
        <v>1101</v>
      </c>
    </row>
    <row r="13" ht="19" customHeight="1" spans="1:15">
      <c r="A13" s="2" t="s">
        <v>355</v>
      </c>
      <c r="B13" s="2" t="s">
        <v>356</v>
      </c>
      <c r="C13" s="2" t="s">
        <v>65</v>
      </c>
      <c r="D13" s="2" t="s">
        <v>357</v>
      </c>
      <c r="E13" s="2" t="s">
        <v>1100</v>
      </c>
      <c r="F13" s="30">
        <v>8</v>
      </c>
      <c r="G13" s="3">
        <f t="shared" si="0"/>
        <v>150</v>
      </c>
      <c r="H13" s="2" t="s">
        <v>745</v>
      </c>
      <c r="I13" s="3">
        <v>0</v>
      </c>
      <c r="J13" s="3">
        <f t="shared" si="1"/>
        <v>150</v>
      </c>
      <c r="K13" s="3">
        <v>150</v>
      </c>
      <c r="L13" s="2">
        <v>31</v>
      </c>
      <c r="M13" s="2">
        <v>31</v>
      </c>
      <c r="N13" s="2">
        <v>12</v>
      </c>
      <c r="O13" s="31" t="s">
        <v>60</v>
      </c>
    </row>
    <row r="14" ht="19" customHeight="1" spans="1:15">
      <c r="A14" s="2" t="s">
        <v>361</v>
      </c>
      <c r="B14" s="2" t="s">
        <v>356</v>
      </c>
      <c r="C14" s="2" t="s">
        <v>65</v>
      </c>
      <c r="D14" s="2" t="s">
        <v>362</v>
      </c>
      <c r="E14" s="2" t="s">
        <v>1100</v>
      </c>
      <c r="F14" s="30">
        <v>8</v>
      </c>
      <c r="G14" s="3">
        <f t="shared" si="0"/>
        <v>201.29</v>
      </c>
      <c r="H14" s="2" t="s">
        <v>745</v>
      </c>
      <c r="I14" s="3">
        <v>0</v>
      </c>
      <c r="J14" s="3">
        <f t="shared" si="1"/>
        <v>201.29</v>
      </c>
      <c r="K14" s="3">
        <v>260</v>
      </c>
      <c r="L14" s="2">
        <v>24</v>
      </c>
      <c r="M14" s="2">
        <v>31</v>
      </c>
      <c r="N14" s="2">
        <v>13</v>
      </c>
      <c r="O14" s="31" t="s">
        <v>60</v>
      </c>
    </row>
    <row r="15" ht="19" customHeight="1" spans="1:15">
      <c r="A15" s="2" t="s">
        <v>364</v>
      </c>
      <c r="B15" s="2" t="s">
        <v>356</v>
      </c>
      <c r="C15" s="2" t="s">
        <v>65</v>
      </c>
      <c r="D15" s="2" t="s">
        <v>357</v>
      </c>
      <c r="E15" s="2" t="s">
        <v>1100</v>
      </c>
      <c r="F15" s="30">
        <v>8</v>
      </c>
      <c r="G15" s="3">
        <f t="shared" si="0"/>
        <v>150</v>
      </c>
      <c r="H15" s="2" t="s">
        <v>745</v>
      </c>
      <c r="I15" s="3">
        <v>0</v>
      </c>
      <c r="J15" s="3">
        <f t="shared" si="1"/>
        <v>150</v>
      </c>
      <c r="K15" s="3">
        <v>150</v>
      </c>
      <c r="L15" s="2">
        <v>31</v>
      </c>
      <c r="M15" s="2">
        <v>31</v>
      </c>
      <c r="N15" s="2">
        <v>14</v>
      </c>
      <c r="O15" s="31" t="s">
        <v>60</v>
      </c>
    </row>
    <row r="16" ht="19" customHeight="1" spans="1:15">
      <c r="A16" s="2" t="s">
        <v>378</v>
      </c>
      <c r="B16" s="2" t="s">
        <v>356</v>
      </c>
      <c r="C16" s="2" t="s">
        <v>65</v>
      </c>
      <c r="D16" s="2" t="s">
        <v>362</v>
      </c>
      <c r="E16" s="2" t="s">
        <v>1100</v>
      </c>
      <c r="F16" s="30">
        <v>8</v>
      </c>
      <c r="G16" s="3">
        <f t="shared" si="0"/>
        <v>234.84</v>
      </c>
      <c r="H16" s="2" t="s">
        <v>745</v>
      </c>
      <c r="I16" s="3">
        <v>0</v>
      </c>
      <c r="J16" s="3">
        <f t="shared" si="1"/>
        <v>234.84</v>
      </c>
      <c r="K16" s="3">
        <v>260</v>
      </c>
      <c r="L16" s="2">
        <v>28</v>
      </c>
      <c r="M16" s="2">
        <v>31</v>
      </c>
      <c r="N16" s="2">
        <v>15</v>
      </c>
      <c r="O16" s="31" t="s">
        <v>60</v>
      </c>
    </row>
    <row r="17" ht="19" customHeight="1" spans="1:15">
      <c r="A17" s="2" t="s">
        <v>381</v>
      </c>
      <c r="B17" s="2" t="s">
        <v>356</v>
      </c>
      <c r="C17" s="2" t="s">
        <v>65</v>
      </c>
      <c r="D17" s="2" t="s">
        <v>362</v>
      </c>
      <c r="E17" s="2" t="s">
        <v>1100</v>
      </c>
      <c r="F17" s="30">
        <v>8</v>
      </c>
      <c r="G17" s="3">
        <f t="shared" si="0"/>
        <v>184.52</v>
      </c>
      <c r="H17" s="2" t="s">
        <v>745</v>
      </c>
      <c r="I17" s="3">
        <v>0</v>
      </c>
      <c r="J17" s="3">
        <f t="shared" si="1"/>
        <v>184.52</v>
      </c>
      <c r="K17" s="3">
        <v>260</v>
      </c>
      <c r="L17" s="2">
        <v>22</v>
      </c>
      <c r="M17" s="2">
        <v>31</v>
      </c>
      <c r="N17" s="2">
        <v>16</v>
      </c>
      <c r="O17" s="31" t="s">
        <v>60</v>
      </c>
    </row>
    <row r="18" ht="19" customHeight="1" spans="1:15">
      <c r="A18" s="2" t="s">
        <v>397</v>
      </c>
      <c r="B18" s="2" t="s">
        <v>356</v>
      </c>
      <c r="C18" s="2" t="s">
        <v>65</v>
      </c>
      <c r="D18" s="2" t="s">
        <v>362</v>
      </c>
      <c r="E18" s="2" t="s">
        <v>1100</v>
      </c>
      <c r="F18" s="30">
        <v>8</v>
      </c>
      <c r="G18" s="3">
        <f t="shared" si="0"/>
        <v>260</v>
      </c>
      <c r="H18" s="2" t="s">
        <v>745</v>
      </c>
      <c r="I18" s="3">
        <v>0</v>
      </c>
      <c r="J18" s="3">
        <f t="shared" si="1"/>
        <v>260</v>
      </c>
      <c r="K18" s="3">
        <v>260</v>
      </c>
      <c r="L18" s="2">
        <v>31</v>
      </c>
      <c r="M18" s="2">
        <v>31</v>
      </c>
      <c r="N18" s="2">
        <v>17</v>
      </c>
      <c r="O18" s="31" t="s">
        <v>60</v>
      </c>
    </row>
    <row r="19" ht="19" customHeight="1" spans="1:15">
      <c r="A19" s="2" t="s">
        <v>398</v>
      </c>
      <c r="B19" s="2" t="s">
        <v>356</v>
      </c>
      <c r="C19" s="2" t="s">
        <v>65</v>
      </c>
      <c r="D19" s="2" t="s">
        <v>357</v>
      </c>
      <c r="E19" s="2" t="s">
        <v>1100</v>
      </c>
      <c r="F19" s="30">
        <v>8</v>
      </c>
      <c r="G19" s="3">
        <f t="shared" si="0"/>
        <v>260</v>
      </c>
      <c r="H19" s="2" t="s">
        <v>745</v>
      </c>
      <c r="I19" s="3">
        <v>0</v>
      </c>
      <c r="J19" s="3">
        <f t="shared" si="1"/>
        <v>260</v>
      </c>
      <c r="K19" s="3">
        <v>260</v>
      </c>
      <c r="L19" s="2">
        <v>31</v>
      </c>
      <c r="M19" s="2">
        <v>31</v>
      </c>
      <c r="N19" s="2">
        <v>18</v>
      </c>
      <c r="O19" s="31" t="s">
        <v>60</v>
      </c>
    </row>
    <row r="20" ht="19" customHeight="1" spans="1:15">
      <c r="A20" s="2" t="s">
        <v>400</v>
      </c>
      <c r="B20" s="2" t="s">
        <v>356</v>
      </c>
      <c r="C20" s="2" t="s">
        <v>65</v>
      </c>
      <c r="D20" s="2" t="s">
        <v>362</v>
      </c>
      <c r="E20" s="2" t="s">
        <v>1100</v>
      </c>
      <c r="F20" s="30">
        <v>8</v>
      </c>
      <c r="G20" s="3">
        <f t="shared" si="0"/>
        <v>111.29</v>
      </c>
      <c r="H20" s="2" t="s">
        <v>745</v>
      </c>
      <c r="I20" s="3">
        <v>0</v>
      </c>
      <c r="J20" s="3">
        <f t="shared" si="1"/>
        <v>111.29</v>
      </c>
      <c r="K20" s="3">
        <v>150</v>
      </c>
      <c r="L20" s="2">
        <v>23</v>
      </c>
      <c r="M20" s="2">
        <v>31</v>
      </c>
      <c r="N20" s="2">
        <v>19</v>
      </c>
      <c r="O20" s="31" t="s">
        <v>60</v>
      </c>
    </row>
    <row r="21" ht="19" customHeight="1" spans="1:15">
      <c r="A21" s="2" t="s">
        <v>401</v>
      </c>
      <c r="B21" s="2" t="s">
        <v>356</v>
      </c>
      <c r="C21" s="2" t="s">
        <v>65</v>
      </c>
      <c r="D21" s="2" t="s">
        <v>362</v>
      </c>
      <c r="E21" s="2" t="s">
        <v>1100</v>
      </c>
      <c r="F21" s="30">
        <v>8</v>
      </c>
      <c r="G21" s="3">
        <f t="shared" si="0"/>
        <v>111.29</v>
      </c>
      <c r="H21" s="2" t="s">
        <v>745</v>
      </c>
      <c r="I21" s="3">
        <v>0</v>
      </c>
      <c r="J21" s="3">
        <f t="shared" si="1"/>
        <v>111.29</v>
      </c>
      <c r="K21" s="3">
        <v>150</v>
      </c>
      <c r="L21" s="2">
        <v>23</v>
      </c>
      <c r="M21" s="2">
        <v>31</v>
      </c>
      <c r="N21" s="2">
        <v>20</v>
      </c>
      <c r="O21" s="31" t="s">
        <v>60</v>
      </c>
    </row>
    <row r="22" ht="19" customHeight="1" spans="1:15">
      <c r="A22" s="2" t="s">
        <v>408</v>
      </c>
      <c r="B22" s="2" t="s">
        <v>356</v>
      </c>
      <c r="C22" s="2" t="s">
        <v>65</v>
      </c>
      <c r="D22" s="2" t="s">
        <v>362</v>
      </c>
      <c r="E22" s="2" t="s">
        <v>1100</v>
      </c>
      <c r="F22" s="30">
        <v>8</v>
      </c>
      <c r="G22" s="3">
        <f t="shared" si="0"/>
        <v>234.84</v>
      </c>
      <c r="H22" s="2" t="s">
        <v>745</v>
      </c>
      <c r="I22" s="3">
        <v>0</v>
      </c>
      <c r="J22" s="3">
        <f t="shared" si="1"/>
        <v>234.84</v>
      </c>
      <c r="K22" s="3">
        <v>260</v>
      </c>
      <c r="L22" s="2">
        <v>28</v>
      </c>
      <c r="M22" s="2">
        <v>31</v>
      </c>
      <c r="N22" s="2">
        <v>21</v>
      </c>
      <c r="O22" s="31" t="s">
        <v>60</v>
      </c>
    </row>
    <row r="23" ht="19" customHeight="1" spans="1:15">
      <c r="A23" s="2" t="s">
        <v>409</v>
      </c>
      <c r="B23" s="2" t="s">
        <v>356</v>
      </c>
      <c r="C23" s="2" t="s">
        <v>65</v>
      </c>
      <c r="D23" s="2" t="s">
        <v>362</v>
      </c>
      <c r="E23" s="2" t="s">
        <v>1100</v>
      </c>
      <c r="F23" s="30">
        <v>8</v>
      </c>
      <c r="G23" s="3">
        <f t="shared" si="0"/>
        <v>192.9</v>
      </c>
      <c r="H23" s="2" t="s">
        <v>745</v>
      </c>
      <c r="I23" s="3">
        <v>0</v>
      </c>
      <c r="J23" s="3">
        <f t="shared" si="1"/>
        <v>192.9</v>
      </c>
      <c r="K23" s="3">
        <v>260</v>
      </c>
      <c r="L23" s="2">
        <v>23</v>
      </c>
      <c r="M23" s="2">
        <v>31</v>
      </c>
      <c r="N23" s="2">
        <v>22</v>
      </c>
      <c r="O23" s="31" t="s">
        <v>60</v>
      </c>
    </row>
    <row r="24" ht="19" customHeight="1" spans="1:15">
      <c r="A24" s="2" t="s">
        <v>418</v>
      </c>
      <c r="B24" s="2" t="s">
        <v>356</v>
      </c>
      <c r="C24" s="2" t="s">
        <v>65</v>
      </c>
      <c r="D24" s="2" t="s">
        <v>366</v>
      </c>
      <c r="E24" s="2" t="s">
        <v>1100</v>
      </c>
      <c r="F24" s="30">
        <v>8</v>
      </c>
      <c r="G24" s="3">
        <f t="shared" si="0"/>
        <v>150</v>
      </c>
      <c r="H24" s="2" t="s">
        <v>745</v>
      </c>
      <c r="I24" s="3">
        <v>0</v>
      </c>
      <c r="J24" s="3">
        <f t="shared" si="1"/>
        <v>150</v>
      </c>
      <c r="K24" s="3">
        <v>150</v>
      </c>
      <c r="L24" s="2">
        <v>31</v>
      </c>
      <c r="M24" s="2">
        <v>31</v>
      </c>
      <c r="N24" s="2">
        <v>23</v>
      </c>
      <c r="O24" s="31" t="s">
        <v>60</v>
      </c>
    </row>
    <row r="25" ht="19" customHeight="1" spans="1:15">
      <c r="A25" s="2" t="s">
        <v>423</v>
      </c>
      <c r="B25" s="2" t="s">
        <v>356</v>
      </c>
      <c r="C25" s="2" t="s">
        <v>65</v>
      </c>
      <c r="D25" s="2" t="s">
        <v>357</v>
      </c>
      <c r="E25" s="2" t="s">
        <v>1100</v>
      </c>
      <c r="F25" s="30">
        <v>8</v>
      </c>
      <c r="G25" s="3">
        <f t="shared" si="0"/>
        <v>150</v>
      </c>
      <c r="H25" s="2" t="s">
        <v>745</v>
      </c>
      <c r="I25" s="3">
        <v>0</v>
      </c>
      <c r="J25" s="3">
        <f t="shared" si="1"/>
        <v>150</v>
      </c>
      <c r="K25" s="3">
        <v>150</v>
      </c>
      <c r="L25" s="2">
        <v>31</v>
      </c>
      <c r="M25" s="2">
        <v>31</v>
      </c>
      <c r="N25" s="2">
        <v>24</v>
      </c>
      <c r="O25" s="31" t="s">
        <v>60</v>
      </c>
    </row>
    <row r="26" ht="19" customHeight="1" spans="1:15">
      <c r="A26" s="2" t="s">
        <v>425</v>
      </c>
      <c r="B26" s="2" t="s">
        <v>356</v>
      </c>
      <c r="C26" s="2" t="s">
        <v>65</v>
      </c>
      <c r="D26" s="2" t="s">
        <v>403</v>
      </c>
      <c r="E26" s="2" t="s">
        <v>1100</v>
      </c>
      <c r="F26" s="30">
        <v>8</v>
      </c>
      <c r="G26" s="3">
        <f t="shared" si="0"/>
        <v>150</v>
      </c>
      <c r="H26" s="2" t="s">
        <v>745</v>
      </c>
      <c r="I26" s="3">
        <v>0</v>
      </c>
      <c r="J26" s="3">
        <f t="shared" si="1"/>
        <v>150</v>
      </c>
      <c r="K26" s="3">
        <v>150</v>
      </c>
      <c r="L26" s="2">
        <v>31</v>
      </c>
      <c r="M26" s="2">
        <v>31</v>
      </c>
      <c r="N26" s="2">
        <v>25</v>
      </c>
      <c r="O26" s="31" t="s">
        <v>60</v>
      </c>
    </row>
    <row r="27" ht="19" customHeight="1" spans="1:15">
      <c r="A27" s="2" t="s">
        <v>428</v>
      </c>
      <c r="B27" s="2" t="s">
        <v>356</v>
      </c>
      <c r="C27" s="2" t="s">
        <v>65</v>
      </c>
      <c r="D27" s="2" t="s">
        <v>366</v>
      </c>
      <c r="E27" s="2" t="s">
        <v>1100</v>
      </c>
      <c r="F27" s="30">
        <v>8</v>
      </c>
      <c r="G27" s="3">
        <f t="shared" si="0"/>
        <v>150</v>
      </c>
      <c r="H27" s="2" t="s">
        <v>745</v>
      </c>
      <c r="I27" s="3">
        <v>0</v>
      </c>
      <c r="J27" s="3">
        <f t="shared" si="1"/>
        <v>150</v>
      </c>
      <c r="K27" s="3">
        <v>150</v>
      </c>
      <c r="L27" s="2">
        <v>31</v>
      </c>
      <c r="M27" s="2">
        <v>31</v>
      </c>
      <c r="N27" s="2">
        <v>26</v>
      </c>
      <c r="O27" s="31" t="s">
        <v>60</v>
      </c>
    </row>
    <row r="28" ht="19" customHeight="1" spans="1:15">
      <c r="A28" s="2" t="s">
        <v>190</v>
      </c>
      <c r="B28" s="2" t="s">
        <v>179</v>
      </c>
      <c r="C28" s="2" t="s">
        <v>65</v>
      </c>
      <c r="D28" s="2" t="s">
        <v>188</v>
      </c>
      <c r="E28" s="2" t="s">
        <v>1100</v>
      </c>
      <c r="F28" s="30">
        <v>8</v>
      </c>
      <c r="G28" s="3">
        <f t="shared" si="0"/>
        <v>1000</v>
      </c>
      <c r="H28" s="2" t="s">
        <v>745</v>
      </c>
      <c r="I28" s="3">
        <v>0</v>
      </c>
      <c r="J28" s="3">
        <f t="shared" si="1"/>
        <v>1000</v>
      </c>
      <c r="K28" s="3">
        <v>1000</v>
      </c>
      <c r="L28" s="2">
        <v>31</v>
      </c>
      <c r="M28" s="2">
        <v>31</v>
      </c>
      <c r="N28" s="2">
        <v>27</v>
      </c>
      <c r="O28" s="31" t="s">
        <v>60</v>
      </c>
    </row>
    <row r="29" ht="19" customHeight="1" spans="1:15">
      <c r="A29" s="2" t="s">
        <v>236</v>
      </c>
      <c r="B29" s="2" t="s">
        <v>179</v>
      </c>
      <c r="C29" s="2" t="s">
        <v>65</v>
      </c>
      <c r="D29" s="2" t="s">
        <v>237</v>
      </c>
      <c r="E29" s="2" t="s">
        <v>1100</v>
      </c>
      <c r="F29" s="30">
        <v>8</v>
      </c>
      <c r="G29" s="3">
        <f t="shared" si="0"/>
        <v>234.84</v>
      </c>
      <c r="H29" s="2" t="s">
        <v>745</v>
      </c>
      <c r="I29" s="3">
        <v>0</v>
      </c>
      <c r="J29" s="3">
        <f t="shared" si="1"/>
        <v>234.84</v>
      </c>
      <c r="K29" s="3">
        <v>260</v>
      </c>
      <c r="L29" s="2">
        <v>28</v>
      </c>
      <c r="M29" s="2">
        <v>31</v>
      </c>
      <c r="N29" s="2">
        <v>28</v>
      </c>
      <c r="O29" s="31" t="s">
        <v>60</v>
      </c>
    </row>
    <row r="30" ht="19" customHeight="1" spans="1:15">
      <c r="A30" s="2" t="s">
        <v>242</v>
      </c>
      <c r="B30" s="2" t="s">
        <v>179</v>
      </c>
      <c r="C30" s="2" t="s">
        <v>65</v>
      </c>
      <c r="D30" s="2" t="s">
        <v>237</v>
      </c>
      <c r="E30" s="2" t="s">
        <v>1100</v>
      </c>
      <c r="F30" s="30">
        <v>8</v>
      </c>
      <c r="G30" s="3">
        <f t="shared" si="0"/>
        <v>234.84</v>
      </c>
      <c r="H30" s="2" t="s">
        <v>745</v>
      </c>
      <c r="I30" s="3">
        <v>0</v>
      </c>
      <c r="J30" s="3">
        <f t="shared" si="1"/>
        <v>234.84</v>
      </c>
      <c r="K30" s="3">
        <v>260</v>
      </c>
      <c r="L30" s="2">
        <v>28</v>
      </c>
      <c r="M30" s="2">
        <v>31</v>
      </c>
      <c r="N30" s="2">
        <v>29</v>
      </c>
      <c r="O30" s="31" t="s">
        <v>60</v>
      </c>
    </row>
    <row r="31" ht="19" customHeight="1" spans="1:15">
      <c r="A31" s="2" t="s">
        <v>248</v>
      </c>
      <c r="B31" s="2" t="s">
        <v>179</v>
      </c>
      <c r="C31" s="2" t="s">
        <v>65</v>
      </c>
      <c r="D31" s="2" t="s">
        <v>249</v>
      </c>
      <c r="E31" s="2" t="s">
        <v>1100</v>
      </c>
      <c r="F31" s="30">
        <v>8</v>
      </c>
      <c r="G31" s="3">
        <f t="shared" si="0"/>
        <v>260</v>
      </c>
      <c r="H31" s="2" t="s">
        <v>745</v>
      </c>
      <c r="I31" s="3">
        <v>0</v>
      </c>
      <c r="J31" s="3">
        <f t="shared" si="1"/>
        <v>260</v>
      </c>
      <c r="K31" s="3">
        <v>260</v>
      </c>
      <c r="L31" s="2">
        <v>31</v>
      </c>
      <c r="M31" s="2">
        <v>31</v>
      </c>
      <c r="N31" s="2">
        <v>30</v>
      </c>
      <c r="O31" s="31" t="s">
        <v>60</v>
      </c>
    </row>
    <row r="32" ht="19" customHeight="1" spans="1:15">
      <c r="A32" s="2" t="s">
        <v>264</v>
      </c>
      <c r="B32" s="2" t="s">
        <v>179</v>
      </c>
      <c r="C32" s="2" t="s">
        <v>65</v>
      </c>
      <c r="D32" s="2" t="s">
        <v>265</v>
      </c>
      <c r="E32" s="2" t="s">
        <v>1100</v>
      </c>
      <c r="F32" s="30">
        <v>8</v>
      </c>
      <c r="G32" s="3">
        <f t="shared" si="0"/>
        <v>150</v>
      </c>
      <c r="H32" s="2" t="s">
        <v>745</v>
      </c>
      <c r="I32" s="3">
        <v>0</v>
      </c>
      <c r="J32" s="3">
        <f t="shared" si="1"/>
        <v>150</v>
      </c>
      <c r="K32" s="3">
        <v>150</v>
      </c>
      <c r="L32" s="2">
        <v>31</v>
      </c>
      <c r="M32" s="2">
        <v>31</v>
      </c>
      <c r="N32" s="2">
        <v>31</v>
      </c>
      <c r="O32" s="31" t="s">
        <v>60</v>
      </c>
    </row>
    <row r="33" ht="19" customHeight="1" spans="1:15">
      <c r="A33" s="2" t="s">
        <v>267</v>
      </c>
      <c r="B33" s="2" t="s">
        <v>179</v>
      </c>
      <c r="C33" s="2" t="s">
        <v>65</v>
      </c>
      <c r="D33" s="2" t="s">
        <v>237</v>
      </c>
      <c r="E33" s="2" t="s">
        <v>1100</v>
      </c>
      <c r="F33" s="30">
        <v>8</v>
      </c>
      <c r="G33" s="3">
        <f t="shared" si="0"/>
        <v>19.35</v>
      </c>
      <c r="H33" s="2" t="s">
        <v>745</v>
      </c>
      <c r="I33" s="3">
        <v>0</v>
      </c>
      <c r="J33" s="3">
        <f t="shared" si="1"/>
        <v>19.35</v>
      </c>
      <c r="K33" s="3">
        <v>150</v>
      </c>
      <c r="L33" s="2">
        <v>4</v>
      </c>
      <c r="M33" s="2">
        <v>31</v>
      </c>
      <c r="N33" s="2">
        <v>32</v>
      </c>
      <c r="O33" s="31" t="s">
        <v>60</v>
      </c>
    </row>
    <row r="34" ht="19" customHeight="1" spans="1:15">
      <c r="A34" s="2" t="s">
        <v>271</v>
      </c>
      <c r="B34" s="2" t="s">
        <v>179</v>
      </c>
      <c r="C34" s="2" t="s">
        <v>65</v>
      </c>
      <c r="D34" s="2" t="s">
        <v>237</v>
      </c>
      <c r="E34" s="2" t="s">
        <v>1100</v>
      </c>
      <c r="F34" s="30">
        <v>8</v>
      </c>
      <c r="G34" s="3">
        <f t="shared" si="0"/>
        <v>101.61</v>
      </c>
      <c r="H34" s="2" t="s">
        <v>745</v>
      </c>
      <c r="I34" s="3">
        <v>0</v>
      </c>
      <c r="J34" s="3">
        <f t="shared" si="1"/>
        <v>101.61</v>
      </c>
      <c r="K34" s="3">
        <v>150</v>
      </c>
      <c r="L34" s="2">
        <v>21</v>
      </c>
      <c r="M34" s="2">
        <v>31</v>
      </c>
      <c r="N34" s="2">
        <v>33</v>
      </c>
      <c r="O34" s="31" t="s">
        <v>60</v>
      </c>
    </row>
    <row r="35" ht="19" customHeight="1" spans="1:15">
      <c r="A35" s="2" t="s">
        <v>273</v>
      </c>
      <c r="B35" s="2" t="s">
        <v>274</v>
      </c>
      <c r="C35" s="2" t="s">
        <v>65</v>
      </c>
      <c r="D35" s="2" t="s">
        <v>275</v>
      </c>
      <c r="E35" s="2" t="s">
        <v>1100</v>
      </c>
      <c r="F35" s="30">
        <v>8</v>
      </c>
      <c r="G35" s="3">
        <f t="shared" si="0"/>
        <v>260</v>
      </c>
      <c r="H35" s="2" t="s">
        <v>745</v>
      </c>
      <c r="I35" s="3">
        <v>0</v>
      </c>
      <c r="J35" s="3">
        <f t="shared" si="1"/>
        <v>260</v>
      </c>
      <c r="K35" s="3">
        <v>260</v>
      </c>
      <c r="L35" s="2">
        <v>31</v>
      </c>
      <c r="M35" s="2">
        <v>31</v>
      </c>
      <c r="N35" s="2">
        <v>34</v>
      </c>
      <c r="O35" s="31" t="s">
        <v>60</v>
      </c>
    </row>
    <row r="36" ht="19" customHeight="1" spans="1:15">
      <c r="A36" s="2" t="s">
        <v>279</v>
      </c>
      <c r="B36" s="2" t="s">
        <v>274</v>
      </c>
      <c r="C36" s="2" t="s">
        <v>65</v>
      </c>
      <c r="D36" s="2" t="s">
        <v>275</v>
      </c>
      <c r="E36" s="2" t="s">
        <v>1100</v>
      </c>
      <c r="F36" s="30">
        <v>8</v>
      </c>
      <c r="G36" s="3">
        <f t="shared" si="0"/>
        <v>260</v>
      </c>
      <c r="H36" s="2" t="s">
        <v>745</v>
      </c>
      <c r="I36" s="3">
        <v>0</v>
      </c>
      <c r="J36" s="3">
        <f t="shared" si="1"/>
        <v>260</v>
      </c>
      <c r="K36" s="3">
        <v>260</v>
      </c>
      <c r="L36" s="2">
        <v>31</v>
      </c>
      <c r="M36" s="2">
        <v>31</v>
      </c>
      <c r="N36" s="2">
        <v>35</v>
      </c>
      <c r="O36" s="31" t="s">
        <v>60</v>
      </c>
    </row>
    <row r="37" ht="19" customHeight="1" spans="1:15">
      <c r="A37" s="2" t="s">
        <v>280</v>
      </c>
      <c r="B37" s="2" t="s">
        <v>274</v>
      </c>
      <c r="C37" s="2" t="s">
        <v>65</v>
      </c>
      <c r="D37" s="2" t="s">
        <v>275</v>
      </c>
      <c r="E37" s="2" t="s">
        <v>1100</v>
      </c>
      <c r="F37" s="30">
        <v>8</v>
      </c>
      <c r="G37" s="3">
        <f t="shared" si="0"/>
        <v>260</v>
      </c>
      <c r="H37" s="2" t="s">
        <v>745</v>
      </c>
      <c r="I37" s="3">
        <v>0</v>
      </c>
      <c r="J37" s="3">
        <f t="shared" si="1"/>
        <v>260</v>
      </c>
      <c r="K37" s="3">
        <v>260</v>
      </c>
      <c r="L37" s="2">
        <v>31</v>
      </c>
      <c r="M37" s="2">
        <v>31</v>
      </c>
      <c r="N37" s="2">
        <v>36</v>
      </c>
      <c r="O37" s="31" t="s">
        <v>60</v>
      </c>
    </row>
    <row r="38" ht="19" customHeight="1" spans="1:15">
      <c r="A38" s="2" t="s">
        <v>290</v>
      </c>
      <c r="B38" s="2" t="s">
        <v>274</v>
      </c>
      <c r="C38" s="2" t="s">
        <v>65</v>
      </c>
      <c r="D38" s="2" t="s">
        <v>275</v>
      </c>
      <c r="E38" s="2" t="s">
        <v>1100</v>
      </c>
      <c r="F38" s="30">
        <v>8</v>
      </c>
      <c r="G38" s="3">
        <f t="shared" si="0"/>
        <v>260</v>
      </c>
      <c r="H38" s="2" t="s">
        <v>745</v>
      </c>
      <c r="I38" s="3">
        <v>0</v>
      </c>
      <c r="J38" s="3">
        <f t="shared" si="1"/>
        <v>260</v>
      </c>
      <c r="K38" s="3">
        <v>260</v>
      </c>
      <c r="L38" s="2">
        <v>31</v>
      </c>
      <c r="M38" s="2">
        <v>31</v>
      </c>
      <c r="N38" s="2">
        <v>37</v>
      </c>
      <c r="O38" s="31" t="s">
        <v>60</v>
      </c>
    </row>
    <row r="39" ht="19" customHeight="1" spans="1:15">
      <c r="A39" s="2" t="s">
        <v>294</v>
      </c>
      <c r="B39" s="2" t="s">
        <v>274</v>
      </c>
      <c r="C39" s="2" t="s">
        <v>65</v>
      </c>
      <c r="D39" s="2" t="s">
        <v>295</v>
      </c>
      <c r="E39" s="2" t="s">
        <v>1100</v>
      </c>
      <c r="F39" s="30">
        <v>8</v>
      </c>
      <c r="G39" s="3">
        <f t="shared" si="0"/>
        <v>232.26</v>
      </c>
      <c r="H39" s="2" t="s">
        <v>745</v>
      </c>
      <c r="I39" s="3">
        <v>0</v>
      </c>
      <c r="J39" s="3">
        <f t="shared" si="1"/>
        <v>232.26</v>
      </c>
      <c r="K39" s="3">
        <v>300</v>
      </c>
      <c r="L39" s="2">
        <v>24</v>
      </c>
      <c r="M39" s="2">
        <v>31</v>
      </c>
      <c r="N39" s="2">
        <v>38</v>
      </c>
      <c r="O39" s="31" t="s">
        <v>60</v>
      </c>
    </row>
    <row r="40" ht="19" customHeight="1" spans="1:15">
      <c r="A40" s="2" t="s">
        <v>298</v>
      </c>
      <c r="B40" s="2" t="s">
        <v>274</v>
      </c>
      <c r="C40" s="2" t="s">
        <v>65</v>
      </c>
      <c r="D40" s="2" t="s">
        <v>284</v>
      </c>
      <c r="E40" s="2" t="s">
        <v>1100</v>
      </c>
      <c r="F40" s="30">
        <v>8</v>
      </c>
      <c r="G40" s="3">
        <f t="shared" si="0"/>
        <v>150</v>
      </c>
      <c r="H40" s="2" t="s">
        <v>745</v>
      </c>
      <c r="I40" s="3">
        <v>0</v>
      </c>
      <c r="J40" s="3">
        <f t="shared" si="1"/>
        <v>150</v>
      </c>
      <c r="K40" s="3">
        <v>150</v>
      </c>
      <c r="L40" s="2">
        <v>31</v>
      </c>
      <c r="M40" s="2">
        <v>31</v>
      </c>
      <c r="N40" s="2">
        <v>39</v>
      </c>
      <c r="O40" s="31" t="s">
        <v>60</v>
      </c>
    </row>
    <row r="41" ht="19" customHeight="1" spans="1:15">
      <c r="A41" s="2" t="s">
        <v>299</v>
      </c>
      <c r="B41" s="2" t="s">
        <v>274</v>
      </c>
      <c r="C41" s="2" t="s">
        <v>65</v>
      </c>
      <c r="D41" s="2" t="s">
        <v>300</v>
      </c>
      <c r="E41" s="2" t="s">
        <v>1100</v>
      </c>
      <c r="F41" s="30">
        <v>8</v>
      </c>
      <c r="G41" s="3">
        <f t="shared" si="0"/>
        <v>150</v>
      </c>
      <c r="H41" s="2" t="s">
        <v>745</v>
      </c>
      <c r="I41" s="3">
        <v>0</v>
      </c>
      <c r="J41" s="3">
        <f t="shared" si="1"/>
        <v>150</v>
      </c>
      <c r="K41" s="3">
        <v>150</v>
      </c>
      <c r="L41" s="2">
        <v>31</v>
      </c>
      <c r="M41" s="2">
        <v>31</v>
      </c>
      <c r="N41" s="2">
        <v>40</v>
      </c>
      <c r="O41" s="31" t="s">
        <v>60</v>
      </c>
    </row>
    <row r="42" ht="19" customHeight="1" spans="1:15">
      <c r="A42" s="2" t="s">
        <v>302</v>
      </c>
      <c r="B42" s="2" t="s">
        <v>274</v>
      </c>
      <c r="C42" s="2" t="s">
        <v>65</v>
      </c>
      <c r="D42" s="2" t="s">
        <v>303</v>
      </c>
      <c r="E42" s="2" t="s">
        <v>1100</v>
      </c>
      <c r="F42" s="30">
        <v>8</v>
      </c>
      <c r="G42" s="3">
        <f t="shared" si="0"/>
        <v>116.13</v>
      </c>
      <c r="H42" s="2" t="s">
        <v>745</v>
      </c>
      <c r="I42" s="3">
        <v>0</v>
      </c>
      <c r="J42" s="3">
        <f t="shared" si="1"/>
        <v>116.13</v>
      </c>
      <c r="K42" s="3">
        <v>150</v>
      </c>
      <c r="L42" s="2">
        <v>24</v>
      </c>
      <c r="M42" s="2">
        <v>31</v>
      </c>
      <c r="N42" s="2">
        <v>41</v>
      </c>
      <c r="O42" s="31" t="s">
        <v>60</v>
      </c>
    </row>
    <row r="43" ht="19" customHeight="1" spans="1:15">
      <c r="A43" s="2" t="s">
        <v>267</v>
      </c>
      <c r="B43" s="2" t="s">
        <v>274</v>
      </c>
      <c r="C43" s="2" t="s">
        <v>65</v>
      </c>
      <c r="D43" s="2" t="s">
        <v>305</v>
      </c>
      <c r="E43" s="2" t="s">
        <v>1100</v>
      </c>
      <c r="F43" s="30">
        <v>8</v>
      </c>
      <c r="G43" s="3">
        <f t="shared" si="0"/>
        <v>130.65</v>
      </c>
      <c r="H43" s="2" t="s">
        <v>745</v>
      </c>
      <c r="I43" s="3">
        <v>0</v>
      </c>
      <c r="J43" s="3">
        <f t="shared" si="1"/>
        <v>130.65</v>
      </c>
      <c r="K43" s="3">
        <v>150</v>
      </c>
      <c r="L43" s="2">
        <v>27</v>
      </c>
      <c r="M43" s="2">
        <v>31</v>
      </c>
      <c r="N43" s="2">
        <v>42</v>
      </c>
      <c r="O43" s="31" t="s">
        <v>60</v>
      </c>
    </row>
    <row r="44" ht="19" customHeight="1" spans="1:15">
      <c r="A44" s="2" t="s">
        <v>64</v>
      </c>
      <c r="B44" s="2" t="s">
        <v>66</v>
      </c>
      <c r="C44" s="2" t="s">
        <v>65</v>
      </c>
      <c r="D44" s="2" t="s">
        <v>67</v>
      </c>
      <c r="E44" s="2" t="s">
        <v>1100</v>
      </c>
      <c r="F44" s="30">
        <v>8</v>
      </c>
      <c r="G44" s="3">
        <f t="shared" si="0"/>
        <v>260</v>
      </c>
      <c r="H44" s="2" t="s">
        <v>745</v>
      </c>
      <c r="I44" s="3">
        <v>0</v>
      </c>
      <c r="J44" s="3">
        <f t="shared" si="1"/>
        <v>260</v>
      </c>
      <c r="K44" s="3">
        <v>260</v>
      </c>
      <c r="L44" s="2">
        <v>31</v>
      </c>
      <c r="M44" s="2">
        <v>31</v>
      </c>
      <c r="N44" s="2">
        <v>43</v>
      </c>
      <c r="O44" s="31" t="s">
        <v>60</v>
      </c>
    </row>
    <row r="45" ht="19" customHeight="1" spans="1:15">
      <c r="A45" s="2" t="s">
        <v>72</v>
      </c>
      <c r="B45" s="2" t="s">
        <v>66</v>
      </c>
      <c r="C45" s="2" t="s">
        <v>65</v>
      </c>
      <c r="D45" s="2" t="s">
        <v>67</v>
      </c>
      <c r="E45" s="2" t="s">
        <v>1100</v>
      </c>
      <c r="F45" s="30">
        <v>8</v>
      </c>
      <c r="G45" s="3">
        <f t="shared" si="0"/>
        <v>260</v>
      </c>
      <c r="H45" s="2" t="s">
        <v>745</v>
      </c>
      <c r="I45" s="3">
        <v>0</v>
      </c>
      <c r="J45" s="3">
        <f t="shared" si="1"/>
        <v>260</v>
      </c>
      <c r="K45" s="3">
        <v>260</v>
      </c>
      <c r="L45" s="2">
        <v>31</v>
      </c>
      <c r="M45" s="2">
        <v>31</v>
      </c>
      <c r="N45" s="2">
        <v>44</v>
      </c>
      <c r="O45" s="31" t="s">
        <v>60</v>
      </c>
    </row>
    <row r="46" ht="19" customHeight="1" spans="1:15">
      <c r="A46" s="2" t="s">
        <v>82</v>
      </c>
      <c r="B46" s="2" t="s">
        <v>66</v>
      </c>
      <c r="C46" s="2" t="s">
        <v>65</v>
      </c>
      <c r="D46" s="2" t="s">
        <v>74</v>
      </c>
      <c r="E46" s="2" t="s">
        <v>1100</v>
      </c>
      <c r="F46" s="30">
        <v>8</v>
      </c>
      <c r="G46" s="3">
        <f t="shared" si="0"/>
        <v>260</v>
      </c>
      <c r="H46" s="2" t="s">
        <v>745</v>
      </c>
      <c r="I46" s="3">
        <v>0</v>
      </c>
      <c r="J46" s="3">
        <f t="shared" si="1"/>
        <v>260</v>
      </c>
      <c r="K46" s="3">
        <v>260</v>
      </c>
      <c r="L46" s="2">
        <v>31</v>
      </c>
      <c r="M46" s="2">
        <v>31</v>
      </c>
      <c r="N46" s="2">
        <v>45</v>
      </c>
      <c r="O46" s="31" t="s">
        <v>60</v>
      </c>
    </row>
    <row r="47" ht="19" customHeight="1" spans="1:15">
      <c r="A47" s="2" t="s">
        <v>83</v>
      </c>
      <c r="B47" s="2" t="s">
        <v>66</v>
      </c>
      <c r="C47" s="2" t="s">
        <v>65</v>
      </c>
      <c r="D47" s="2" t="s">
        <v>78</v>
      </c>
      <c r="E47" s="2" t="s">
        <v>1100</v>
      </c>
      <c r="F47" s="30">
        <v>8</v>
      </c>
      <c r="G47" s="3">
        <f t="shared" si="0"/>
        <v>192.9</v>
      </c>
      <c r="H47" s="2" t="s">
        <v>745</v>
      </c>
      <c r="I47" s="3">
        <v>0</v>
      </c>
      <c r="J47" s="3">
        <f t="shared" si="1"/>
        <v>192.9</v>
      </c>
      <c r="K47" s="3">
        <v>260</v>
      </c>
      <c r="L47" s="2">
        <v>23</v>
      </c>
      <c r="M47" s="2">
        <v>31</v>
      </c>
      <c r="N47" s="2">
        <v>46</v>
      </c>
      <c r="O47" s="31" t="s">
        <v>60</v>
      </c>
    </row>
    <row r="48" ht="19" customHeight="1" spans="1:15">
      <c r="A48" s="2" t="s">
        <v>93</v>
      </c>
      <c r="B48" s="2" t="s">
        <v>66</v>
      </c>
      <c r="C48" s="2" t="s">
        <v>65</v>
      </c>
      <c r="D48" s="2" t="s">
        <v>94</v>
      </c>
      <c r="E48" s="2" t="s">
        <v>1100</v>
      </c>
      <c r="F48" s="30">
        <v>8</v>
      </c>
      <c r="G48" s="3">
        <f t="shared" si="0"/>
        <v>101.61</v>
      </c>
      <c r="H48" s="2" t="s">
        <v>745</v>
      </c>
      <c r="I48" s="3">
        <v>0</v>
      </c>
      <c r="J48" s="3">
        <f t="shared" si="1"/>
        <v>101.61</v>
      </c>
      <c r="K48" s="3">
        <v>150</v>
      </c>
      <c r="L48" s="2">
        <v>21</v>
      </c>
      <c r="M48" s="2">
        <v>31</v>
      </c>
      <c r="N48" s="2">
        <v>47</v>
      </c>
      <c r="O48" s="31" t="s">
        <v>60</v>
      </c>
    </row>
    <row r="49" ht="19" customHeight="1" spans="1:15">
      <c r="A49" s="2" t="s">
        <v>101</v>
      </c>
      <c r="B49" s="2" t="s">
        <v>66</v>
      </c>
      <c r="C49" s="2" t="s">
        <v>65</v>
      </c>
      <c r="D49" s="2" t="s">
        <v>78</v>
      </c>
      <c r="E49" s="2" t="s">
        <v>1100</v>
      </c>
      <c r="F49" s="30">
        <v>8</v>
      </c>
      <c r="G49" s="3">
        <f t="shared" si="0"/>
        <v>111.29</v>
      </c>
      <c r="H49" s="2" t="s">
        <v>745</v>
      </c>
      <c r="I49" s="3">
        <v>0</v>
      </c>
      <c r="J49" s="3">
        <f t="shared" si="1"/>
        <v>111.29</v>
      </c>
      <c r="K49" s="3">
        <v>150</v>
      </c>
      <c r="L49" s="2">
        <v>23</v>
      </c>
      <c r="M49" s="2">
        <v>31</v>
      </c>
      <c r="N49" s="2">
        <v>48</v>
      </c>
      <c r="O49" s="31" t="s">
        <v>60</v>
      </c>
    </row>
    <row r="50" ht="19" customHeight="1" spans="1:15">
      <c r="A50" s="2" t="s">
        <v>133</v>
      </c>
      <c r="B50" s="2" t="s">
        <v>121</v>
      </c>
      <c r="C50" s="2" t="s">
        <v>120</v>
      </c>
      <c r="D50" s="2" t="s">
        <v>134</v>
      </c>
      <c r="E50" s="2" t="s">
        <v>1100</v>
      </c>
      <c r="F50" s="30">
        <v>8</v>
      </c>
      <c r="G50" s="3">
        <f t="shared" si="0"/>
        <v>1000</v>
      </c>
      <c r="H50" s="2" t="s">
        <v>745</v>
      </c>
      <c r="I50" s="3">
        <v>0</v>
      </c>
      <c r="J50" s="3">
        <f t="shared" si="1"/>
        <v>1000</v>
      </c>
      <c r="K50" s="3">
        <v>1000</v>
      </c>
      <c r="L50" s="2">
        <v>31</v>
      </c>
      <c r="M50" s="2">
        <v>31</v>
      </c>
      <c r="N50" s="2">
        <v>49</v>
      </c>
      <c r="O50" s="31" t="s">
        <v>60</v>
      </c>
    </row>
    <row r="51" ht="19" customHeight="1" spans="1:15">
      <c r="A51" s="2" t="s">
        <v>157</v>
      </c>
      <c r="B51" s="2" t="s">
        <v>121</v>
      </c>
      <c r="C51" s="2" t="s">
        <v>120</v>
      </c>
      <c r="D51" s="2" t="s">
        <v>158</v>
      </c>
      <c r="E51" s="2" t="s">
        <v>1100</v>
      </c>
      <c r="F51" s="30">
        <v>8</v>
      </c>
      <c r="G51" s="3">
        <f t="shared" si="0"/>
        <v>260</v>
      </c>
      <c r="H51" s="2" t="s">
        <v>745</v>
      </c>
      <c r="I51" s="3">
        <v>0</v>
      </c>
      <c r="J51" s="3">
        <f t="shared" si="1"/>
        <v>260</v>
      </c>
      <c r="K51" s="3">
        <v>260</v>
      </c>
      <c r="L51" s="2">
        <v>31</v>
      </c>
      <c r="M51" s="2">
        <v>31</v>
      </c>
      <c r="N51" s="2">
        <v>50</v>
      </c>
      <c r="O51" s="31" t="s">
        <v>60</v>
      </c>
    </row>
    <row r="52" ht="19" customHeight="1" spans="1:15">
      <c r="A52" s="2" t="s">
        <v>163</v>
      </c>
      <c r="B52" s="2" t="s">
        <v>121</v>
      </c>
      <c r="C52" s="2" t="s">
        <v>120</v>
      </c>
      <c r="D52" s="2" t="s">
        <v>142</v>
      </c>
      <c r="E52" s="2" t="s">
        <v>1100</v>
      </c>
      <c r="F52" s="30">
        <v>8</v>
      </c>
      <c r="G52" s="3">
        <f t="shared" si="0"/>
        <v>260</v>
      </c>
      <c r="H52" s="2" t="s">
        <v>745</v>
      </c>
      <c r="I52" s="3">
        <v>0</v>
      </c>
      <c r="J52" s="3">
        <f t="shared" si="1"/>
        <v>260</v>
      </c>
      <c r="K52" s="3">
        <v>260</v>
      </c>
      <c r="L52" s="2">
        <v>31</v>
      </c>
      <c r="M52" s="2">
        <v>31</v>
      </c>
      <c r="N52" s="2">
        <v>51</v>
      </c>
      <c r="O52" s="31" t="s">
        <v>60</v>
      </c>
    </row>
    <row r="53" ht="19" customHeight="1" spans="1:15">
      <c r="A53" s="2" t="s">
        <v>164</v>
      </c>
      <c r="B53" s="2" t="s">
        <v>121</v>
      </c>
      <c r="C53" s="2" t="s">
        <v>120</v>
      </c>
      <c r="D53" s="2" t="s">
        <v>158</v>
      </c>
      <c r="E53" s="2" t="s">
        <v>1100</v>
      </c>
      <c r="F53" s="30">
        <v>8</v>
      </c>
      <c r="G53" s="3">
        <f t="shared" si="0"/>
        <v>260</v>
      </c>
      <c r="H53" s="2" t="s">
        <v>745</v>
      </c>
      <c r="I53" s="3">
        <v>0</v>
      </c>
      <c r="J53" s="3">
        <f t="shared" si="1"/>
        <v>260</v>
      </c>
      <c r="K53" s="3">
        <v>260</v>
      </c>
      <c r="L53" s="2">
        <v>31</v>
      </c>
      <c r="M53" s="2">
        <v>31</v>
      </c>
      <c r="N53" s="2">
        <v>52</v>
      </c>
      <c r="O53" s="31" t="s">
        <v>60</v>
      </c>
    </row>
    <row r="54" ht="19" customHeight="1" spans="1:15">
      <c r="A54" s="2" t="s">
        <v>174</v>
      </c>
      <c r="B54" s="2" t="s">
        <v>121</v>
      </c>
      <c r="C54" s="2" t="s">
        <v>120</v>
      </c>
      <c r="D54" s="2" t="s">
        <v>142</v>
      </c>
      <c r="E54" s="2" t="s">
        <v>1100</v>
      </c>
      <c r="F54" s="30">
        <v>8</v>
      </c>
      <c r="G54" s="3">
        <f t="shared" si="0"/>
        <v>260</v>
      </c>
      <c r="H54" s="2" t="s">
        <v>745</v>
      </c>
      <c r="I54" s="3">
        <v>0</v>
      </c>
      <c r="J54" s="3">
        <f t="shared" si="1"/>
        <v>260</v>
      </c>
      <c r="K54" s="3">
        <v>260</v>
      </c>
      <c r="L54" s="2">
        <v>31</v>
      </c>
      <c r="M54" s="2">
        <v>31</v>
      </c>
      <c r="N54" s="2">
        <v>53</v>
      </c>
      <c r="O54" s="31" t="s">
        <v>60</v>
      </c>
    </row>
    <row r="55" ht="19" customHeight="1" spans="1:15">
      <c r="A55" s="2" t="s">
        <v>175</v>
      </c>
      <c r="B55" s="2" t="s">
        <v>121</v>
      </c>
      <c r="C55" s="2" t="s">
        <v>120</v>
      </c>
      <c r="D55" s="2" t="s">
        <v>176</v>
      </c>
      <c r="E55" s="2" t="s">
        <v>1100</v>
      </c>
      <c r="F55" s="30">
        <v>8</v>
      </c>
      <c r="G55" s="3">
        <f t="shared" si="0"/>
        <v>150</v>
      </c>
      <c r="H55" s="2" t="s">
        <v>745</v>
      </c>
      <c r="I55" s="3">
        <v>0</v>
      </c>
      <c r="J55" s="3">
        <f t="shared" si="1"/>
        <v>150</v>
      </c>
      <c r="K55" s="3">
        <v>150</v>
      </c>
      <c r="L55" s="2">
        <v>31</v>
      </c>
      <c r="M55" s="2">
        <v>31</v>
      </c>
      <c r="N55" s="2">
        <v>54</v>
      </c>
      <c r="O55" s="31" t="s">
        <v>60</v>
      </c>
    </row>
    <row r="56" ht="19" customHeight="1" spans="1:15">
      <c r="A56" s="2" t="s">
        <v>587</v>
      </c>
      <c r="B56" s="2" t="s">
        <v>564</v>
      </c>
      <c r="C56" s="2" t="s">
        <v>120</v>
      </c>
      <c r="D56" s="2" t="s">
        <v>569</v>
      </c>
      <c r="E56" s="2" t="s">
        <v>1100</v>
      </c>
      <c r="F56" s="30">
        <v>8</v>
      </c>
      <c r="G56" s="3">
        <f t="shared" si="0"/>
        <v>150</v>
      </c>
      <c r="H56" s="2" t="s">
        <v>745</v>
      </c>
      <c r="I56" s="3">
        <v>0</v>
      </c>
      <c r="J56" s="3">
        <f t="shared" si="1"/>
        <v>150</v>
      </c>
      <c r="K56" s="3">
        <v>150</v>
      </c>
      <c r="L56" s="2">
        <v>31</v>
      </c>
      <c r="M56" s="2">
        <v>31</v>
      </c>
      <c r="N56" s="2">
        <v>55</v>
      </c>
      <c r="O56" s="31" t="s">
        <v>60</v>
      </c>
    </row>
    <row r="57" ht="19" customHeight="1" spans="1:15">
      <c r="A57" s="2" t="s">
        <v>603</v>
      </c>
      <c r="B57" s="2" t="s">
        <v>564</v>
      </c>
      <c r="C57" s="2" t="s">
        <v>120</v>
      </c>
      <c r="D57" s="2" t="s">
        <v>569</v>
      </c>
      <c r="E57" s="2" t="s">
        <v>1100</v>
      </c>
      <c r="F57" s="30">
        <v>8</v>
      </c>
      <c r="G57" s="3">
        <f t="shared" si="0"/>
        <v>150</v>
      </c>
      <c r="H57" s="2" t="s">
        <v>745</v>
      </c>
      <c r="I57" s="3">
        <v>0</v>
      </c>
      <c r="J57" s="3">
        <f t="shared" si="1"/>
        <v>150</v>
      </c>
      <c r="K57" s="3">
        <v>150</v>
      </c>
      <c r="L57" s="2">
        <v>31</v>
      </c>
      <c r="M57" s="2">
        <v>31</v>
      </c>
      <c r="N57" s="2">
        <v>56</v>
      </c>
      <c r="O57" s="31" t="s">
        <v>60</v>
      </c>
    </row>
    <row r="58" ht="19" customHeight="1" spans="1:15">
      <c r="A58" s="2" t="s">
        <v>457</v>
      </c>
      <c r="B58" s="2" t="s">
        <v>444</v>
      </c>
      <c r="C58" s="2" t="s">
        <v>120</v>
      </c>
      <c r="D58" s="2" t="s">
        <v>440</v>
      </c>
      <c r="E58" s="2" t="s">
        <v>1100</v>
      </c>
      <c r="F58" s="30">
        <v>8</v>
      </c>
      <c r="G58" s="3">
        <f t="shared" si="0"/>
        <v>1000</v>
      </c>
      <c r="H58" s="2" t="s">
        <v>745</v>
      </c>
      <c r="I58" s="3">
        <v>0</v>
      </c>
      <c r="J58" s="3">
        <f t="shared" si="1"/>
        <v>1000</v>
      </c>
      <c r="K58" s="3">
        <v>1000</v>
      </c>
      <c r="L58" s="2">
        <v>31</v>
      </c>
      <c r="M58" s="2">
        <v>31</v>
      </c>
      <c r="N58" s="2">
        <v>57</v>
      </c>
      <c r="O58" s="31" t="s">
        <v>60</v>
      </c>
    </row>
    <row r="59" ht="19" customHeight="1" spans="1:15">
      <c r="A59" s="2" t="s">
        <v>458</v>
      </c>
      <c r="B59" s="2" t="s">
        <v>444</v>
      </c>
      <c r="C59" s="2" t="s">
        <v>120</v>
      </c>
      <c r="D59" s="2" t="s">
        <v>440</v>
      </c>
      <c r="E59" s="2" t="s">
        <v>1100</v>
      </c>
      <c r="F59" s="30">
        <v>8</v>
      </c>
      <c r="G59" s="3">
        <f t="shared" si="0"/>
        <v>1000</v>
      </c>
      <c r="H59" s="2" t="s">
        <v>745</v>
      </c>
      <c r="I59" s="3">
        <v>0</v>
      </c>
      <c r="J59" s="3">
        <f t="shared" si="1"/>
        <v>1000</v>
      </c>
      <c r="K59" s="3">
        <v>1000</v>
      </c>
      <c r="L59" s="2">
        <v>31</v>
      </c>
      <c r="M59" s="2">
        <v>31</v>
      </c>
      <c r="N59" s="2">
        <v>58</v>
      </c>
      <c r="O59" s="31" t="s">
        <v>60</v>
      </c>
    </row>
    <row r="60" ht="19" customHeight="1" spans="1:15">
      <c r="A60" s="2" t="s">
        <v>462</v>
      </c>
      <c r="B60" s="2" t="s">
        <v>444</v>
      </c>
      <c r="C60" s="2" t="s">
        <v>120</v>
      </c>
      <c r="D60" s="2" t="s">
        <v>440</v>
      </c>
      <c r="E60" s="2" t="s">
        <v>1100</v>
      </c>
      <c r="F60" s="30">
        <v>8</v>
      </c>
      <c r="G60" s="3">
        <f t="shared" si="0"/>
        <v>1000</v>
      </c>
      <c r="H60" s="2" t="s">
        <v>745</v>
      </c>
      <c r="I60" s="3">
        <v>0</v>
      </c>
      <c r="J60" s="3">
        <f t="shared" si="1"/>
        <v>1000</v>
      </c>
      <c r="K60" s="3">
        <v>1000</v>
      </c>
      <c r="L60" s="2">
        <v>31</v>
      </c>
      <c r="M60" s="2">
        <v>31</v>
      </c>
      <c r="N60" s="2">
        <v>59</v>
      </c>
      <c r="O60" s="31" t="s">
        <v>60</v>
      </c>
    </row>
    <row r="61" ht="19" customHeight="1" spans="1:15">
      <c r="A61" s="2" t="s">
        <v>475</v>
      </c>
      <c r="B61" s="2" t="s">
        <v>444</v>
      </c>
      <c r="C61" s="2" t="s">
        <v>120</v>
      </c>
      <c r="D61" s="2" t="s">
        <v>468</v>
      </c>
      <c r="E61" s="2" t="s">
        <v>1100</v>
      </c>
      <c r="F61" s="30">
        <v>8</v>
      </c>
      <c r="G61" s="3">
        <f t="shared" si="0"/>
        <v>260</v>
      </c>
      <c r="H61" s="2" t="s">
        <v>745</v>
      </c>
      <c r="I61" s="3">
        <v>0</v>
      </c>
      <c r="J61" s="3">
        <f t="shared" si="1"/>
        <v>260</v>
      </c>
      <c r="K61" s="3">
        <v>260</v>
      </c>
      <c r="L61" s="2">
        <v>31</v>
      </c>
      <c r="M61" s="2">
        <v>31</v>
      </c>
      <c r="N61" s="2">
        <v>60</v>
      </c>
      <c r="O61" s="31" t="s">
        <v>60</v>
      </c>
    </row>
    <row r="62" ht="19" customHeight="1" spans="1:15">
      <c r="A62" s="2" t="s">
        <v>487</v>
      </c>
      <c r="B62" s="2" t="s">
        <v>444</v>
      </c>
      <c r="C62" s="2" t="s">
        <v>120</v>
      </c>
      <c r="D62" s="2" t="s">
        <v>468</v>
      </c>
      <c r="E62" s="2" t="s">
        <v>1100</v>
      </c>
      <c r="F62" s="30">
        <v>8</v>
      </c>
      <c r="G62" s="3">
        <f t="shared" si="0"/>
        <v>150</v>
      </c>
      <c r="H62" s="2" t="s">
        <v>745</v>
      </c>
      <c r="I62" s="3">
        <v>0</v>
      </c>
      <c r="J62" s="3">
        <f t="shared" si="1"/>
        <v>150</v>
      </c>
      <c r="K62" s="3">
        <v>150</v>
      </c>
      <c r="L62" s="2">
        <v>31</v>
      </c>
      <c r="M62" s="2">
        <v>31</v>
      </c>
      <c r="N62" s="2">
        <v>61</v>
      </c>
      <c r="O62" s="31" t="s">
        <v>60</v>
      </c>
    </row>
    <row r="63" ht="19" customHeight="1" spans="1:15">
      <c r="A63" s="2" t="s">
        <v>490</v>
      </c>
      <c r="B63" s="2" t="s">
        <v>444</v>
      </c>
      <c r="C63" s="2" t="s">
        <v>120</v>
      </c>
      <c r="D63" s="2" t="s">
        <v>468</v>
      </c>
      <c r="E63" s="2" t="s">
        <v>1100</v>
      </c>
      <c r="F63" s="30">
        <v>8</v>
      </c>
      <c r="G63" s="3">
        <f t="shared" si="0"/>
        <v>150</v>
      </c>
      <c r="H63" s="2" t="s">
        <v>745</v>
      </c>
      <c r="I63" s="3">
        <v>0</v>
      </c>
      <c r="J63" s="3">
        <f t="shared" si="1"/>
        <v>150</v>
      </c>
      <c r="K63" s="3">
        <v>150</v>
      </c>
      <c r="L63" s="2">
        <v>31</v>
      </c>
      <c r="M63" s="2">
        <v>31</v>
      </c>
      <c r="N63" s="2">
        <v>62</v>
      </c>
      <c r="O63" s="31" t="s">
        <v>60</v>
      </c>
    </row>
    <row r="64" ht="19" customHeight="1" spans="1:15">
      <c r="A64" s="2" t="s">
        <v>497</v>
      </c>
      <c r="B64" s="2" t="s">
        <v>444</v>
      </c>
      <c r="C64" s="2" t="s">
        <v>120</v>
      </c>
      <c r="D64" s="2" t="s">
        <v>452</v>
      </c>
      <c r="E64" s="2" t="s">
        <v>1100</v>
      </c>
      <c r="F64" s="30">
        <v>8</v>
      </c>
      <c r="G64" s="3">
        <f t="shared" si="0"/>
        <v>150</v>
      </c>
      <c r="H64" s="2" t="s">
        <v>745</v>
      </c>
      <c r="I64" s="3">
        <v>0</v>
      </c>
      <c r="J64" s="3">
        <f t="shared" si="1"/>
        <v>150</v>
      </c>
      <c r="K64" s="3">
        <v>150</v>
      </c>
      <c r="L64" s="2">
        <v>31</v>
      </c>
      <c r="M64" s="2">
        <v>31</v>
      </c>
      <c r="N64" s="2">
        <v>63</v>
      </c>
      <c r="O64" s="31" t="s">
        <v>60</v>
      </c>
    </row>
    <row r="65" ht="19" customHeight="1" spans="1:15">
      <c r="A65" s="2" t="s">
        <v>499</v>
      </c>
      <c r="B65" s="2" t="s">
        <v>444</v>
      </c>
      <c r="C65" s="2" t="s">
        <v>120</v>
      </c>
      <c r="D65" s="2" t="s">
        <v>452</v>
      </c>
      <c r="E65" s="2" t="s">
        <v>1100</v>
      </c>
      <c r="F65" s="30">
        <v>8</v>
      </c>
      <c r="G65" s="3">
        <f t="shared" si="0"/>
        <v>150</v>
      </c>
      <c r="H65" s="2" t="s">
        <v>745</v>
      </c>
      <c r="I65" s="3">
        <v>0</v>
      </c>
      <c r="J65" s="3">
        <f t="shared" si="1"/>
        <v>150</v>
      </c>
      <c r="K65" s="3">
        <v>150</v>
      </c>
      <c r="L65" s="2">
        <v>31</v>
      </c>
      <c r="M65" s="2">
        <v>31</v>
      </c>
      <c r="N65" s="2">
        <v>64</v>
      </c>
      <c r="O65" s="31" t="s">
        <v>60</v>
      </c>
    </row>
    <row r="66" ht="19" customHeight="1" spans="1:15">
      <c r="A66" s="2" t="s">
        <v>505</v>
      </c>
      <c r="B66" s="2" t="s">
        <v>444</v>
      </c>
      <c r="C66" s="2" t="s">
        <v>120</v>
      </c>
      <c r="D66" s="2" t="s">
        <v>506</v>
      </c>
      <c r="E66" s="2" t="s">
        <v>1100</v>
      </c>
      <c r="F66" s="30">
        <v>8</v>
      </c>
      <c r="G66" s="3">
        <f t="shared" ref="G66:G129" si="2">ROUND(K66*L66/M66,2)</f>
        <v>150</v>
      </c>
      <c r="H66" s="2" t="s">
        <v>745</v>
      </c>
      <c r="I66" s="3">
        <v>0</v>
      </c>
      <c r="J66" s="3">
        <f t="shared" ref="J66:J129" si="3">G66-I66</f>
        <v>150</v>
      </c>
      <c r="K66" s="3">
        <v>150</v>
      </c>
      <c r="L66" s="2">
        <v>31</v>
      </c>
      <c r="M66" s="2">
        <v>31</v>
      </c>
      <c r="N66" s="2">
        <v>65</v>
      </c>
      <c r="O66" s="31" t="s">
        <v>60</v>
      </c>
    </row>
    <row r="67" ht="19" customHeight="1" spans="1:15">
      <c r="A67" s="2" t="s">
        <v>510</v>
      </c>
      <c r="B67" s="2" t="s">
        <v>444</v>
      </c>
      <c r="C67" s="2" t="s">
        <v>120</v>
      </c>
      <c r="D67" s="2" t="s">
        <v>511</v>
      </c>
      <c r="E67" s="2" t="s">
        <v>1100</v>
      </c>
      <c r="F67" s="30">
        <v>8</v>
      </c>
      <c r="G67" s="3">
        <f t="shared" si="2"/>
        <v>145.16</v>
      </c>
      <c r="H67" s="2" t="s">
        <v>745</v>
      </c>
      <c r="I67" s="3">
        <v>0</v>
      </c>
      <c r="J67" s="3">
        <f t="shared" si="3"/>
        <v>145.16</v>
      </c>
      <c r="K67" s="3">
        <v>150</v>
      </c>
      <c r="L67" s="2">
        <v>30</v>
      </c>
      <c r="M67" s="2">
        <v>31</v>
      </c>
      <c r="N67" s="2">
        <v>66</v>
      </c>
      <c r="O67" s="31" t="s">
        <v>60</v>
      </c>
    </row>
    <row r="68" ht="19" customHeight="1" spans="1:15">
      <c r="A68" s="2" t="s">
        <v>514</v>
      </c>
      <c r="B68" s="2" t="s">
        <v>444</v>
      </c>
      <c r="C68" s="2" t="s">
        <v>120</v>
      </c>
      <c r="D68" s="2" t="s">
        <v>452</v>
      </c>
      <c r="E68" s="2" t="s">
        <v>1100</v>
      </c>
      <c r="F68" s="30">
        <v>8</v>
      </c>
      <c r="G68" s="3">
        <f t="shared" si="2"/>
        <v>150</v>
      </c>
      <c r="H68" s="2" t="s">
        <v>745</v>
      </c>
      <c r="I68" s="3">
        <v>0</v>
      </c>
      <c r="J68" s="3">
        <f t="shared" si="3"/>
        <v>150</v>
      </c>
      <c r="K68" s="3">
        <v>150</v>
      </c>
      <c r="L68" s="2">
        <v>31</v>
      </c>
      <c r="M68" s="2">
        <v>31</v>
      </c>
      <c r="N68" s="2">
        <v>67</v>
      </c>
      <c r="O68" s="31" t="s">
        <v>60</v>
      </c>
    </row>
    <row r="69" ht="19" customHeight="1" spans="1:15">
      <c r="A69" s="2" t="s">
        <v>516</v>
      </c>
      <c r="B69" s="2" t="s">
        <v>444</v>
      </c>
      <c r="C69" s="2" t="s">
        <v>120</v>
      </c>
      <c r="D69" s="2" t="s">
        <v>452</v>
      </c>
      <c r="E69" s="2" t="s">
        <v>1100</v>
      </c>
      <c r="F69" s="30">
        <v>8</v>
      </c>
      <c r="G69" s="3">
        <f t="shared" si="2"/>
        <v>150</v>
      </c>
      <c r="H69" s="2" t="s">
        <v>745</v>
      </c>
      <c r="I69" s="3">
        <v>0</v>
      </c>
      <c r="J69" s="3">
        <f t="shared" si="3"/>
        <v>150</v>
      </c>
      <c r="K69" s="3">
        <v>150</v>
      </c>
      <c r="L69" s="2">
        <v>31</v>
      </c>
      <c r="M69" s="2">
        <v>31</v>
      </c>
      <c r="N69" s="2">
        <v>68</v>
      </c>
      <c r="O69" s="31" t="s">
        <v>60</v>
      </c>
    </row>
    <row r="70" ht="19" customHeight="1" spans="1:15">
      <c r="A70" s="2" t="s">
        <v>519</v>
      </c>
      <c r="B70" s="2" t="s">
        <v>444</v>
      </c>
      <c r="C70" s="2" t="s">
        <v>120</v>
      </c>
      <c r="D70" s="2" t="s">
        <v>452</v>
      </c>
      <c r="E70" s="2" t="s">
        <v>1100</v>
      </c>
      <c r="F70" s="30">
        <v>8</v>
      </c>
      <c r="G70" s="3">
        <f t="shared" si="2"/>
        <v>150</v>
      </c>
      <c r="H70" s="2" t="s">
        <v>745</v>
      </c>
      <c r="I70" s="3">
        <v>0</v>
      </c>
      <c r="J70" s="3">
        <f t="shared" si="3"/>
        <v>150</v>
      </c>
      <c r="K70" s="3">
        <v>150</v>
      </c>
      <c r="L70" s="2">
        <v>31</v>
      </c>
      <c r="M70" s="2">
        <v>31</v>
      </c>
      <c r="N70" s="2">
        <v>69</v>
      </c>
      <c r="O70" s="31" t="s">
        <v>60</v>
      </c>
    </row>
    <row r="71" ht="19" customHeight="1" spans="1:15">
      <c r="A71" s="2" t="s">
        <v>521</v>
      </c>
      <c r="B71" s="2" t="s">
        <v>444</v>
      </c>
      <c r="C71" s="2" t="s">
        <v>120</v>
      </c>
      <c r="D71" s="2" t="s">
        <v>452</v>
      </c>
      <c r="E71" s="2" t="s">
        <v>1100</v>
      </c>
      <c r="F71" s="30">
        <v>8</v>
      </c>
      <c r="G71" s="3">
        <f t="shared" si="2"/>
        <v>150</v>
      </c>
      <c r="H71" s="2" t="s">
        <v>745</v>
      </c>
      <c r="I71" s="3">
        <v>0</v>
      </c>
      <c r="J71" s="3">
        <f t="shared" si="3"/>
        <v>150</v>
      </c>
      <c r="K71" s="3">
        <v>150</v>
      </c>
      <c r="L71" s="2">
        <v>31</v>
      </c>
      <c r="M71" s="2">
        <v>31</v>
      </c>
      <c r="N71" s="2">
        <v>70</v>
      </c>
      <c r="O71" s="31" t="s">
        <v>60</v>
      </c>
    </row>
    <row r="72" ht="19" customHeight="1" spans="1:15">
      <c r="A72" s="2" t="s">
        <v>526</v>
      </c>
      <c r="B72" s="2" t="s">
        <v>444</v>
      </c>
      <c r="C72" s="2" t="s">
        <v>120</v>
      </c>
      <c r="D72" s="2" t="s">
        <v>452</v>
      </c>
      <c r="E72" s="2" t="s">
        <v>1100</v>
      </c>
      <c r="F72" s="30">
        <v>8</v>
      </c>
      <c r="G72" s="3">
        <f t="shared" si="2"/>
        <v>150</v>
      </c>
      <c r="H72" s="2" t="s">
        <v>745</v>
      </c>
      <c r="I72" s="3">
        <v>0</v>
      </c>
      <c r="J72" s="3">
        <f t="shared" si="3"/>
        <v>150</v>
      </c>
      <c r="K72" s="3">
        <v>150</v>
      </c>
      <c r="L72" s="2">
        <v>31</v>
      </c>
      <c r="M72" s="2">
        <v>31</v>
      </c>
      <c r="N72" s="2">
        <v>71</v>
      </c>
      <c r="O72" s="31" t="s">
        <v>60</v>
      </c>
    </row>
    <row r="73" ht="19" customHeight="1" spans="1:15">
      <c r="A73" s="2" t="s">
        <v>535</v>
      </c>
      <c r="B73" s="2" t="s">
        <v>444</v>
      </c>
      <c r="C73" s="2" t="s">
        <v>120</v>
      </c>
      <c r="D73" s="2" t="s">
        <v>511</v>
      </c>
      <c r="E73" s="2" t="s">
        <v>1100</v>
      </c>
      <c r="F73" s="30">
        <v>8</v>
      </c>
      <c r="G73" s="3">
        <f t="shared" si="2"/>
        <v>150</v>
      </c>
      <c r="H73" s="2" t="s">
        <v>745</v>
      </c>
      <c r="I73" s="3">
        <v>0</v>
      </c>
      <c r="J73" s="3">
        <f t="shared" si="3"/>
        <v>150</v>
      </c>
      <c r="K73" s="3">
        <v>150</v>
      </c>
      <c r="L73" s="2">
        <v>31</v>
      </c>
      <c r="M73" s="2">
        <v>31</v>
      </c>
      <c r="N73" s="2">
        <v>72</v>
      </c>
      <c r="O73" s="31" t="s">
        <v>60</v>
      </c>
    </row>
    <row r="74" ht="19" customHeight="1" spans="1:15">
      <c r="A74" s="2" t="s">
        <v>537</v>
      </c>
      <c r="B74" s="2" t="s">
        <v>444</v>
      </c>
      <c r="C74" s="2" t="s">
        <v>120</v>
      </c>
      <c r="D74" s="2" t="s">
        <v>452</v>
      </c>
      <c r="E74" s="2" t="s">
        <v>1100</v>
      </c>
      <c r="F74" s="30">
        <v>8</v>
      </c>
      <c r="G74" s="3">
        <f t="shared" si="2"/>
        <v>150</v>
      </c>
      <c r="H74" s="2" t="s">
        <v>745</v>
      </c>
      <c r="I74" s="3">
        <v>0</v>
      </c>
      <c r="J74" s="3">
        <f t="shared" si="3"/>
        <v>150</v>
      </c>
      <c r="K74" s="3">
        <v>150</v>
      </c>
      <c r="L74" s="2">
        <v>31</v>
      </c>
      <c r="M74" s="2">
        <v>31</v>
      </c>
      <c r="N74" s="2">
        <v>73</v>
      </c>
      <c r="O74" s="31" t="s">
        <v>60</v>
      </c>
    </row>
    <row r="75" ht="19" customHeight="1" spans="1:15">
      <c r="A75" s="2" t="s">
        <v>538</v>
      </c>
      <c r="B75" s="2" t="s">
        <v>444</v>
      </c>
      <c r="C75" s="2" t="s">
        <v>120</v>
      </c>
      <c r="D75" s="2" t="s">
        <v>452</v>
      </c>
      <c r="E75" s="2" t="s">
        <v>1100</v>
      </c>
      <c r="F75" s="30">
        <v>8</v>
      </c>
      <c r="G75" s="3">
        <f t="shared" si="2"/>
        <v>150</v>
      </c>
      <c r="H75" s="2" t="s">
        <v>745</v>
      </c>
      <c r="I75" s="3">
        <v>0</v>
      </c>
      <c r="J75" s="3">
        <f t="shared" si="3"/>
        <v>150</v>
      </c>
      <c r="K75" s="3">
        <v>150</v>
      </c>
      <c r="L75" s="2">
        <v>31</v>
      </c>
      <c r="M75" s="2">
        <v>31</v>
      </c>
      <c r="N75" s="2">
        <v>74</v>
      </c>
      <c r="O75" s="31" t="s">
        <v>60</v>
      </c>
    </row>
    <row r="76" ht="19" customHeight="1" spans="1:15">
      <c r="A76" s="2" t="s">
        <v>540</v>
      </c>
      <c r="B76" s="2" t="s">
        <v>444</v>
      </c>
      <c r="C76" s="2" t="s">
        <v>120</v>
      </c>
      <c r="D76" s="2" t="s">
        <v>452</v>
      </c>
      <c r="E76" s="2" t="s">
        <v>1100</v>
      </c>
      <c r="F76" s="30">
        <v>8</v>
      </c>
      <c r="G76" s="3">
        <f t="shared" si="2"/>
        <v>150</v>
      </c>
      <c r="H76" s="2" t="s">
        <v>745</v>
      </c>
      <c r="I76" s="3">
        <v>0</v>
      </c>
      <c r="J76" s="3">
        <f t="shared" si="3"/>
        <v>150</v>
      </c>
      <c r="K76" s="3">
        <v>150</v>
      </c>
      <c r="L76" s="2">
        <v>31</v>
      </c>
      <c r="M76" s="2">
        <v>31</v>
      </c>
      <c r="N76" s="2">
        <v>75</v>
      </c>
      <c r="O76" s="31" t="s">
        <v>60</v>
      </c>
    </row>
    <row r="77" ht="19" customHeight="1" spans="1:15">
      <c r="A77" s="2" t="s">
        <v>541</v>
      </c>
      <c r="B77" s="2" t="s">
        <v>444</v>
      </c>
      <c r="C77" s="2" t="s">
        <v>120</v>
      </c>
      <c r="D77" s="2" t="s">
        <v>452</v>
      </c>
      <c r="E77" s="2" t="s">
        <v>1100</v>
      </c>
      <c r="F77" s="30">
        <v>8</v>
      </c>
      <c r="G77" s="3">
        <f t="shared" si="2"/>
        <v>150</v>
      </c>
      <c r="H77" s="2" t="s">
        <v>745</v>
      </c>
      <c r="I77" s="3">
        <v>0</v>
      </c>
      <c r="J77" s="3">
        <f t="shared" si="3"/>
        <v>150</v>
      </c>
      <c r="K77" s="3">
        <v>150</v>
      </c>
      <c r="L77" s="2">
        <v>31</v>
      </c>
      <c r="M77" s="2">
        <v>31</v>
      </c>
      <c r="N77" s="2">
        <v>76</v>
      </c>
      <c r="O77" s="31" t="s">
        <v>60</v>
      </c>
    </row>
    <row r="78" ht="19" customHeight="1" spans="1:15">
      <c r="A78" s="2" t="s">
        <v>542</v>
      </c>
      <c r="B78" s="2" t="s">
        <v>444</v>
      </c>
      <c r="C78" s="2" t="s">
        <v>120</v>
      </c>
      <c r="D78" s="2" t="s">
        <v>511</v>
      </c>
      <c r="E78" s="2" t="s">
        <v>1100</v>
      </c>
      <c r="F78" s="30">
        <v>8</v>
      </c>
      <c r="G78" s="3">
        <f t="shared" si="2"/>
        <v>24.19</v>
      </c>
      <c r="H78" s="2" t="s">
        <v>745</v>
      </c>
      <c r="I78" s="3">
        <v>0</v>
      </c>
      <c r="J78" s="3">
        <f t="shared" si="3"/>
        <v>24.19</v>
      </c>
      <c r="K78" s="3">
        <v>150</v>
      </c>
      <c r="L78" s="2">
        <v>5</v>
      </c>
      <c r="M78" s="2">
        <v>31</v>
      </c>
      <c r="N78" s="2">
        <v>77</v>
      </c>
      <c r="O78" s="31" t="s">
        <v>60</v>
      </c>
    </row>
    <row r="79" ht="19" customHeight="1" spans="1:15">
      <c r="A79" s="2" t="s">
        <v>554</v>
      </c>
      <c r="B79" s="2" t="s">
        <v>444</v>
      </c>
      <c r="C79" s="2" t="s">
        <v>120</v>
      </c>
      <c r="D79" s="2" t="s">
        <v>511</v>
      </c>
      <c r="E79" s="2" t="s">
        <v>1100</v>
      </c>
      <c r="F79" s="30">
        <v>8</v>
      </c>
      <c r="G79" s="3">
        <f t="shared" si="2"/>
        <v>150</v>
      </c>
      <c r="H79" s="2" t="s">
        <v>745</v>
      </c>
      <c r="I79" s="3">
        <v>0</v>
      </c>
      <c r="J79" s="3">
        <f t="shared" si="3"/>
        <v>150</v>
      </c>
      <c r="K79" s="3">
        <v>150</v>
      </c>
      <c r="L79" s="2">
        <v>31</v>
      </c>
      <c r="M79" s="2">
        <v>31</v>
      </c>
      <c r="N79" s="2">
        <v>78</v>
      </c>
      <c r="O79" s="31" t="s">
        <v>60</v>
      </c>
    </row>
    <row r="80" ht="19" customHeight="1" spans="1:15">
      <c r="A80" s="2" t="s">
        <v>556</v>
      </c>
      <c r="B80" s="2" t="s">
        <v>444</v>
      </c>
      <c r="C80" s="2" t="s">
        <v>120</v>
      </c>
      <c r="D80" s="2" t="s">
        <v>452</v>
      </c>
      <c r="E80" s="2" t="s">
        <v>1100</v>
      </c>
      <c r="F80" s="30">
        <v>8</v>
      </c>
      <c r="G80" s="3">
        <f t="shared" si="2"/>
        <v>150</v>
      </c>
      <c r="H80" s="2" t="s">
        <v>745</v>
      </c>
      <c r="I80" s="3">
        <v>0</v>
      </c>
      <c r="J80" s="3">
        <f t="shared" si="3"/>
        <v>150</v>
      </c>
      <c r="K80" s="3">
        <v>150</v>
      </c>
      <c r="L80" s="2">
        <v>31</v>
      </c>
      <c r="M80" s="2">
        <v>31</v>
      </c>
      <c r="N80" s="2">
        <v>79</v>
      </c>
      <c r="O80" s="31" t="s">
        <v>60</v>
      </c>
    </row>
    <row r="81" ht="19" customHeight="1" spans="1:15">
      <c r="A81" s="2" t="s">
        <v>310</v>
      </c>
      <c r="B81" s="2" t="s">
        <v>312</v>
      </c>
      <c r="C81" s="2" t="s">
        <v>311</v>
      </c>
      <c r="D81" s="2" t="s">
        <v>313</v>
      </c>
      <c r="E81" s="2" t="s">
        <v>1100</v>
      </c>
      <c r="F81" s="30">
        <v>8</v>
      </c>
      <c r="G81" s="3">
        <f t="shared" si="2"/>
        <v>1000</v>
      </c>
      <c r="H81" s="2" t="s">
        <v>745</v>
      </c>
      <c r="I81" s="3">
        <v>0</v>
      </c>
      <c r="J81" s="3">
        <f t="shared" si="3"/>
        <v>1000</v>
      </c>
      <c r="K81" s="3">
        <v>1000</v>
      </c>
      <c r="L81" s="2">
        <v>31</v>
      </c>
      <c r="M81" s="2">
        <v>31</v>
      </c>
      <c r="N81" s="2">
        <v>80</v>
      </c>
      <c r="O81" s="31" t="s">
        <v>60</v>
      </c>
    </row>
    <row r="82" ht="19" customHeight="1" spans="1:15">
      <c r="A82" s="2" t="s">
        <v>316</v>
      </c>
      <c r="B82" s="2" t="s">
        <v>312</v>
      </c>
      <c r="C82" s="2" t="s">
        <v>311</v>
      </c>
      <c r="D82" s="2" t="s">
        <v>313</v>
      </c>
      <c r="E82" s="2" t="s">
        <v>1100</v>
      </c>
      <c r="F82" s="30">
        <v>8</v>
      </c>
      <c r="G82" s="3">
        <f t="shared" si="2"/>
        <v>1000</v>
      </c>
      <c r="H82" s="2" t="s">
        <v>745</v>
      </c>
      <c r="I82" s="3">
        <v>0</v>
      </c>
      <c r="J82" s="3">
        <f t="shared" si="3"/>
        <v>1000</v>
      </c>
      <c r="K82" s="3">
        <v>1000</v>
      </c>
      <c r="L82" s="2">
        <v>31</v>
      </c>
      <c r="M82" s="2">
        <v>31</v>
      </c>
      <c r="N82" s="2">
        <v>81</v>
      </c>
      <c r="O82" s="31" t="s">
        <v>60</v>
      </c>
    </row>
    <row r="83" ht="19" customHeight="1" spans="1:15">
      <c r="A83" s="2" t="s">
        <v>317</v>
      </c>
      <c r="B83" s="2" t="s">
        <v>312</v>
      </c>
      <c r="C83" s="2" t="s">
        <v>311</v>
      </c>
      <c r="D83" s="2" t="s">
        <v>313</v>
      </c>
      <c r="E83" s="2" t="s">
        <v>1100</v>
      </c>
      <c r="F83" s="30">
        <v>8</v>
      </c>
      <c r="G83" s="3">
        <f t="shared" si="2"/>
        <v>1000</v>
      </c>
      <c r="H83" s="2" t="s">
        <v>745</v>
      </c>
      <c r="I83" s="3">
        <v>0</v>
      </c>
      <c r="J83" s="3">
        <f t="shared" si="3"/>
        <v>1000</v>
      </c>
      <c r="K83" s="3">
        <v>1000</v>
      </c>
      <c r="L83" s="2">
        <v>31</v>
      </c>
      <c r="M83" s="2">
        <v>31</v>
      </c>
      <c r="N83" s="2">
        <v>82</v>
      </c>
      <c r="O83" s="31" t="s">
        <v>60</v>
      </c>
    </row>
    <row r="84" ht="19" customHeight="1" spans="1:15">
      <c r="A84" s="2" t="s">
        <v>321</v>
      </c>
      <c r="B84" s="2" t="s">
        <v>312</v>
      </c>
      <c r="C84" s="2" t="s">
        <v>311</v>
      </c>
      <c r="D84" s="2" t="s">
        <v>319</v>
      </c>
      <c r="E84" s="2" t="s">
        <v>1100</v>
      </c>
      <c r="F84" s="30">
        <v>8</v>
      </c>
      <c r="G84" s="3">
        <f t="shared" si="2"/>
        <v>1000</v>
      </c>
      <c r="H84" s="2" t="s">
        <v>745</v>
      </c>
      <c r="I84" s="3">
        <v>0</v>
      </c>
      <c r="J84" s="3">
        <f t="shared" si="3"/>
        <v>1000</v>
      </c>
      <c r="K84" s="3">
        <v>1000</v>
      </c>
      <c r="L84" s="2">
        <v>31</v>
      </c>
      <c r="M84" s="2">
        <v>31</v>
      </c>
      <c r="N84" s="2">
        <v>83</v>
      </c>
      <c r="O84" s="31" t="s">
        <v>60</v>
      </c>
    </row>
    <row r="85" ht="19" customHeight="1" spans="1:15">
      <c r="A85" s="2" t="s">
        <v>326</v>
      </c>
      <c r="B85" s="2" t="s">
        <v>312</v>
      </c>
      <c r="C85" s="2" t="s">
        <v>311</v>
      </c>
      <c r="D85" s="2" t="s">
        <v>327</v>
      </c>
      <c r="E85" s="2" t="s">
        <v>1100</v>
      </c>
      <c r="F85" s="30">
        <v>8</v>
      </c>
      <c r="G85" s="3">
        <f t="shared" si="2"/>
        <v>1000</v>
      </c>
      <c r="H85" s="2" t="s">
        <v>745</v>
      </c>
      <c r="I85" s="3">
        <v>0</v>
      </c>
      <c r="J85" s="3">
        <f t="shared" si="3"/>
        <v>1000</v>
      </c>
      <c r="K85" s="3">
        <v>1000</v>
      </c>
      <c r="L85" s="2">
        <v>31</v>
      </c>
      <c r="M85" s="2">
        <v>31</v>
      </c>
      <c r="N85" s="2">
        <v>84</v>
      </c>
      <c r="O85" s="31" t="s">
        <v>60</v>
      </c>
    </row>
    <row r="86" ht="19" customHeight="1" spans="1:15">
      <c r="A86" s="2" t="s">
        <v>128</v>
      </c>
      <c r="B86" s="2" t="s">
        <v>312</v>
      </c>
      <c r="C86" s="2" t="s">
        <v>311</v>
      </c>
      <c r="D86" s="2" t="s">
        <v>319</v>
      </c>
      <c r="E86" s="2" t="s">
        <v>1100</v>
      </c>
      <c r="F86" s="30">
        <v>8</v>
      </c>
      <c r="G86" s="3">
        <f t="shared" si="2"/>
        <v>161.29</v>
      </c>
      <c r="H86" s="2" t="s">
        <v>745</v>
      </c>
      <c r="I86" s="3">
        <v>0</v>
      </c>
      <c r="J86" s="3">
        <f t="shared" si="3"/>
        <v>161.29</v>
      </c>
      <c r="K86" s="3">
        <v>1000</v>
      </c>
      <c r="L86" s="2">
        <v>5</v>
      </c>
      <c r="M86" s="2">
        <v>31</v>
      </c>
      <c r="N86" s="2">
        <v>85</v>
      </c>
      <c r="O86" s="31" t="s">
        <v>60</v>
      </c>
    </row>
    <row r="87" ht="19" customHeight="1" spans="1:15">
      <c r="A87" s="2" t="s">
        <v>329</v>
      </c>
      <c r="B87" s="2" t="s">
        <v>312</v>
      </c>
      <c r="C87" s="2" t="s">
        <v>311</v>
      </c>
      <c r="D87" s="2" t="s">
        <v>330</v>
      </c>
      <c r="E87" s="2" t="s">
        <v>1100</v>
      </c>
      <c r="F87" s="30">
        <v>8</v>
      </c>
      <c r="G87" s="3">
        <f t="shared" si="2"/>
        <v>1000</v>
      </c>
      <c r="H87" s="2" t="s">
        <v>745</v>
      </c>
      <c r="I87" s="3">
        <v>0</v>
      </c>
      <c r="J87" s="3">
        <f t="shared" si="3"/>
        <v>1000</v>
      </c>
      <c r="K87" s="3">
        <v>1000</v>
      </c>
      <c r="L87" s="2">
        <v>31</v>
      </c>
      <c r="M87" s="2">
        <v>31</v>
      </c>
      <c r="N87" s="2">
        <v>86</v>
      </c>
      <c r="O87" s="31" t="s">
        <v>60</v>
      </c>
    </row>
    <row r="88" ht="19" customHeight="1" spans="1:15">
      <c r="A88" s="2" t="s">
        <v>333</v>
      </c>
      <c r="B88" s="2" t="s">
        <v>312</v>
      </c>
      <c r="C88" s="2" t="s">
        <v>311</v>
      </c>
      <c r="D88" s="2" t="s">
        <v>327</v>
      </c>
      <c r="E88" s="2" t="s">
        <v>1100</v>
      </c>
      <c r="F88" s="30">
        <v>8</v>
      </c>
      <c r="G88" s="3">
        <f t="shared" si="2"/>
        <v>1000</v>
      </c>
      <c r="H88" s="2" t="s">
        <v>745</v>
      </c>
      <c r="I88" s="3">
        <v>0</v>
      </c>
      <c r="J88" s="3">
        <f t="shared" si="3"/>
        <v>1000</v>
      </c>
      <c r="K88" s="3">
        <v>1000</v>
      </c>
      <c r="L88" s="2">
        <v>31</v>
      </c>
      <c r="M88" s="2">
        <v>31</v>
      </c>
      <c r="N88" s="2">
        <v>87</v>
      </c>
      <c r="O88" s="31" t="s">
        <v>60</v>
      </c>
    </row>
    <row r="89" ht="19" customHeight="1" spans="1:15">
      <c r="A89" s="2" t="s">
        <v>335</v>
      </c>
      <c r="B89" s="2" t="s">
        <v>312</v>
      </c>
      <c r="C89" s="2" t="s">
        <v>311</v>
      </c>
      <c r="D89" s="2" t="s">
        <v>319</v>
      </c>
      <c r="E89" s="2" t="s">
        <v>1100</v>
      </c>
      <c r="F89" s="30">
        <v>8</v>
      </c>
      <c r="G89" s="3">
        <f t="shared" si="2"/>
        <v>161.29</v>
      </c>
      <c r="H89" s="2" t="s">
        <v>745</v>
      </c>
      <c r="I89" s="3">
        <v>0</v>
      </c>
      <c r="J89" s="3">
        <f t="shared" si="3"/>
        <v>161.29</v>
      </c>
      <c r="K89" s="3">
        <v>1000</v>
      </c>
      <c r="L89" s="2">
        <v>5</v>
      </c>
      <c r="M89" s="2">
        <v>31</v>
      </c>
      <c r="N89" s="2">
        <v>88</v>
      </c>
      <c r="O89" s="31" t="s">
        <v>60</v>
      </c>
    </row>
    <row r="90" ht="19" customHeight="1" spans="1:15">
      <c r="A90" s="2" t="s">
        <v>339</v>
      </c>
      <c r="B90" s="2" t="s">
        <v>312</v>
      </c>
      <c r="C90" s="2" t="s">
        <v>311</v>
      </c>
      <c r="D90" s="2" t="s">
        <v>330</v>
      </c>
      <c r="E90" s="2" t="s">
        <v>1100</v>
      </c>
      <c r="F90" s="30">
        <v>8</v>
      </c>
      <c r="G90" s="3">
        <f t="shared" si="2"/>
        <v>1000</v>
      </c>
      <c r="H90" s="2" t="s">
        <v>745</v>
      </c>
      <c r="I90" s="3">
        <v>0</v>
      </c>
      <c r="J90" s="3">
        <f t="shared" si="3"/>
        <v>1000</v>
      </c>
      <c r="K90" s="3">
        <v>1000</v>
      </c>
      <c r="L90" s="2">
        <v>31</v>
      </c>
      <c r="M90" s="2">
        <v>31</v>
      </c>
      <c r="N90" s="2">
        <v>89</v>
      </c>
      <c r="O90" s="31" t="s">
        <v>60</v>
      </c>
    </row>
    <row r="91" ht="19" customHeight="1" spans="1:15">
      <c r="A91" s="2" t="s">
        <v>341</v>
      </c>
      <c r="B91" s="2" t="s">
        <v>312</v>
      </c>
      <c r="C91" s="2" t="s">
        <v>311</v>
      </c>
      <c r="D91" s="2" t="s">
        <v>313</v>
      </c>
      <c r="E91" s="2" t="s">
        <v>1100</v>
      </c>
      <c r="F91" s="30">
        <v>8</v>
      </c>
      <c r="G91" s="3">
        <f t="shared" si="2"/>
        <v>1000</v>
      </c>
      <c r="H91" s="2" t="s">
        <v>745</v>
      </c>
      <c r="I91" s="3">
        <v>0</v>
      </c>
      <c r="J91" s="3">
        <f t="shared" si="3"/>
        <v>1000</v>
      </c>
      <c r="K91" s="3">
        <v>1000</v>
      </c>
      <c r="L91" s="2">
        <v>31</v>
      </c>
      <c r="M91" s="2">
        <v>31</v>
      </c>
      <c r="N91" s="2">
        <v>90</v>
      </c>
      <c r="O91" s="31" t="s">
        <v>60</v>
      </c>
    </row>
    <row r="92" ht="19" customHeight="1" spans="1:15">
      <c r="A92" s="2" t="s">
        <v>348</v>
      </c>
      <c r="B92" s="2" t="s">
        <v>312</v>
      </c>
      <c r="C92" s="2" t="s">
        <v>311</v>
      </c>
      <c r="D92" s="2" t="s">
        <v>349</v>
      </c>
      <c r="E92" s="2" t="s">
        <v>1100</v>
      </c>
      <c r="F92" s="30">
        <v>8</v>
      </c>
      <c r="G92" s="3">
        <f t="shared" si="2"/>
        <v>251.61</v>
      </c>
      <c r="H92" s="2" t="s">
        <v>745</v>
      </c>
      <c r="I92" s="3">
        <v>0</v>
      </c>
      <c r="J92" s="3">
        <f t="shared" si="3"/>
        <v>251.61</v>
      </c>
      <c r="K92" s="3">
        <v>300</v>
      </c>
      <c r="L92" s="2">
        <v>26</v>
      </c>
      <c r="M92" s="2">
        <v>31</v>
      </c>
      <c r="N92" s="2">
        <v>91</v>
      </c>
      <c r="O92" s="31" t="s">
        <v>60</v>
      </c>
    </row>
    <row r="93" ht="19" customHeight="1" spans="1:15">
      <c r="A93" s="2" t="s">
        <v>352</v>
      </c>
      <c r="B93" s="2" t="s">
        <v>312</v>
      </c>
      <c r="C93" s="2" t="s">
        <v>311</v>
      </c>
      <c r="D93" s="2" t="s">
        <v>349</v>
      </c>
      <c r="E93" s="2" t="s">
        <v>1100</v>
      </c>
      <c r="F93" s="30">
        <v>8</v>
      </c>
      <c r="G93" s="3">
        <f t="shared" si="2"/>
        <v>251.61</v>
      </c>
      <c r="H93" s="2" t="s">
        <v>745</v>
      </c>
      <c r="I93" s="3">
        <v>0</v>
      </c>
      <c r="J93" s="3">
        <f t="shared" si="3"/>
        <v>251.61</v>
      </c>
      <c r="K93" s="3">
        <v>300</v>
      </c>
      <c r="L93" s="2">
        <v>26</v>
      </c>
      <c r="M93" s="2">
        <v>31</v>
      </c>
      <c r="N93" s="2">
        <v>92</v>
      </c>
      <c r="O93" s="31" t="s">
        <v>60</v>
      </c>
    </row>
    <row r="94" ht="19" customHeight="1" spans="1:15">
      <c r="A94" s="2" t="s">
        <v>354</v>
      </c>
      <c r="B94" s="2" t="s">
        <v>312</v>
      </c>
      <c r="C94" s="2" t="s">
        <v>311</v>
      </c>
      <c r="D94" s="2" t="s">
        <v>349</v>
      </c>
      <c r="E94" s="2" t="s">
        <v>1100</v>
      </c>
      <c r="F94" s="30">
        <v>8</v>
      </c>
      <c r="G94" s="3">
        <f t="shared" si="2"/>
        <v>125.81</v>
      </c>
      <c r="H94" s="2" t="s">
        <v>745</v>
      </c>
      <c r="I94" s="3">
        <v>0</v>
      </c>
      <c r="J94" s="3">
        <f t="shared" si="3"/>
        <v>125.81</v>
      </c>
      <c r="K94" s="3">
        <v>150</v>
      </c>
      <c r="L94" s="2">
        <v>26</v>
      </c>
      <c r="M94" s="2">
        <v>31</v>
      </c>
      <c r="N94" s="2">
        <v>93</v>
      </c>
      <c r="O94" s="31" t="s">
        <v>60</v>
      </c>
    </row>
    <row r="95" ht="19" customHeight="1" spans="1:15">
      <c r="A95" s="2" t="s">
        <v>371</v>
      </c>
      <c r="B95" s="2" t="s">
        <v>356</v>
      </c>
      <c r="C95" s="2" t="s">
        <v>65</v>
      </c>
      <c r="D95" s="2" t="s">
        <v>362</v>
      </c>
      <c r="E95" s="2" t="s">
        <v>4</v>
      </c>
      <c r="F95" s="30">
        <v>8</v>
      </c>
      <c r="G95" s="3">
        <f t="shared" si="2"/>
        <v>260</v>
      </c>
      <c r="H95" s="2" t="s">
        <v>745</v>
      </c>
      <c r="I95" s="3">
        <v>0</v>
      </c>
      <c r="J95" s="3">
        <f t="shared" si="3"/>
        <v>260</v>
      </c>
      <c r="K95" s="3">
        <v>260</v>
      </c>
      <c r="L95" s="2">
        <v>1</v>
      </c>
      <c r="M95" s="2">
        <v>1</v>
      </c>
      <c r="N95" s="2">
        <v>94</v>
      </c>
      <c r="O95" s="31" t="s">
        <v>60</v>
      </c>
    </row>
    <row r="96" ht="19" customHeight="1" spans="1:15">
      <c r="A96" s="2" t="s">
        <v>388</v>
      </c>
      <c r="B96" s="2" t="s">
        <v>356</v>
      </c>
      <c r="C96" s="2" t="s">
        <v>65</v>
      </c>
      <c r="D96" s="2" t="s">
        <v>362</v>
      </c>
      <c r="E96" s="2" t="s">
        <v>4</v>
      </c>
      <c r="F96" s="30">
        <v>8</v>
      </c>
      <c r="G96" s="3">
        <f t="shared" si="2"/>
        <v>260</v>
      </c>
      <c r="H96" s="2" t="s">
        <v>745</v>
      </c>
      <c r="I96" s="3">
        <v>0</v>
      </c>
      <c r="J96" s="3">
        <f t="shared" si="3"/>
        <v>260</v>
      </c>
      <c r="K96" s="3">
        <v>260</v>
      </c>
      <c r="L96" s="2">
        <v>1</v>
      </c>
      <c r="M96" s="2">
        <v>1</v>
      </c>
      <c r="N96" s="2">
        <v>95</v>
      </c>
      <c r="O96" s="31" t="s">
        <v>60</v>
      </c>
    </row>
    <row r="97" ht="19" customHeight="1" spans="1:15">
      <c r="A97" s="2" t="s">
        <v>399</v>
      </c>
      <c r="B97" s="2" t="s">
        <v>356</v>
      </c>
      <c r="C97" s="2" t="s">
        <v>65</v>
      </c>
      <c r="D97" s="2" t="s">
        <v>362</v>
      </c>
      <c r="E97" s="2" t="s">
        <v>4</v>
      </c>
      <c r="F97" s="30">
        <v>8</v>
      </c>
      <c r="G97" s="3">
        <f t="shared" si="2"/>
        <v>150</v>
      </c>
      <c r="H97" s="2" t="s">
        <v>745</v>
      </c>
      <c r="I97" s="3">
        <v>0</v>
      </c>
      <c r="J97" s="3">
        <f t="shared" si="3"/>
        <v>150</v>
      </c>
      <c r="K97" s="3">
        <v>150</v>
      </c>
      <c r="L97" s="2">
        <v>1</v>
      </c>
      <c r="M97" s="2">
        <v>1</v>
      </c>
      <c r="N97" s="2">
        <v>96</v>
      </c>
      <c r="O97" s="31" t="s">
        <v>60</v>
      </c>
    </row>
    <row r="98" ht="19" customHeight="1" spans="1:15">
      <c r="A98" s="2" t="s">
        <v>406</v>
      </c>
      <c r="B98" s="2" t="s">
        <v>356</v>
      </c>
      <c r="C98" s="2" t="s">
        <v>65</v>
      </c>
      <c r="D98" s="2" t="s">
        <v>362</v>
      </c>
      <c r="E98" s="2" t="s">
        <v>4</v>
      </c>
      <c r="F98" s="30">
        <v>8</v>
      </c>
      <c r="G98" s="3">
        <f t="shared" si="2"/>
        <v>260</v>
      </c>
      <c r="H98" s="2" t="s">
        <v>745</v>
      </c>
      <c r="I98" s="3">
        <v>0</v>
      </c>
      <c r="J98" s="3">
        <f t="shared" si="3"/>
        <v>260</v>
      </c>
      <c r="K98" s="3">
        <v>260</v>
      </c>
      <c r="L98" s="2">
        <v>1</v>
      </c>
      <c r="M98" s="2">
        <v>1</v>
      </c>
      <c r="N98" s="2">
        <v>97</v>
      </c>
      <c r="O98" s="31" t="s">
        <v>60</v>
      </c>
    </row>
    <row r="99" ht="19" customHeight="1" spans="1:15">
      <c r="A99" s="2" t="s">
        <v>407</v>
      </c>
      <c r="B99" s="2" t="s">
        <v>356</v>
      </c>
      <c r="C99" s="2" t="s">
        <v>65</v>
      </c>
      <c r="D99" s="2" t="s">
        <v>362</v>
      </c>
      <c r="E99" s="2" t="s">
        <v>4</v>
      </c>
      <c r="F99" s="30">
        <v>8</v>
      </c>
      <c r="G99" s="3">
        <f t="shared" si="2"/>
        <v>150</v>
      </c>
      <c r="H99" s="2" t="s">
        <v>745</v>
      </c>
      <c r="I99" s="3">
        <v>0</v>
      </c>
      <c r="J99" s="3">
        <f t="shared" si="3"/>
        <v>150</v>
      </c>
      <c r="K99" s="3">
        <v>150</v>
      </c>
      <c r="L99" s="2">
        <v>1</v>
      </c>
      <c r="M99" s="2">
        <v>1</v>
      </c>
      <c r="N99" s="2">
        <v>98</v>
      </c>
      <c r="O99" s="31" t="s">
        <v>60</v>
      </c>
    </row>
    <row r="100" ht="19" customHeight="1" spans="1:15">
      <c r="A100" s="2" t="s">
        <v>417</v>
      </c>
      <c r="B100" s="2" t="s">
        <v>356</v>
      </c>
      <c r="C100" s="2" t="s">
        <v>65</v>
      </c>
      <c r="D100" s="2" t="s">
        <v>362</v>
      </c>
      <c r="E100" s="2" t="s">
        <v>4</v>
      </c>
      <c r="F100" s="30">
        <v>8</v>
      </c>
      <c r="G100" s="3">
        <f t="shared" si="2"/>
        <v>150</v>
      </c>
      <c r="H100" s="2" t="s">
        <v>745</v>
      </c>
      <c r="I100" s="3">
        <v>0</v>
      </c>
      <c r="J100" s="3">
        <f t="shared" si="3"/>
        <v>150</v>
      </c>
      <c r="K100" s="3">
        <v>150</v>
      </c>
      <c r="L100" s="2">
        <v>1</v>
      </c>
      <c r="M100" s="2">
        <v>1</v>
      </c>
      <c r="N100" s="2">
        <v>99</v>
      </c>
      <c r="O100" s="31" t="s">
        <v>60</v>
      </c>
    </row>
    <row r="101" ht="19" customHeight="1" spans="1:15">
      <c r="A101" s="2" t="s">
        <v>420</v>
      </c>
      <c r="B101" s="2" t="s">
        <v>356</v>
      </c>
      <c r="C101" s="2" t="s">
        <v>65</v>
      </c>
      <c r="D101" s="2" t="s">
        <v>362</v>
      </c>
      <c r="E101" s="2" t="s">
        <v>4</v>
      </c>
      <c r="F101" s="30">
        <v>8</v>
      </c>
      <c r="G101" s="3">
        <f t="shared" si="2"/>
        <v>150</v>
      </c>
      <c r="H101" s="2" t="s">
        <v>745</v>
      </c>
      <c r="I101" s="3">
        <v>0</v>
      </c>
      <c r="J101" s="3">
        <f t="shared" si="3"/>
        <v>150</v>
      </c>
      <c r="K101" s="3">
        <v>150</v>
      </c>
      <c r="L101" s="2">
        <v>1</v>
      </c>
      <c r="M101" s="2">
        <v>1</v>
      </c>
      <c r="N101" s="2">
        <v>100</v>
      </c>
      <c r="O101" s="31" t="s">
        <v>60</v>
      </c>
    </row>
    <row r="102" ht="19" customHeight="1" spans="1:15">
      <c r="A102" s="2" t="s">
        <v>424</v>
      </c>
      <c r="B102" s="2" t="s">
        <v>356</v>
      </c>
      <c r="C102" s="2" t="s">
        <v>65</v>
      </c>
      <c r="D102" s="2" t="s">
        <v>362</v>
      </c>
      <c r="E102" s="2" t="s">
        <v>4</v>
      </c>
      <c r="F102" s="30">
        <v>8</v>
      </c>
      <c r="G102" s="3">
        <f t="shared" si="2"/>
        <v>150</v>
      </c>
      <c r="H102" s="2" t="s">
        <v>745</v>
      </c>
      <c r="I102" s="3">
        <v>0</v>
      </c>
      <c r="J102" s="3">
        <f t="shared" si="3"/>
        <v>150</v>
      </c>
      <c r="K102" s="3">
        <v>150</v>
      </c>
      <c r="L102" s="2">
        <v>1</v>
      </c>
      <c r="M102" s="2">
        <v>1</v>
      </c>
      <c r="N102" s="2">
        <v>101</v>
      </c>
      <c r="O102" s="31" t="s">
        <v>60</v>
      </c>
    </row>
    <row r="103" ht="19" customHeight="1" spans="1:15">
      <c r="A103" s="2" t="s">
        <v>430</v>
      </c>
      <c r="B103" s="2" t="s">
        <v>356</v>
      </c>
      <c r="C103" s="2" t="s">
        <v>65</v>
      </c>
      <c r="D103" s="2" t="s">
        <v>383</v>
      </c>
      <c r="E103" s="2" t="s">
        <v>4</v>
      </c>
      <c r="F103" s="30">
        <v>8</v>
      </c>
      <c r="G103" s="3">
        <f t="shared" si="2"/>
        <v>150</v>
      </c>
      <c r="H103" s="2" t="s">
        <v>745</v>
      </c>
      <c r="I103" s="3">
        <v>0</v>
      </c>
      <c r="J103" s="3">
        <f t="shared" si="3"/>
        <v>150</v>
      </c>
      <c r="K103" s="3">
        <v>150</v>
      </c>
      <c r="L103" s="2">
        <v>1</v>
      </c>
      <c r="M103" s="2">
        <v>1</v>
      </c>
      <c r="N103" s="2">
        <v>102</v>
      </c>
      <c r="O103" s="31" t="s">
        <v>60</v>
      </c>
    </row>
    <row r="104" ht="19" customHeight="1" spans="1:15">
      <c r="A104" s="2" t="s">
        <v>431</v>
      </c>
      <c r="B104" s="2" t="s">
        <v>356</v>
      </c>
      <c r="C104" s="2" t="s">
        <v>65</v>
      </c>
      <c r="D104" s="2" t="s">
        <v>362</v>
      </c>
      <c r="E104" s="2" t="s">
        <v>4</v>
      </c>
      <c r="F104" s="30">
        <v>8</v>
      </c>
      <c r="G104" s="3">
        <f t="shared" si="2"/>
        <v>150</v>
      </c>
      <c r="H104" s="2" t="s">
        <v>745</v>
      </c>
      <c r="I104" s="3">
        <v>0</v>
      </c>
      <c r="J104" s="3">
        <f t="shared" si="3"/>
        <v>150</v>
      </c>
      <c r="K104" s="3">
        <v>150</v>
      </c>
      <c r="L104" s="2">
        <v>1</v>
      </c>
      <c r="M104" s="2">
        <v>1</v>
      </c>
      <c r="N104" s="2">
        <v>103</v>
      </c>
      <c r="O104" s="31" t="s">
        <v>60</v>
      </c>
    </row>
    <row r="105" ht="19" customHeight="1" spans="1:15">
      <c r="A105" s="2" t="s">
        <v>433</v>
      </c>
      <c r="B105" s="2" t="s">
        <v>356</v>
      </c>
      <c r="C105" s="2" t="s">
        <v>65</v>
      </c>
      <c r="D105" s="2" t="s">
        <v>362</v>
      </c>
      <c r="E105" s="2" t="s">
        <v>4</v>
      </c>
      <c r="F105" s="30">
        <v>8</v>
      </c>
      <c r="G105" s="3">
        <f t="shared" si="2"/>
        <v>150</v>
      </c>
      <c r="H105" s="2" t="s">
        <v>745</v>
      </c>
      <c r="I105" s="3">
        <v>0</v>
      </c>
      <c r="J105" s="3">
        <f t="shared" si="3"/>
        <v>150</v>
      </c>
      <c r="K105" s="3">
        <v>150</v>
      </c>
      <c r="L105" s="2">
        <v>1</v>
      </c>
      <c r="M105" s="2">
        <v>1</v>
      </c>
      <c r="N105" s="2">
        <v>104</v>
      </c>
      <c r="O105" s="31" t="s">
        <v>60</v>
      </c>
    </row>
    <row r="106" ht="19" customHeight="1" spans="1:15">
      <c r="A106" s="2" t="s">
        <v>434</v>
      </c>
      <c r="B106" s="2" t="s">
        <v>356</v>
      </c>
      <c r="C106" s="2" t="s">
        <v>65</v>
      </c>
      <c r="D106" s="2" t="s">
        <v>357</v>
      </c>
      <c r="E106" s="2" t="s">
        <v>4</v>
      </c>
      <c r="F106" s="30">
        <v>8</v>
      </c>
      <c r="G106" s="3">
        <f t="shared" si="2"/>
        <v>150</v>
      </c>
      <c r="H106" s="2" t="s">
        <v>745</v>
      </c>
      <c r="I106" s="3">
        <v>0</v>
      </c>
      <c r="J106" s="3">
        <f t="shared" si="3"/>
        <v>150</v>
      </c>
      <c r="K106" s="3">
        <v>150</v>
      </c>
      <c r="L106" s="2">
        <v>1</v>
      </c>
      <c r="M106" s="2">
        <v>1</v>
      </c>
      <c r="N106" s="2">
        <v>105</v>
      </c>
      <c r="O106" s="31" t="s">
        <v>60</v>
      </c>
    </row>
    <row r="107" ht="19" customHeight="1" spans="1:15">
      <c r="A107" s="2" t="s">
        <v>435</v>
      </c>
      <c r="B107" s="2" t="s">
        <v>356</v>
      </c>
      <c r="C107" s="2" t="s">
        <v>65</v>
      </c>
      <c r="D107" s="2" t="s">
        <v>362</v>
      </c>
      <c r="E107" s="2" t="s">
        <v>4</v>
      </c>
      <c r="F107" s="30">
        <v>8</v>
      </c>
      <c r="G107" s="3">
        <f t="shared" si="2"/>
        <v>150</v>
      </c>
      <c r="H107" s="2" t="s">
        <v>745</v>
      </c>
      <c r="I107" s="3">
        <v>0</v>
      </c>
      <c r="J107" s="3">
        <f t="shared" si="3"/>
        <v>150</v>
      </c>
      <c r="K107" s="3">
        <v>150</v>
      </c>
      <c r="L107" s="2">
        <v>1</v>
      </c>
      <c r="M107" s="2">
        <v>1</v>
      </c>
      <c r="N107" s="2">
        <v>106</v>
      </c>
      <c r="O107" s="31" t="s">
        <v>60</v>
      </c>
    </row>
    <row r="108" ht="19" customHeight="1" spans="1:15">
      <c r="A108" s="2" t="s">
        <v>436</v>
      </c>
      <c r="B108" s="2" t="s">
        <v>356</v>
      </c>
      <c r="C108" s="2" t="s">
        <v>65</v>
      </c>
      <c r="D108" s="2" t="s">
        <v>362</v>
      </c>
      <c r="E108" s="2" t="s">
        <v>4</v>
      </c>
      <c r="F108" s="30">
        <v>8</v>
      </c>
      <c r="G108" s="3">
        <f t="shared" si="2"/>
        <v>150</v>
      </c>
      <c r="H108" s="2" t="s">
        <v>745</v>
      </c>
      <c r="I108" s="3">
        <v>0</v>
      </c>
      <c r="J108" s="3">
        <f t="shared" si="3"/>
        <v>150</v>
      </c>
      <c r="K108" s="3">
        <v>150</v>
      </c>
      <c r="L108" s="2">
        <v>1</v>
      </c>
      <c r="M108" s="2">
        <v>1</v>
      </c>
      <c r="N108" s="2">
        <v>107</v>
      </c>
      <c r="O108" s="31" t="s">
        <v>60</v>
      </c>
    </row>
    <row r="109" ht="19" customHeight="1" spans="1:15">
      <c r="A109" s="2" t="s">
        <v>240</v>
      </c>
      <c r="B109" s="2" t="s">
        <v>179</v>
      </c>
      <c r="C109" s="2" t="s">
        <v>65</v>
      </c>
      <c r="D109" s="2" t="s">
        <v>237</v>
      </c>
      <c r="E109" s="2" t="s">
        <v>4</v>
      </c>
      <c r="F109" s="30">
        <v>8</v>
      </c>
      <c r="G109" s="3">
        <f t="shared" si="2"/>
        <v>150</v>
      </c>
      <c r="H109" s="2" t="s">
        <v>745</v>
      </c>
      <c r="I109" s="3">
        <v>0</v>
      </c>
      <c r="J109" s="3">
        <f t="shared" si="3"/>
        <v>150</v>
      </c>
      <c r="K109" s="3">
        <v>150</v>
      </c>
      <c r="L109" s="2">
        <v>1</v>
      </c>
      <c r="M109" s="2">
        <v>1</v>
      </c>
      <c r="N109" s="2">
        <v>108</v>
      </c>
      <c r="O109" s="31" t="s">
        <v>60</v>
      </c>
    </row>
    <row r="110" ht="19" customHeight="1" spans="1:15">
      <c r="A110" s="2" t="s">
        <v>258</v>
      </c>
      <c r="B110" s="2" t="s">
        <v>179</v>
      </c>
      <c r="C110" s="2" t="s">
        <v>65</v>
      </c>
      <c r="D110" s="2" t="s">
        <v>259</v>
      </c>
      <c r="E110" s="2" t="s">
        <v>4</v>
      </c>
      <c r="F110" s="30">
        <v>8</v>
      </c>
      <c r="G110" s="3">
        <f t="shared" si="2"/>
        <v>260</v>
      </c>
      <c r="H110" s="2" t="s">
        <v>745</v>
      </c>
      <c r="I110" s="3">
        <v>0</v>
      </c>
      <c r="J110" s="3">
        <f t="shared" si="3"/>
        <v>260</v>
      </c>
      <c r="K110" s="3">
        <v>260</v>
      </c>
      <c r="L110" s="2">
        <v>1</v>
      </c>
      <c r="M110" s="2">
        <v>1</v>
      </c>
      <c r="N110" s="2">
        <v>109</v>
      </c>
      <c r="O110" s="31" t="s">
        <v>60</v>
      </c>
    </row>
    <row r="111" ht="19" customHeight="1" spans="1:15">
      <c r="A111" s="2" t="s">
        <v>263</v>
      </c>
      <c r="B111" s="2" t="s">
        <v>179</v>
      </c>
      <c r="C111" s="2" t="s">
        <v>65</v>
      </c>
      <c r="D111" s="2" t="s">
        <v>237</v>
      </c>
      <c r="E111" s="2" t="s">
        <v>4</v>
      </c>
      <c r="F111" s="30">
        <v>8</v>
      </c>
      <c r="G111" s="3">
        <f t="shared" si="2"/>
        <v>150</v>
      </c>
      <c r="H111" s="2" t="s">
        <v>745</v>
      </c>
      <c r="I111" s="3">
        <v>0</v>
      </c>
      <c r="J111" s="3">
        <f t="shared" si="3"/>
        <v>150</v>
      </c>
      <c r="K111" s="3">
        <v>150</v>
      </c>
      <c r="L111" s="2">
        <v>1</v>
      </c>
      <c r="M111" s="2">
        <v>1</v>
      </c>
      <c r="N111" s="2">
        <v>110</v>
      </c>
      <c r="O111" s="31" t="s">
        <v>60</v>
      </c>
    </row>
    <row r="112" ht="19" customHeight="1" spans="1:15">
      <c r="A112" s="2" t="s">
        <v>269</v>
      </c>
      <c r="B112" s="2" t="s">
        <v>179</v>
      </c>
      <c r="C112" s="2" t="s">
        <v>65</v>
      </c>
      <c r="D112" s="2" t="s">
        <v>237</v>
      </c>
      <c r="E112" s="2" t="s">
        <v>4</v>
      </c>
      <c r="F112" s="30">
        <v>8</v>
      </c>
      <c r="G112" s="3">
        <f t="shared" si="2"/>
        <v>150</v>
      </c>
      <c r="H112" s="2" t="s">
        <v>745</v>
      </c>
      <c r="I112" s="3">
        <v>0</v>
      </c>
      <c r="J112" s="3">
        <f t="shared" si="3"/>
        <v>150</v>
      </c>
      <c r="K112" s="3">
        <v>150</v>
      </c>
      <c r="L112" s="2">
        <v>1</v>
      </c>
      <c r="M112" s="2">
        <v>1</v>
      </c>
      <c r="N112" s="2">
        <v>111</v>
      </c>
      <c r="O112" s="31" t="s">
        <v>60</v>
      </c>
    </row>
    <row r="113" ht="19" customHeight="1" spans="1:15">
      <c r="A113" s="2" t="s">
        <v>272</v>
      </c>
      <c r="B113" s="2" t="s">
        <v>179</v>
      </c>
      <c r="C113" s="2" t="s">
        <v>65</v>
      </c>
      <c r="D113" s="2" t="s">
        <v>237</v>
      </c>
      <c r="E113" s="2" t="s">
        <v>4</v>
      </c>
      <c r="F113" s="30">
        <v>8</v>
      </c>
      <c r="G113" s="3">
        <f t="shared" si="2"/>
        <v>150</v>
      </c>
      <c r="H113" s="2" t="s">
        <v>745</v>
      </c>
      <c r="I113" s="3">
        <v>0</v>
      </c>
      <c r="J113" s="3">
        <f t="shared" si="3"/>
        <v>150</v>
      </c>
      <c r="K113" s="3">
        <v>150</v>
      </c>
      <c r="L113" s="2">
        <v>1</v>
      </c>
      <c r="M113" s="2">
        <v>1</v>
      </c>
      <c r="N113" s="2">
        <v>112</v>
      </c>
      <c r="O113" s="31" t="s">
        <v>60</v>
      </c>
    </row>
    <row r="114" ht="19" customHeight="1" spans="1:15">
      <c r="A114" s="2" t="s">
        <v>283</v>
      </c>
      <c r="B114" s="2" t="s">
        <v>274</v>
      </c>
      <c r="C114" s="2" t="s">
        <v>65</v>
      </c>
      <c r="D114" s="2" t="s">
        <v>284</v>
      </c>
      <c r="E114" s="2" t="s">
        <v>4</v>
      </c>
      <c r="F114" s="30">
        <v>8</v>
      </c>
      <c r="G114" s="3">
        <f t="shared" si="2"/>
        <v>150</v>
      </c>
      <c r="H114" s="2" t="s">
        <v>745</v>
      </c>
      <c r="I114" s="3">
        <v>0</v>
      </c>
      <c r="J114" s="3">
        <f t="shared" si="3"/>
        <v>150</v>
      </c>
      <c r="K114" s="3">
        <v>150</v>
      </c>
      <c r="L114" s="2">
        <v>1</v>
      </c>
      <c r="M114" s="2">
        <v>1</v>
      </c>
      <c r="N114" s="2">
        <v>113</v>
      </c>
      <c r="O114" s="31" t="s">
        <v>60</v>
      </c>
    </row>
    <row r="115" ht="19" customHeight="1" spans="1:15">
      <c r="A115" s="2" t="s">
        <v>286</v>
      </c>
      <c r="B115" s="2" t="s">
        <v>274</v>
      </c>
      <c r="C115" s="2" t="s">
        <v>65</v>
      </c>
      <c r="D115" s="2" t="s">
        <v>275</v>
      </c>
      <c r="E115" s="2" t="s">
        <v>4</v>
      </c>
      <c r="F115" s="30">
        <v>8</v>
      </c>
      <c r="G115" s="3">
        <f t="shared" si="2"/>
        <v>260</v>
      </c>
      <c r="H115" s="2" t="s">
        <v>745</v>
      </c>
      <c r="I115" s="3">
        <v>0</v>
      </c>
      <c r="J115" s="3">
        <f t="shared" si="3"/>
        <v>260</v>
      </c>
      <c r="K115" s="3">
        <v>260</v>
      </c>
      <c r="L115" s="2">
        <v>1</v>
      </c>
      <c r="M115" s="2">
        <v>1</v>
      </c>
      <c r="N115" s="2">
        <v>114</v>
      </c>
      <c r="O115" s="31" t="s">
        <v>60</v>
      </c>
    </row>
    <row r="116" ht="19" customHeight="1" spans="1:15">
      <c r="A116" s="2" t="s">
        <v>288</v>
      </c>
      <c r="B116" s="2" t="s">
        <v>274</v>
      </c>
      <c r="C116" s="2" t="s">
        <v>65</v>
      </c>
      <c r="D116" s="2" t="s">
        <v>284</v>
      </c>
      <c r="E116" s="2" t="s">
        <v>4</v>
      </c>
      <c r="F116" s="30">
        <v>8</v>
      </c>
      <c r="G116" s="3">
        <f t="shared" si="2"/>
        <v>150</v>
      </c>
      <c r="H116" s="2" t="s">
        <v>745</v>
      </c>
      <c r="I116" s="3">
        <v>0</v>
      </c>
      <c r="J116" s="3">
        <f t="shared" si="3"/>
        <v>150</v>
      </c>
      <c r="K116" s="3">
        <v>150</v>
      </c>
      <c r="L116" s="2">
        <v>1</v>
      </c>
      <c r="M116" s="2">
        <v>1</v>
      </c>
      <c r="N116" s="2">
        <v>115</v>
      </c>
      <c r="O116" s="31" t="s">
        <v>60</v>
      </c>
    </row>
    <row r="117" ht="19" customHeight="1" spans="1:15">
      <c r="A117" s="2" t="s">
        <v>289</v>
      </c>
      <c r="B117" s="2" t="s">
        <v>274</v>
      </c>
      <c r="C117" s="2" t="s">
        <v>65</v>
      </c>
      <c r="D117" s="2" t="s">
        <v>275</v>
      </c>
      <c r="E117" s="2" t="s">
        <v>4</v>
      </c>
      <c r="F117" s="30">
        <v>8</v>
      </c>
      <c r="G117" s="3">
        <f t="shared" si="2"/>
        <v>260</v>
      </c>
      <c r="H117" s="2" t="s">
        <v>745</v>
      </c>
      <c r="I117" s="3">
        <v>0</v>
      </c>
      <c r="J117" s="3">
        <f t="shared" si="3"/>
        <v>260</v>
      </c>
      <c r="K117" s="3">
        <v>260</v>
      </c>
      <c r="L117" s="2">
        <v>1</v>
      </c>
      <c r="M117" s="2">
        <v>1</v>
      </c>
      <c r="N117" s="2">
        <v>116</v>
      </c>
      <c r="O117" s="31" t="s">
        <v>60</v>
      </c>
    </row>
    <row r="118" ht="19" customHeight="1" spans="1:15">
      <c r="A118" s="2" t="s">
        <v>292</v>
      </c>
      <c r="B118" s="2" t="s">
        <v>274</v>
      </c>
      <c r="C118" s="2" t="s">
        <v>65</v>
      </c>
      <c r="D118" s="2" t="s">
        <v>275</v>
      </c>
      <c r="E118" s="2" t="s">
        <v>4</v>
      </c>
      <c r="F118" s="30">
        <v>8</v>
      </c>
      <c r="G118" s="3">
        <f t="shared" si="2"/>
        <v>260</v>
      </c>
      <c r="H118" s="2" t="s">
        <v>745</v>
      </c>
      <c r="I118" s="3">
        <v>0</v>
      </c>
      <c r="J118" s="3">
        <f t="shared" si="3"/>
        <v>260</v>
      </c>
      <c r="K118" s="3">
        <v>260</v>
      </c>
      <c r="L118" s="2">
        <v>1</v>
      </c>
      <c r="M118" s="2">
        <v>1</v>
      </c>
      <c r="N118" s="2">
        <v>117</v>
      </c>
      <c r="O118" s="31" t="s">
        <v>60</v>
      </c>
    </row>
    <row r="119" ht="19" customHeight="1" spans="1:15">
      <c r="A119" s="2" t="s">
        <v>308</v>
      </c>
      <c r="B119" s="2" t="s">
        <v>274</v>
      </c>
      <c r="C119" s="2" t="s">
        <v>65</v>
      </c>
      <c r="D119" s="2" t="s">
        <v>284</v>
      </c>
      <c r="E119" s="2" t="s">
        <v>4</v>
      </c>
      <c r="F119" s="30">
        <v>8</v>
      </c>
      <c r="G119" s="3">
        <f t="shared" si="2"/>
        <v>150</v>
      </c>
      <c r="H119" s="2" t="s">
        <v>745</v>
      </c>
      <c r="I119" s="3">
        <v>0</v>
      </c>
      <c r="J119" s="3">
        <f t="shared" si="3"/>
        <v>150</v>
      </c>
      <c r="K119" s="3">
        <v>150</v>
      </c>
      <c r="L119" s="2">
        <v>1</v>
      </c>
      <c r="M119" s="2">
        <v>1</v>
      </c>
      <c r="N119" s="2">
        <v>118</v>
      </c>
      <c r="O119" s="31" t="s">
        <v>60</v>
      </c>
    </row>
    <row r="120" ht="19" customHeight="1" spans="1:15">
      <c r="A120" s="2" t="s">
        <v>309</v>
      </c>
      <c r="B120" s="2" t="s">
        <v>274</v>
      </c>
      <c r="C120" s="2" t="s">
        <v>65</v>
      </c>
      <c r="D120" s="2" t="s">
        <v>275</v>
      </c>
      <c r="E120" s="2" t="s">
        <v>4</v>
      </c>
      <c r="F120" s="30">
        <v>8</v>
      </c>
      <c r="G120" s="3">
        <f t="shared" si="2"/>
        <v>150</v>
      </c>
      <c r="H120" s="2" t="s">
        <v>745</v>
      </c>
      <c r="I120" s="3">
        <v>0</v>
      </c>
      <c r="J120" s="3">
        <f t="shared" si="3"/>
        <v>150</v>
      </c>
      <c r="K120" s="3">
        <v>150</v>
      </c>
      <c r="L120" s="2">
        <v>1</v>
      </c>
      <c r="M120" s="2">
        <v>1</v>
      </c>
      <c r="N120" s="2">
        <v>119</v>
      </c>
      <c r="O120" s="31" t="s">
        <v>60</v>
      </c>
    </row>
    <row r="121" ht="19" customHeight="1" spans="1:15">
      <c r="A121" s="2" t="s">
        <v>77</v>
      </c>
      <c r="B121" s="2" t="s">
        <v>66</v>
      </c>
      <c r="C121" s="2" t="s">
        <v>65</v>
      </c>
      <c r="D121" s="2" t="s">
        <v>78</v>
      </c>
      <c r="E121" s="2" t="s">
        <v>4</v>
      </c>
      <c r="F121" s="30">
        <v>8</v>
      </c>
      <c r="G121" s="3">
        <f t="shared" si="2"/>
        <v>150</v>
      </c>
      <c r="H121" s="2" t="s">
        <v>745</v>
      </c>
      <c r="I121" s="3">
        <v>0</v>
      </c>
      <c r="J121" s="3">
        <f t="shared" si="3"/>
        <v>150</v>
      </c>
      <c r="K121" s="3">
        <v>150</v>
      </c>
      <c r="L121" s="2">
        <v>1</v>
      </c>
      <c r="M121" s="2">
        <v>1</v>
      </c>
      <c r="N121" s="2">
        <v>120</v>
      </c>
      <c r="O121" s="31" t="s">
        <v>60</v>
      </c>
    </row>
    <row r="122" ht="19" customHeight="1" spans="1:15">
      <c r="A122" s="2" t="s">
        <v>80</v>
      </c>
      <c r="B122" s="2" t="s">
        <v>66</v>
      </c>
      <c r="C122" s="2" t="s">
        <v>65</v>
      </c>
      <c r="D122" s="2" t="s">
        <v>78</v>
      </c>
      <c r="E122" s="2" t="s">
        <v>4</v>
      </c>
      <c r="F122" s="30">
        <v>8</v>
      </c>
      <c r="G122" s="3">
        <f t="shared" si="2"/>
        <v>260</v>
      </c>
      <c r="H122" s="2" t="s">
        <v>745</v>
      </c>
      <c r="I122" s="3">
        <v>0</v>
      </c>
      <c r="J122" s="3">
        <f t="shared" si="3"/>
        <v>260</v>
      </c>
      <c r="K122" s="3">
        <v>260</v>
      </c>
      <c r="L122" s="2">
        <v>1</v>
      </c>
      <c r="M122" s="2">
        <v>1</v>
      </c>
      <c r="N122" s="2">
        <v>121</v>
      </c>
      <c r="O122" s="31" t="s">
        <v>60</v>
      </c>
    </row>
    <row r="123" ht="19" customHeight="1" spans="1:15">
      <c r="A123" s="2" t="s">
        <v>86</v>
      </c>
      <c r="B123" s="2" t="s">
        <v>66</v>
      </c>
      <c r="C123" s="2" t="s">
        <v>65</v>
      </c>
      <c r="D123" s="2" t="s">
        <v>78</v>
      </c>
      <c r="E123" s="2" t="s">
        <v>4</v>
      </c>
      <c r="F123" s="30">
        <v>8</v>
      </c>
      <c r="G123" s="3">
        <f t="shared" si="2"/>
        <v>260</v>
      </c>
      <c r="H123" s="2" t="s">
        <v>745</v>
      </c>
      <c r="I123" s="3">
        <v>0</v>
      </c>
      <c r="J123" s="3">
        <f t="shared" si="3"/>
        <v>260</v>
      </c>
      <c r="K123" s="3">
        <v>260</v>
      </c>
      <c r="L123" s="2">
        <v>1</v>
      </c>
      <c r="M123" s="2">
        <v>1</v>
      </c>
      <c r="N123" s="2">
        <v>122</v>
      </c>
      <c r="O123" s="31" t="s">
        <v>60</v>
      </c>
    </row>
    <row r="124" ht="19" customHeight="1" spans="1:15">
      <c r="A124" s="2" t="s">
        <v>91</v>
      </c>
      <c r="B124" s="2" t="s">
        <v>66</v>
      </c>
      <c r="C124" s="2" t="s">
        <v>65</v>
      </c>
      <c r="D124" s="2" t="s">
        <v>78</v>
      </c>
      <c r="E124" s="2" t="s">
        <v>4</v>
      </c>
      <c r="F124" s="30">
        <v>8</v>
      </c>
      <c r="G124" s="3">
        <f t="shared" si="2"/>
        <v>150</v>
      </c>
      <c r="H124" s="2" t="s">
        <v>745</v>
      </c>
      <c r="I124" s="3">
        <v>0</v>
      </c>
      <c r="J124" s="3">
        <f t="shared" si="3"/>
        <v>150</v>
      </c>
      <c r="K124" s="3">
        <v>150</v>
      </c>
      <c r="L124" s="2">
        <v>1</v>
      </c>
      <c r="M124" s="2">
        <v>1</v>
      </c>
      <c r="N124" s="2">
        <v>123</v>
      </c>
      <c r="O124" s="31" t="s">
        <v>60</v>
      </c>
    </row>
    <row r="125" ht="19" customHeight="1" spans="1:15">
      <c r="A125" s="2" t="s">
        <v>97</v>
      </c>
      <c r="B125" s="2" t="s">
        <v>66</v>
      </c>
      <c r="C125" s="2" t="s">
        <v>65</v>
      </c>
      <c r="D125" s="2" t="s">
        <v>94</v>
      </c>
      <c r="E125" s="2" t="s">
        <v>4</v>
      </c>
      <c r="F125" s="30">
        <v>8</v>
      </c>
      <c r="G125" s="3">
        <f t="shared" si="2"/>
        <v>150</v>
      </c>
      <c r="H125" s="2" t="s">
        <v>745</v>
      </c>
      <c r="I125" s="3">
        <v>0</v>
      </c>
      <c r="J125" s="3">
        <f t="shared" si="3"/>
        <v>150</v>
      </c>
      <c r="K125" s="3">
        <v>150</v>
      </c>
      <c r="L125" s="2">
        <v>1</v>
      </c>
      <c r="M125" s="2">
        <v>1</v>
      </c>
      <c r="N125" s="2">
        <v>124</v>
      </c>
      <c r="O125" s="31" t="s">
        <v>60</v>
      </c>
    </row>
    <row r="126" ht="19" customHeight="1" spans="1:15">
      <c r="A126" s="2" t="s">
        <v>103</v>
      </c>
      <c r="B126" s="2" t="s">
        <v>66</v>
      </c>
      <c r="C126" s="2" t="s">
        <v>65</v>
      </c>
      <c r="D126" s="2" t="s">
        <v>78</v>
      </c>
      <c r="E126" s="2" t="s">
        <v>4</v>
      </c>
      <c r="F126" s="30">
        <v>8</v>
      </c>
      <c r="G126" s="3">
        <f t="shared" si="2"/>
        <v>150</v>
      </c>
      <c r="H126" s="2" t="s">
        <v>745</v>
      </c>
      <c r="I126" s="3">
        <v>0</v>
      </c>
      <c r="J126" s="3">
        <f t="shared" si="3"/>
        <v>150</v>
      </c>
      <c r="K126" s="3">
        <v>150</v>
      </c>
      <c r="L126" s="2">
        <v>1</v>
      </c>
      <c r="M126" s="2">
        <v>1</v>
      </c>
      <c r="N126" s="2">
        <v>125</v>
      </c>
      <c r="O126" s="31" t="s">
        <v>60</v>
      </c>
    </row>
    <row r="127" ht="19" customHeight="1" spans="1:15">
      <c r="A127" s="2" t="s">
        <v>105</v>
      </c>
      <c r="B127" s="2" t="s">
        <v>66</v>
      </c>
      <c r="C127" s="2" t="s">
        <v>65</v>
      </c>
      <c r="D127" s="2" t="s">
        <v>106</v>
      </c>
      <c r="E127" s="2" t="s">
        <v>4</v>
      </c>
      <c r="F127" s="30">
        <v>8</v>
      </c>
      <c r="G127" s="3">
        <f t="shared" si="2"/>
        <v>150</v>
      </c>
      <c r="H127" s="2" t="s">
        <v>745</v>
      </c>
      <c r="I127" s="3">
        <v>0</v>
      </c>
      <c r="J127" s="3">
        <f t="shared" si="3"/>
        <v>150</v>
      </c>
      <c r="K127" s="3">
        <v>150</v>
      </c>
      <c r="L127" s="2">
        <v>1</v>
      </c>
      <c r="M127" s="2">
        <v>1</v>
      </c>
      <c r="N127" s="2">
        <v>126</v>
      </c>
      <c r="O127" s="31" t="s">
        <v>60</v>
      </c>
    </row>
    <row r="128" ht="19" customHeight="1" spans="1:15">
      <c r="A128" s="2" t="s">
        <v>108</v>
      </c>
      <c r="B128" s="2" t="s">
        <v>66</v>
      </c>
      <c r="C128" s="2" t="s">
        <v>65</v>
      </c>
      <c r="D128" s="2" t="s">
        <v>94</v>
      </c>
      <c r="E128" s="2" t="s">
        <v>4</v>
      </c>
      <c r="F128" s="30">
        <v>8</v>
      </c>
      <c r="G128" s="3">
        <f t="shared" si="2"/>
        <v>150</v>
      </c>
      <c r="H128" s="2" t="s">
        <v>745</v>
      </c>
      <c r="I128" s="3">
        <v>0</v>
      </c>
      <c r="J128" s="3">
        <f t="shared" si="3"/>
        <v>150</v>
      </c>
      <c r="K128" s="3">
        <v>150</v>
      </c>
      <c r="L128" s="2">
        <v>1</v>
      </c>
      <c r="M128" s="2">
        <v>1</v>
      </c>
      <c r="N128" s="2">
        <v>127</v>
      </c>
      <c r="O128" s="31" t="s">
        <v>60</v>
      </c>
    </row>
    <row r="129" ht="19" customHeight="1" spans="1:15">
      <c r="A129" s="2" t="s">
        <v>153</v>
      </c>
      <c r="B129" s="2" t="s">
        <v>121</v>
      </c>
      <c r="C129" s="2" t="s">
        <v>120</v>
      </c>
      <c r="D129" s="2" t="s">
        <v>154</v>
      </c>
      <c r="E129" s="2" t="s">
        <v>4</v>
      </c>
      <c r="F129" s="30">
        <v>8</v>
      </c>
      <c r="G129" s="3">
        <f t="shared" si="2"/>
        <v>260</v>
      </c>
      <c r="H129" s="2" t="s">
        <v>745</v>
      </c>
      <c r="I129" s="3">
        <v>0</v>
      </c>
      <c r="J129" s="3">
        <f t="shared" si="3"/>
        <v>260</v>
      </c>
      <c r="K129" s="3">
        <v>260</v>
      </c>
      <c r="L129" s="2">
        <v>1</v>
      </c>
      <c r="M129" s="2">
        <v>1</v>
      </c>
      <c r="N129" s="2">
        <v>128</v>
      </c>
      <c r="O129" s="31" t="s">
        <v>60</v>
      </c>
    </row>
    <row r="130" ht="19" customHeight="1" spans="1:15">
      <c r="A130" s="2" t="s">
        <v>160</v>
      </c>
      <c r="B130" s="2" t="s">
        <v>121</v>
      </c>
      <c r="C130" s="2" t="s">
        <v>120</v>
      </c>
      <c r="D130" s="2" t="s">
        <v>154</v>
      </c>
      <c r="E130" s="2" t="s">
        <v>4</v>
      </c>
      <c r="F130" s="30">
        <v>8</v>
      </c>
      <c r="G130" s="3">
        <f t="shared" ref="G130:G171" si="4">ROUND(K130*L130/M130,2)</f>
        <v>260</v>
      </c>
      <c r="H130" s="2" t="s">
        <v>745</v>
      </c>
      <c r="I130" s="3">
        <v>0</v>
      </c>
      <c r="J130" s="3">
        <f t="shared" ref="J130:J171" si="5">G130-I130</f>
        <v>260</v>
      </c>
      <c r="K130" s="3">
        <v>260</v>
      </c>
      <c r="L130" s="2">
        <v>1</v>
      </c>
      <c r="M130" s="2">
        <v>1</v>
      </c>
      <c r="N130" s="2">
        <v>129</v>
      </c>
      <c r="O130" s="31" t="s">
        <v>60</v>
      </c>
    </row>
    <row r="131" ht="19" customHeight="1" spans="1:15">
      <c r="A131" s="2" t="s">
        <v>170</v>
      </c>
      <c r="B131" s="2" t="s">
        <v>121</v>
      </c>
      <c r="C131" s="2" t="s">
        <v>120</v>
      </c>
      <c r="D131" s="2" t="s">
        <v>171</v>
      </c>
      <c r="E131" s="2" t="s">
        <v>4</v>
      </c>
      <c r="F131" s="30">
        <v>8</v>
      </c>
      <c r="G131" s="3">
        <f t="shared" si="4"/>
        <v>150</v>
      </c>
      <c r="H131" s="2" t="s">
        <v>745</v>
      </c>
      <c r="I131" s="3">
        <v>0</v>
      </c>
      <c r="J131" s="3">
        <f t="shared" si="5"/>
        <v>150</v>
      </c>
      <c r="K131" s="3">
        <v>150</v>
      </c>
      <c r="L131" s="2">
        <v>1</v>
      </c>
      <c r="M131" s="2">
        <v>1</v>
      </c>
      <c r="N131" s="2">
        <v>130</v>
      </c>
      <c r="O131" s="31" t="s">
        <v>60</v>
      </c>
    </row>
    <row r="132" ht="19" customHeight="1" spans="1:15">
      <c r="A132" s="2" t="s">
        <v>334</v>
      </c>
      <c r="B132" s="2" t="s">
        <v>312</v>
      </c>
      <c r="C132" s="2" t="s">
        <v>311</v>
      </c>
      <c r="D132" s="2" t="s">
        <v>319</v>
      </c>
      <c r="E132" s="2" t="s">
        <v>4</v>
      </c>
      <c r="F132" s="30">
        <v>8</v>
      </c>
      <c r="G132" s="3">
        <f t="shared" si="4"/>
        <v>1000</v>
      </c>
      <c r="H132" s="2" t="s">
        <v>745</v>
      </c>
      <c r="I132" s="3">
        <v>0</v>
      </c>
      <c r="J132" s="3">
        <f t="shared" si="5"/>
        <v>1000</v>
      </c>
      <c r="K132" s="3">
        <v>1000</v>
      </c>
      <c r="L132" s="2">
        <v>1</v>
      </c>
      <c r="M132" s="2">
        <v>1</v>
      </c>
      <c r="N132" s="2">
        <v>131</v>
      </c>
      <c r="O132" s="31" t="s">
        <v>60</v>
      </c>
    </row>
    <row r="133" ht="19" customHeight="1" spans="1:15">
      <c r="A133" s="2" t="s">
        <v>336</v>
      </c>
      <c r="B133" s="2" t="s">
        <v>312</v>
      </c>
      <c r="C133" s="2" t="s">
        <v>311</v>
      </c>
      <c r="D133" s="2" t="s">
        <v>313</v>
      </c>
      <c r="E133" s="2" t="s">
        <v>4</v>
      </c>
      <c r="F133" s="30">
        <v>8</v>
      </c>
      <c r="G133" s="3">
        <f t="shared" si="4"/>
        <v>1000</v>
      </c>
      <c r="H133" s="2" t="s">
        <v>745</v>
      </c>
      <c r="I133" s="3">
        <v>0</v>
      </c>
      <c r="J133" s="3">
        <f t="shared" si="5"/>
        <v>1000</v>
      </c>
      <c r="K133" s="3">
        <v>1000</v>
      </c>
      <c r="L133" s="2">
        <v>1</v>
      </c>
      <c r="M133" s="2">
        <v>1</v>
      </c>
      <c r="N133" s="2">
        <v>132</v>
      </c>
      <c r="O133" s="31" t="s">
        <v>60</v>
      </c>
    </row>
    <row r="134" ht="19" customHeight="1" spans="1:15">
      <c r="A134" s="2" t="s">
        <v>703</v>
      </c>
      <c r="B134" s="2" t="s">
        <v>356</v>
      </c>
      <c r="C134" s="2" t="s">
        <v>65</v>
      </c>
      <c r="D134" s="2" t="s">
        <v>362</v>
      </c>
      <c r="E134" s="2" t="s">
        <v>4</v>
      </c>
      <c r="F134" s="30">
        <v>8</v>
      </c>
      <c r="G134" s="3">
        <f t="shared" si="4"/>
        <v>150</v>
      </c>
      <c r="H134" s="2" t="s">
        <v>745</v>
      </c>
      <c r="I134" s="3">
        <v>0</v>
      </c>
      <c r="J134" s="3">
        <f t="shared" si="5"/>
        <v>150</v>
      </c>
      <c r="K134" s="3">
        <v>150</v>
      </c>
      <c r="L134" s="2">
        <v>1</v>
      </c>
      <c r="M134" s="2">
        <v>1</v>
      </c>
      <c r="N134" s="2">
        <v>133</v>
      </c>
      <c r="O134" s="31" t="s">
        <v>60</v>
      </c>
    </row>
    <row r="135" ht="19" customHeight="1" spans="1:15">
      <c r="A135" s="2" t="s">
        <v>704</v>
      </c>
      <c r="B135" s="2" t="s">
        <v>356</v>
      </c>
      <c r="C135" s="2" t="s">
        <v>65</v>
      </c>
      <c r="D135" s="2" t="s">
        <v>362</v>
      </c>
      <c r="E135" s="2" t="s">
        <v>4</v>
      </c>
      <c r="F135" s="30">
        <v>8</v>
      </c>
      <c r="G135" s="3">
        <f t="shared" si="4"/>
        <v>150</v>
      </c>
      <c r="H135" s="2" t="s">
        <v>745</v>
      </c>
      <c r="I135" s="3">
        <v>0</v>
      </c>
      <c r="J135" s="3">
        <f t="shared" si="5"/>
        <v>150</v>
      </c>
      <c r="K135" s="3">
        <v>150</v>
      </c>
      <c r="L135" s="2">
        <v>1</v>
      </c>
      <c r="M135" s="2">
        <v>1</v>
      </c>
      <c r="N135" s="2">
        <v>134</v>
      </c>
      <c r="O135" s="31" t="s">
        <v>60</v>
      </c>
    </row>
    <row r="136" ht="19" customHeight="1" spans="1:15">
      <c r="A136" s="2" t="s">
        <v>702</v>
      </c>
      <c r="B136" s="2" t="s">
        <v>179</v>
      </c>
      <c r="C136" s="2" t="s">
        <v>65</v>
      </c>
      <c r="D136" s="2" t="s">
        <v>237</v>
      </c>
      <c r="E136" s="2" t="s">
        <v>4</v>
      </c>
      <c r="F136" s="30">
        <v>8</v>
      </c>
      <c r="G136" s="3">
        <f t="shared" si="4"/>
        <v>150</v>
      </c>
      <c r="H136" s="2" t="s">
        <v>745</v>
      </c>
      <c r="I136" s="3">
        <v>0</v>
      </c>
      <c r="J136" s="3">
        <f t="shared" si="5"/>
        <v>150</v>
      </c>
      <c r="K136" s="3">
        <v>150</v>
      </c>
      <c r="L136" s="2">
        <v>1</v>
      </c>
      <c r="M136" s="2">
        <v>1</v>
      </c>
      <c r="N136" s="2">
        <v>135</v>
      </c>
      <c r="O136" s="31" t="s">
        <v>60</v>
      </c>
    </row>
    <row r="137" ht="19" customHeight="1" spans="1:15">
      <c r="A137" s="2" t="s">
        <v>705</v>
      </c>
      <c r="B137" s="2" t="s">
        <v>66</v>
      </c>
      <c r="C137" s="2" t="s">
        <v>65</v>
      </c>
      <c r="D137" s="2" t="s">
        <v>78</v>
      </c>
      <c r="E137" s="2" t="s">
        <v>4</v>
      </c>
      <c r="F137" s="30">
        <v>8</v>
      </c>
      <c r="G137" s="3">
        <f t="shared" si="4"/>
        <v>150</v>
      </c>
      <c r="H137" s="2" t="s">
        <v>745</v>
      </c>
      <c r="I137" s="3">
        <v>0</v>
      </c>
      <c r="J137" s="3">
        <f t="shared" si="5"/>
        <v>150</v>
      </c>
      <c r="K137" s="3">
        <v>150</v>
      </c>
      <c r="L137" s="2">
        <v>1</v>
      </c>
      <c r="M137" s="2">
        <v>1</v>
      </c>
      <c r="N137" s="2">
        <v>136</v>
      </c>
      <c r="O137" s="31" t="s">
        <v>60</v>
      </c>
    </row>
    <row r="138" ht="19" customHeight="1" spans="1:15">
      <c r="A138" s="2" t="s">
        <v>706</v>
      </c>
      <c r="B138" s="2" t="s">
        <v>66</v>
      </c>
      <c r="C138" s="2" t="s">
        <v>65</v>
      </c>
      <c r="D138" s="2" t="s">
        <v>94</v>
      </c>
      <c r="E138" s="2" t="s">
        <v>4</v>
      </c>
      <c r="F138" s="30">
        <v>8</v>
      </c>
      <c r="G138" s="3">
        <f t="shared" si="4"/>
        <v>150</v>
      </c>
      <c r="H138" s="2" t="s">
        <v>745</v>
      </c>
      <c r="I138" s="3">
        <v>0</v>
      </c>
      <c r="J138" s="3">
        <f t="shared" si="5"/>
        <v>150</v>
      </c>
      <c r="K138" s="3">
        <v>150</v>
      </c>
      <c r="L138" s="2">
        <v>1</v>
      </c>
      <c r="M138" s="2">
        <v>1</v>
      </c>
      <c r="N138" s="2">
        <v>137</v>
      </c>
      <c r="O138" s="31" t="s">
        <v>60</v>
      </c>
    </row>
    <row r="139" ht="19" customHeight="1" spans="1:15">
      <c r="A139" s="2" t="s">
        <v>707</v>
      </c>
      <c r="B139" s="2" t="s">
        <v>66</v>
      </c>
      <c r="C139" s="2" t="s">
        <v>65</v>
      </c>
      <c r="D139" s="2" t="s">
        <v>94</v>
      </c>
      <c r="E139" s="2" t="s">
        <v>4</v>
      </c>
      <c r="F139" s="30">
        <v>8</v>
      </c>
      <c r="G139" s="3">
        <f t="shared" si="4"/>
        <v>150</v>
      </c>
      <c r="H139" s="2" t="s">
        <v>745</v>
      </c>
      <c r="I139" s="3">
        <v>0</v>
      </c>
      <c r="J139" s="3">
        <f t="shared" si="5"/>
        <v>150</v>
      </c>
      <c r="K139" s="3">
        <v>150</v>
      </c>
      <c r="L139" s="2">
        <v>1</v>
      </c>
      <c r="M139" s="2">
        <v>1</v>
      </c>
      <c r="N139" s="2">
        <v>138</v>
      </c>
      <c r="O139" s="31" t="s">
        <v>60</v>
      </c>
    </row>
    <row r="140" ht="19" customHeight="1" spans="1:15">
      <c r="A140" s="2" t="s">
        <v>490</v>
      </c>
      <c r="B140" s="2" t="s">
        <v>121</v>
      </c>
      <c r="C140" s="2" t="s">
        <v>120</v>
      </c>
      <c r="D140" s="2" t="s">
        <v>468</v>
      </c>
      <c r="E140" s="2" t="s">
        <v>4</v>
      </c>
      <c r="F140" s="30">
        <v>8</v>
      </c>
      <c r="G140" s="3">
        <f t="shared" si="4"/>
        <v>150</v>
      </c>
      <c r="H140" s="2" t="s">
        <v>745</v>
      </c>
      <c r="I140" s="3">
        <v>0</v>
      </c>
      <c r="J140" s="3">
        <f t="shared" si="5"/>
        <v>150</v>
      </c>
      <c r="K140" s="3">
        <v>150</v>
      </c>
      <c r="L140" s="2">
        <v>1</v>
      </c>
      <c r="M140" s="2">
        <v>1</v>
      </c>
      <c r="N140" s="2">
        <v>139</v>
      </c>
      <c r="O140" s="31" t="s">
        <v>60</v>
      </c>
    </row>
    <row r="141" ht="19" customHeight="1" spans="1:15">
      <c r="A141" s="2" t="s">
        <v>499</v>
      </c>
      <c r="B141" s="2" t="s">
        <v>121</v>
      </c>
      <c r="C141" s="2" t="s">
        <v>120</v>
      </c>
      <c r="D141" s="2" t="s">
        <v>452</v>
      </c>
      <c r="E141" s="2" t="s">
        <v>4</v>
      </c>
      <c r="F141" s="30">
        <v>8</v>
      </c>
      <c r="G141" s="3">
        <f t="shared" si="4"/>
        <v>150</v>
      </c>
      <c r="H141" s="2" t="s">
        <v>745</v>
      </c>
      <c r="I141" s="3">
        <v>0</v>
      </c>
      <c r="J141" s="3">
        <f t="shared" si="5"/>
        <v>150</v>
      </c>
      <c r="K141" s="3">
        <v>150</v>
      </c>
      <c r="L141" s="2">
        <v>1</v>
      </c>
      <c r="M141" s="2">
        <v>1</v>
      </c>
      <c r="N141" s="2">
        <v>140</v>
      </c>
      <c r="O141" s="31" t="s">
        <v>60</v>
      </c>
    </row>
    <row r="142" ht="19" customHeight="1" spans="1:15">
      <c r="A142" s="2" t="s">
        <v>500</v>
      </c>
      <c r="B142" s="2" t="s">
        <v>121</v>
      </c>
      <c r="C142" s="2" t="s">
        <v>120</v>
      </c>
      <c r="D142" s="2" t="s">
        <v>452</v>
      </c>
      <c r="E142" s="2" t="s">
        <v>4</v>
      </c>
      <c r="F142" s="30">
        <v>8</v>
      </c>
      <c r="G142" s="3">
        <f t="shared" si="4"/>
        <v>150</v>
      </c>
      <c r="H142" s="2" t="s">
        <v>745</v>
      </c>
      <c r="I142" s="3">
        <v>0</v>
      </c>
      <c r="J142" s="3">
        <f t="shared" si="5"/>
        <v>150</v>
      </c>
      <c r="K142" s="3">
        <v>150</v>
      </c>
      <c r="L142" s="2">
        <v>1</v>
      </c>
      <c r="M142" s="2">
        <v>1</v>
      </c>
      <c r="N142" s="2">
        <v>141</v>
      </c>
      <c r="O142" s="31" t="s">
        <v>60</v>
      </c>
    </row>
    <row r="143" ht="19" customHeight="1" spans="1:15">
      <c r="A143" s="2" t="s">
        <v>517</v>
      </c>
      <c r="B143" s="2" t="s">
        <v>121</v>
      </c>
      <c r="C143" s="2" t="s">
        <v>120</v>
      </c>
      <c r="D143" s="2" t="s">
        <v>452</v>
      </c>
      <c r="E143" s="2" t="s">
        <v>4</v>
      </c>
      <c r="F143" s="30">
        <v>8</v>
      </c>
      <c r="G143" s="3">
        <f t="shared" si="4"/>
        <v>150</v>
      </c>
      <c r="H143" s="2" t="s">
        <v>745</v>
      </c>
      <c r="I143" s="3">
        <v>0</v>
      </c>
      <c r="J143" s="3">
        <f t="shared" si="5"/>
        <v>150</v>
      </c>
      <c r="K143" s="3">
        <v>150</v>
      </c>
      <c r="L143" s="2">
        <v>1</v>
      </c>
      <c r="M143" s="2">
        <v>1</v>
      </c>
      <c r="N143" s="2">
        <v>142</v>
      </c>
      <c r="O143" s="31" t="s">
        <v>60</v>
      </c>
    </row>
    <row r="144" ht="19" customHeight="1" spans="1:15">
      <c r="A144" s="2" t="s">
        <v>537</v>
      </c>
      <c r="B144" s="2" t="s">
        <v>121</v>
      </c>
      <c r="C144" s="2" t="s">
        <v>120</v>
      </c>
      <c r="D144" s="2" t="s">
        <v>452</v>
      </c>
      <c r="E144" s="2" t="s">
        <v>4</v>
      </c>
      <c r="F144" s="30">
        <v>8</v>
      </c>
      <c r="G144" s="3">
        <f t="shared" si="4"/>
        <v>150</v>
      </c>
      <c r="H144" s="2" t="s">
        <v>745</v>
      </c>
      <c r="I144" s="3">
        <v>0</v>
      </c>
      <c r="J144" s="3">
        <f t="shared" si="5"/>
        <v>150</v>
      </c>
      <c r="K144" s="3">
        <v>150</v>
      </c>
      <c r="L144" s="2">
        <v>1</v>
      </c>
      <c r="M144" s="2">
        <v>1</v>
      </c>
      <c r="N144" s="2">
        <v>143</v>
      </c>
      <c r="O144" s="31" t="s">
        <v>60</v>
      </c>
    </row>
    <row r="145" ht="19" customHeight="1" spans="1:15">
      <c r="A145" s="2" t="s">
        <v>538</v>
      </c>
      <c r="B145" s="2" t="s">
        <v>121</v>
      </c>
      <c r="C145" s="2" t="s">
        <v>120</v>
      </c>
      <c r="D145" s="2" t="s">
        <v>452</v>
      </c>
      <c r="E145" s="2" t="s">
        <v>4</v>
      </c>
      <c r="F145" s="30">
        <v>8</v>
      </c>
      <c r="G145" s="3">
        <f t="shared" si="4"/>
        <v>150</v>
      </c>
      <c r="H145" s="2" t="s">
        <v>745</v>
      </c>
      <c r="I145" s="3">
        <v>0</v>
      </c>
      <c r="J145" s="3">
        <f t="shared" si="5"/>
        <v>150</v>
      </c>
      <c r="K145" s="3">
        <v>150</v>
      </c>
      <c r="L145" s="2">
        <v>1</v>
      </c>
      <c r="M145" s="2">
        <v>1</v>
      </c>
      <c r="N145" s="2">
        <v>144</v>
      </c>
      <c r="O145" s="31" t="s">
        <v>60</v>
      </c>
    </row>
    <row r="146" ht="19" customHeight="1" spans="1:15">
      <c r="A146" s="2" t="s">
        <v>540</v>
      </c>
      <c r="B146" s="2" t="s">
        <v>121</v>
      </c>
      <c r="C146" s="2" t="s">
        <v>120</v>
      </c>
      <c r="D146" s="2" t="s">
        <v>452</v>
      </c>
      <c r="E146" s="2" t="s">
        <v>4</v>
      </c>
      <c r="F146" s="30">
        <v>8</v>
      </c>
      <c r="G146" s="3">
        <f t="shared" si="4"/>
        <v>150</v>
      </c>
      <c r="H146" s="2" t="s">
        <v>745</v>
      </c>
      <c r="I146" s="3">
        <v>0</v>
      </c>
      <c r="J146" s="3">
        <f t="shared" si="5"/>
        <v>150</v>
      </c>
      <c r="K146" s="3">
        <v>150</v>
      </c>
      <c r="L146" s="2">
        <v>1</v>
      </c>
      <c r="M146" s="2">
        <v>1</v>
      </c>
      <c r="N146" s="2">
        <v>145</v>
      </c>
      <c r="O146" s="31" t="s">
        <v>60</v>
      </c>
    </row>
    <row r="147" ht="19" customHeight="1" spans="1:15">
      <c r="A147" s="2" t="s">
        <v>541</v>
      </c>
      <c r="B147" s="2" t="s">
        <v>121</v>
      </c>
      <c r="C147" s="2" t="s">
        <v>120</v>
      </c>
      <c r="D147" s="2" t="s">
        <v>452</v>
      </c>
      <c r="E147" s="2" t="s">
        <v>4</v>
      </c>
      <c r="F147" s="30">
        <v>8</v>
      </c>
      <c r="G147" s="3">
        <f t="shared" si="4"/>
        <v>150</v>
      </c>
      <c r="H147" s="2" t="s">
        <v>745</v>
      </c>
      <c r="I147" s="3">
        <v>0</v>
      </c>
      <c r="J147" s="3">
        <f t="shared" si="5"/>
        <v>150</v>
      </c>
      <c r="K147" s="3">
        <v>150</v>
      </c>
      <c r="L147" s="2">
        <v>1</v>
      </c>
      <c r="M147" s="2">
        <v>1</v>
      </c>
      <c r="N147" s="2">
        <v>146</v>
      </c>
      <c r="O147" s="31" t="s">
        <v>60</v>
      </c>
    </row>
    <row r="148" ht="19" customHeight="1" spans="1:15">
      <c r="A148" s="2" t="s">
        <v>547</v>
      </c>
      <c r="B148" s="2" t="s">
        <v>121</v>
      </c>
      <c r="C148" s="2" t="s">
        <v>120</v>
      </c>
      <c r="D148" s="2" t="s">
        <v>452</v>
      </c>
      <c r="E148" s="2" t="s">
        <v>4</v>
      </c>
      <c r="F148" s="30">
        <v>8</v>
      </c>
      <c r="G148" s="3">
        <f t="shared" si="4"/>
        <v>150</v>
      </c>
      <c r="H148" s="2" t="s">
        <v>745</v>
      </c>
      <c r="I148" s="3">
        <v>0</v>
      </c>
      <c r="J148" s="3">
        <f t="shared" si="5"/>
        <v>150</v>
      </c>
      <c r="K148" s="3">
        <v>150</v>
      </c>
      <c r="L148" s="2">
        <v>1</v>
      </c>
      <c r="M148" s="2">
        <v>1</v>
      </c>
      <c r="N148" s="2">
        <v>147</v>
      </c>
      <c r="O148" s="31" t="s">
        <v>60</v>
      </c>
    </row>
    <row r="149" ht="19" customHeight="1" spans="1:15">
      <c r="A149" s="2" t="s">
        <v>555</v>
      </c>
      <c r="B149" s="2" t="s">
        <v>121</v>
      </c>
      <c r="C149" s="2" t="s">
        <v>120</v>
      </c>
      <c r="D149" s="2" t="s">
        <v>452</v>
      </c>
      <c r="E149" s="2" t="s">
        <v>4</v>
      </c>
      <c r="F149" s="30">
        <v>8</v>
      </c>
      <c r="G149" s="3">
        <f t="shared" si="4"/>
        <v>150</v>
      </c>
      <c r="H149" s="2" t="s">
        <v>745</v>
      </c>
      <c r="I149" s="3">
        <v>0</v>
      </c>
      <c r="J149" s="3">
        <f t="shared" si="5"/>
        <v>150</v>
      </c>
      <c r="K149" s="3">
        <v>150</v>
      </c>
      <c r="L149" s="2">
        <v>1</v>
      </c>
      <c r="M149" s="2">
        <v>1</v>
      </c>
      <c r="N149" s="2">
        <v>148</v>
      </c>
      <c r="O149" s="31" t="s">
        <v>60</v>
      </c>
    </row>
    <row r="150" ht="19" customHeight="1" spans="1:15">
      <c r="A150" s="2" t="s">
        <v>556</v>
      </c>
      <c r="B150" s="2" t="s">
        <v>121</v>
      </c>
      <c r="C150" s="2" t="s">
        <v>120</v>
      </c>
      <c r="D150" s="2" t="s">
        <v>452</v>
      </c>
      <c r="E150" s="2" t="s">
        <v>4</v>
      </c>
      <c r="F150" s="30">
        <v>8</v>
      </c>
      <c r="G150" s="3">
        <f t="shared" si="4"/>
        <v>150</v>
      </c>
      <c r="H150" s="2" t="s">
        <v>745</v>
      </c>
      <c r="I150" s="3">
        <v>0</v>
      </c>
      <c r="J150" s="3">
        <f t="shared" si="5"/>
        <v>150</v>
      </c>
      <c r="K150" s="3">
        <v>150</v>
      </c>
      <c r="L150" s="2">
        <v>1</v>
      </c>
      <c r="M150" s="2">
        <v>1</v>
      </c>
      <c r="N150" s="2">
        <v>149</v>
      </c>
      <c r="O150" s="31" t="s">
        <v>60</v>
      </c>
    </row>
    <row r="151" ht="19" customHeight="1" spans="1:15">
      <c r="A151" s="2" t="s">
        <v>669</v>
      </c>
      <c r="B151" s="2" t="s">
        <v>121</v>
      </c>
      <c r="C151" s="2" t="s">
        <v>120</v>
      </c>
      <c r="D151" s="2" t="s">
        <v>1028</v>
      </c>
      <c r="E151" s="2" t="s">
        <v>4</v>
      </c>
      <c r="F151" s="30">
        <v>8</v>
      </c>
      <c r="G151" s="3">
        <f t="shared" si="4"/>
        <v>150</v>
      </c>
      <c r="H151" s="2" t="s">
        <v>745</v>
      </c>
      <c r="I151" s="3">
        <v>0</v>
      </c>
      <c r="J151" s="3">
        <f t="shared" si="5"/>
        <v>150</v>
      </c>
      <c r="K151" s="3">
        <v>150</v>
      </c>
      <c r="L151" s="2">
        <v>1</v>
      </c>
      <c r="M151" s="2">
        <v>1</v>
      </c>
      <c r="N151" s="2">
        <v>150</v>
      </c>
      <c r="O151" s="31" t="s">
        <v>60</v>
      </c>
    </row>
    <row r="152" ht="19" customHeight="1" spans="1:15">
      <c r="A152" s="2" t="s">
        <v>676</v>
      </c>
      <c r="B152" s="2" t="s">
        <v>564</v>
      </c>
      <c r="C152" s="2" t="s">
        <v>53</v>
      </c>
      <c r="D152" s="2" t="s">
        <v>677</v>
      </c>
      <c r="E152" s="2" t="s">
        <v>696</v>
      </c>
      <c r="F152" s="30">
        <v>6</v>
      </c>
      <c r="G152" s="3">
        <f t="shared" si="4"/>
        <v>150</v>
      </c>
      <c r="H152" s="2" t="s">
        <v>745</v>
      </c>
      <c r="I152" s="3">
        <v>0</v>
      </c>
      <c r="J152" s="3">
        <f t="shared" si="5"/>
        <v>150</v>
      </c>
      <c r="K152" s="3">
        <v>150</v>
      </c>
      <c r="L152" s="2">
        <v>30</v>
      </c>
      <c r="M152" s="2">
        <v>30</v>
      </c>
      <c r="N152" s="2">
        <v>151</v>
      </c>
      <c r="O152" s="31" t="s">
        <v>60</v>
      </c>
    </row>
    <row r="153" ht="19" customHeight="1" spans="1:15">
      <c r="A153" s="2" t="s">
        <v>676</v>
      </c>
      <c r="B153" s="2" t="s">
        <v>564</v>
      </c>
      <c r="C153" s="2" t="s">
        <v>53</v>
      </c>
      <c r="D153" s="2" t="s">
        <v>677</v>
      </c>
      <c r="E153" s="2" t="s">
        <v>697</v>
      </c>
      <c r="F153" s="30">
        <v>7</v>
      </c>
      <c r="G153" s="3">
        <f t="shared" si="4"/>
        <v>150</v>
      </c>
      <c r="H153" s="2" t="s">
        <v>745</v>
      </c>
      <c r="I153" s="3">
        <v>0</v>
      </c>
      <c r="J153" s="3">
        <f t="shared" si="5"/>
        <v>150</v>
      </c>
      <c r="K153" s="3">
        <v>150</v>
      </c>
      <c r="L153" s="2">
        <v>31</v>
      </c>
      <c r="M153" s="2">
        <v>31</v>
      </c>
      <c r="N153" s="2">
        <v>152</v>
      </c>
      <c r="O153" s="31" t="s">
        <v>60</v>
      </c>
    </row>
    <row r="154" ht="19" customHeight="1" spans="1:15">
      <c r="A154" s="2" t="s">
        <v>612</v>
      </c>
      <c r="B154" s="2" t="s">
        <v>564</v>
      </c>
      <c r="C154" s="2" t="s">
        <v>53</v>
      </c>
      <c r="D154" s="2" t="s">
        <v>613</v>
      </c>
      <c r="E154" s="2" t="s">
        <v>699</v>
      </c>
      <c r="F154" s="30">
        <v>8</v>
      </c>
      <c r="G154" s="3">
        <f t="shared" si="4"/>
        <v>260</v>
      </c>
      <c r="H154" s="2" t="s">
        <v>745</v>
      </c>
      <c r="I154" s="3">
        <v>0</v>
      </c>
      <c r="J154" s="3">
        <f t="shared" si="5"/>
        <v>260</v>
      </c>
      <c r="K154" s="3">
        <v>260</v>
      </c>
      <c r="L154" s="2">
        <v>31</v>
      </c>
      <c r="M154" s="2">
        <v>31</v>
      </c>
      <c r="N154" s="2">
        <v>153</v>
      </c>
      <c r="O154" s="31" t="s">
        <v>60</v>
      </c>
    </row>
    <row r="155" ht="19" customHeight="1" spans="1:15">
      <c r="A155" s="2" t="s">
        <v>633</v>
      </c>
      <c r="B155" s="2" t="s">
        <v>564</v>
      </c>
      <c r="C155" s="2" t="s">
        <v>53</v>
      </c>
      <c r="D155" s="2" t="s">
        <v>634</v>
      </c>
      <c r="E155" s="2" t="s">
        <v>699</v>
      </c>
      <c r="F155" s="30">
        <v>8</v>
      </c>
      <c r="G155" s="3">
        <f t="shared" si="4"/>
        <v>150</v>
      </c>
      <c r="H155" s="2" t="s">
        <v>745</v>
      </c>
      <c r="I155" s="3">
        <v>0</v>
      </c>
      <c r="J155" s="3">
        <f t="shared" si="5"/>
        <v>150</v>
      </c>
      <c r="K155" s="3">
        <v>150</v>
      </c>
      <c r="L155" s="2">
        <v>31</v>
      </c>
      <c r="M155" s="2">
        <v>31</v>
      </c>
      <c r="N155" s="2">
        <v>154</v>
      </c>
      <c r="O155" s="31" t="s">
        <v>60</v>
      </c>
    </row>
    <row r="156" ht="19" customHeight="1" spans="1:15">
      <c r="A156" s="2" t="s">
        <v>637</v>
      </c>
      <c r="B156" s="2" t="s">
        <v>564</v>
      </c>
      <c r="C156" s="2" t="s">
        <v>53</v>
      </c>
      <c r="D156" s="2" t="s">
        <v>625</v>
      </c>
      <c r="E156" s="2" t="s">
        <v>699</v>
      </c>
      <c r="F156" s="30">
        <v>8</v>
      </c>
      <c r="G156" s="3">
        <f t="shared" si="4"/>
        <v>33.87</v>
      </c>
      <c r="H156" s="2" t="s">
        <v>745</v>
      </c>
      <c r="I156" s="3">
        <v>0</v>
      </c>
      <c r="J156" s="3">
        <f t="shared" si="5"/>
        <v>33.87</v>
      </c>
      <c r="K156" s="3">
        <v>150</v>
      </c>
      <c r="L156" s="2">
        <v>7</v>
      </c>
      <c r="M156" s="2">
        <v>31</v>
      </c>
      <c r="N156" s="2">
        <v>155</v>
      </c>
      <c r="O156" s="31" t="s">
        <v>60</v>
      </c>
    </row>
    <row r="157" ht="19" customHeight="1" spans="1:15">
      <c r="A157" s="2" t="s">
        <v>375</v>
      </c>
      <c r="B157" s="2" t="s">
        <v>356</v>
      </c>
      <c r="C157" s="2" t="s">
        <v>65</v>
      </c>
      <c r="D157" s="2" t="s">
        <v>362</v>
      </c>
      <c r="E157" s="2" t="s">
        <v>699</v>
      </c>
      <c r="F157" s="30">
        <v>8</v>
      </c>
      <c r="G157" s="3">
        <f t="shared" si="4"/>
        <v>58.71</v>
      </c>
      <c r="H157" s="2" t="s">
        <v>745</v>
      </c>
      <c r="I157" s="3">
        <v>0</v>
      </c>
      <c r="J157" s="3">
        <f t="shared" si="5"/>
        <v>58.71</v>
      </c>
      <c r="K157" s="3">
        <v>260</v>
      </c>
      <c r="L157" s="2">
        <v>7</v>
      </c>
      <c r="M157" s="2">
        <v>31</v>
      </c>
      <c r="N157" s="2">
        <v>156</v>
      </c>
      <c r="O157" s="31" t="s">
        <v>60</v>
      </c>
    </row>
    <row r="158" ht="19" customHeight="1" spans="1:15">
      <c r="A158" s="2" t="s">
        <v>405</v>
      </c>
      <c r="B158" s="2" t="s">
        <v>356</v>
      </c>
      <c r="C158" s="2" t="s">
        <v>65</v>
      </c>
      <c r="D158" s="2" t="s">
        <v>362</v>
      </c>
      <c r="E158" s="2" t="s">
        <v>699</v>
      </c>
      <c r="F158" s="30">
        <v>8</v>
      </c>
      <c r="G158" s="3">
        <f t="shared" si="4"/>
        <v>4.84</v>
      </c>
      <c r="H158" s="2" t="s">
        <v>745</v>
      </c>
      <c r="I158" s="3">
        <v>0</v>
      </c>
      <c r="J158" s="3">
        <f t="shared" si="5"/>
        <v>4.84</v>
      </c>
      <c r="K158" s="3">
        <v>150</v>
      </c>
      <c r="L158" s="2">
        <v>1</v>
      </c>
      <c r="M158" s="2">
        <v>31</v>
      </c>
      <c r="N158" s="2">
        <v>157</v>
      </c>
      <c r="O158" s="31" t="s">
        <v>60</v>
      </c>
    </row>
    <row r="159" ht="19" customHeight="1" spans="1:15">
      <c r="A159" s="2" t="s">
        <v>413</v>
      </c>
      <c r="B159" s="2" t="s">
        <v>356</v>
      </c>
      <c r="C159" s="2" t="s">
        <v>65</v>
      </c>
      <c r="D159" s="2" t="s">
        <v>362</v>
      </c>
      <c r="E159" s="2" t="s">
        <v>699</v>
      </c>
      <c r="F159" s="30">
        <v>8</v>
      </c>
      <c r="G159" s="3">
        <f t="shared" si="4"/>
        <v>117.42</v>
      </c>
      <c r="H159" s="2" t="s">
        <v>745</v>
      </c>
      <c r="I159" s="3">
        <v>0</v>
      </c>
      <c r="J159" s="3">
        <f t="shared" si="5"/>
        <v>117.42</v>
      </c>
      <c r="K159" s="3">
        <v>260</v>
      </c>
      <c r="L159" s="2">
        <v>14</v>
      </c>
      <c r="M159" s="2">
        <v>31</v>
      </c>
      <c r="N159" s="2">
        <v>158</v>
      </c>
      <c r="O159" s="31" t="s">
        <v>60</v>
      </c>
    </row>
    <row r="160" ht="19" customHeight="1" spans="1:15">
      <c r="A160" s="2" t="s">
        <v>182</v>
      </c>
      <c r="B160" s="2" t="s">
        <v>179</v>
      </c>
      <c r="C160" s="2" t="s">
        <v>65</v>
      </c>
      <c r="D160" s="2" t="s">
        <v>183</v>
      </c>
      <c r="E160" s="2" t="s">
        <v>699</v>
      </c>
      <c r="F160" s="30">
        <v>8</v>
      </c>
      <c r="G160" s="3">
        <f t="shared" si="4"/>
        <v>1000</v>
      </c>
      <c r="H160" s="2" t="s">
        <v>745</v>
      </c>
      <c r="I160" s="3">
        <v>0</v>
      </c>
      <c r="J160" s="3">
        <f t="shared" si="5"/>
        <v>1000</v>
      </c>
      <c r="K160" s="3">
        <v>1000</v>
      </c>
      <c r="L160" s="2">
        <v>31</v>
      </c>
      <c r="M160" s="2">
        <v>31</v>
      </c>
      <c r="N160" s="2">
        <v>159</v>
      </c>
      <c r="O160" s="31" t="s">
        <v>60</v>
      </c>
    </row>
    <row r="161" ht="19" customHeight="1" spans="1:15">
      <c r="A161" s="2" t="s">
        <v>218</v>
      </c>
      <c r="B161" s="2" t="s">
        <v>179</v>
      </c>
      <c r="C161" s="2" t="s">
        <v>65</v>
      </c>
      <c r="D161" s="2" t="s">
        <v>219</v>
      </c>
      <c r="E161" s="2" t="s">
        <v>699</v>
      </c>
      <c r="F161" s="30">
        <v>8</v>
      </c>
      <c r="G161" s="3">
        <f t="shared" si="4"/>
        <v>1000</v>
      </c>
      <c r="H161" s="2" t="s">
        <v>745</v>
      </c>
      <c r="I161" s="3">
        <v>0</v>
      </c>
      <c r="J161" s="3">
        <f t="shared" si="5"/>
        <v>1000</v>
      </c>
      <c r="K161" s="3">
        <v>1000</v>
      </c>
      <c r="L161" s="2">
        <v>31</v>
      </c>
      <c r="M161" s="2">
        <v>31</v>
      </c>
      <c r="N161" s="2">
        <v>160</v>
      </c>
      <c r="O161" s="31" t="s">
        <v>60</v>
      </c>
    </row>
    <row r="162" ht="19" customHeight="1" spans="1:15">
      <c r="A162" s="2" t="s">
        <v>222</v>
      </c>
      <c r="B162" s="2" t="s">
        <v>179</v>
      </c>
      <c r="C162" s="2" t="s">
        <v>65</v>
      </c>
      <c r="D162" s="2" t="s">
        <v>210</v>
      </c>
      <c r="E162" s="2" t="s">
        <v>699</v>
      </c>
      <c r="F162" s="30">
        <v>8</v>
      </c>
      <c r="G162" s="3">
        <f t="shared" si="4"/>
        <v>1000</v>
      </c>
      <c r="H162" s="2" t="s">
        <v>745</v>
      </c>
      <c r="I162" s="3">
        <v>0</v>
      </c>
      <c r="J162" s="3">
        <f t="shared" si="5"/>
        <v>1000</v>
      </c>
      <c r="K162" s="3">
        <v>1000</v>
      </c>
      <c r="L162" s="2">
        <v>31</v>
      </c>
      <c r="M162" s="2">
        <v>31</v>
      </c>
      <c r="N162" s="2">
        <v>161</v>
      </c>
      <c r="O162" s="31" t="s">
        <v>60</v>
      </c>
    </row>
    <row r="163" ht="19" customHeight="1" spans="1:15">
      <c r="A163" s="2" t="s">
        <v>223</v>
      </c>
      <c r="B163" s="2" t="s">
        <v>179</v>
      </c>
      <c r="C163" s="2" t="s">
        <v>65</v>
      </c>
      <c r="D163" s="2" t="s">
        <v>180</v>
      </c>
      <c r="E163" s="2" t="s">
        <v>699</v>
      </c>
      <c r="F163" s="30">
        <v>8</v>
      </c>
      <c r="G163" s="3">
        <f t="shared" si="4"/>
        <v>1000</v>
      </c>
      <c r="H163" s="2" t="s">
        <v>745</v>
      </c>
      <c r="I163" s="3">
        <v>0</v>
      </c>
      <c r="J163" s="3">
        <f t="shared" si="5"/>
        <v>1000</v>
      </c>
      <c r="K163" s="3">
        <v>1000</v>
      </c>
      <c r="L163" s="2">
        <v>31</v>
      </c>
      <c r="M163" s="2">
        <v>31</v>
      </c>
      <c r="N163" s="2">
        <v>162</v>
      </c>
      <c r="O163" s="31" t="s">
        <v>60</v>
      </c>
    </row>
    <row r="164" ht="19" customHeight="1" spans="1:15">
      <c r="A164" s="2" t="s">
        <v>243</v>
      </c>
      <c r="B164" s="2" t="s">
        <v>179</v>
      </c>
      <c r="C164" s="2" t="s">
        <v>65</v>
      </c>
      <c r="D164" s="2" t="s">
        <v>244</v>
      </c>
      <c r="E164" s="2" t="s">
        <v>699</v>
      </c>
      <c r="F164" s="30">
        <v>8</v>
      </c>
      <c r="G164" s="3">
        <f t="shared" si="4"/>
        <v>260</v>
      </c>
      <c r="H164" s="2" t="s">
        <v>745</v>
      </c>
      <c r="I164" s="3">
        <v>0</v>
      </c>
      <c r="J164" s="3">
        <f t="shared" si="5"/>
        <v>260</v>
      </c>
      <c r="K164" s="3">
        <v>260</v>
      </c>
      <c r="L164" s="2">
        <v>31</v>
      </c>
      <c r="M164" s="2">
        <v>31</v>
      </c>
      <c r="N164" s="2">
        <v>163</v>
      </c>
      <c r="O164" s="31" t="s">
        <v>60</v>
      </c>
    </row>
    <row r="165" ht="19" customHeight="1" spans="1:15">
      <c r="A165" s="2" t="s">
        <v>254</v>
      </c>
      <c r="B165" s="2" t="s">
        <v>179</v>
      </c>
      <c r="C165" s="2" t="s">
        <v>65</v>
      </c>
      <c r="D165" s="2" t="s">
        <v>237</v>
      </c>
      <c r="E165" s="2" t="s">
        <v>699</v>
      </c>
      <c r="F165" s="30">
        <v>8</v>
      </c>
      <c r="G165" s="3">
        <f t="shared" si="4"/>
        <v>101.61</v>
      </c>
      <c r="H165" s="2" t="s">
        <v>745</v>
      </c>
      <c r="I165" s="3">
        <v>0</v>
      </c>
      <c r="J165" s="3">
        <f t="shared" si="5"/>
        <v>101.61</v>
      </c>
      <c r="K165" s="3">
        <v>150</v>
      </c>
      <c r="L165" s="2">
        <v>21</v>
      </c>
      <c r="M165" s="2">
        <v>31</v>
      </c>
      <c r="N165" s="2">
        <v>164</v>
      </c>
      <c r="O165" s="31" t="s">
        <v>60</v>
      </c>
    </row>
    <row r="166" ht="19" customHeight="1" spans="1:15">
      <c r="A166" s="2" t="s">
        <v>281</v>
      </c>
      <c r="B166" s="2" t="s">
        <v>274</v>
      </c>
      <c r="C166" s="2" t="s">
        <v>65</v>
      </c>
      <c r="D166" s="2" t="s">
        <v>275</v>
      </c>
      <c r="E166" s="2" t="s">
        <v>699</v>
      </c>
      <c r="F166" s="30">
        <v>8</v>
      </c>
      <c r="G166" s="3">
        <f t="shared" si="4"/>
        <v>150.97</v>
      </c>
      <c r="H166" s="2" t="s">
        <v>745</v>
      </c>
      <c r="I166" s="3">
        <v>0</v>
      </c>
      <c r="J166" s="3">
        <f t="shared" si="5"/>
        <v>150.97</v>
      </c>
      <c r="K166" s="3">
        <v>260</v>
      </c>
      <c r="L166" s="2">
        <v>18</v>
      </c>
      <c r="M166" s="2">
        <v>31</v>
      </c>
      <c r="N166" s="2">
        <v>165</v>
      </c>
      <c r="O166" s="31" t="s">
        <v>60</v>
      </c>
    </row>
    <row r="167" ht="19" customHeight="1" spans="1:15">
      <c r="A167" s="2" t="s">
        <v>85</v>
      </c>
      <c r="B167" s="2" t="s">
        <v>66</v>
      </c>
      <c r="C167" s="2" t="s">
        <v>65</v>
      </c>
      <c r="D167" s="2" t="s">
        <v>78</v>
      </c>
      <c r="E167" s="2" t="s">
        <v>699</v>
      </c>
      <c r="F167" s="30">
        <v>8</v>
      </c>
      <c r="G167" s="3">
        <f t="shared" si="4"/>
        <v>8.39</v>
      </c>
      <c r="H167" s="2" t="s">
        <v>745</v>
      </c>
      <c r="I167" s="3">
        <v>0</v>
      </c>
      <c r="J167" s="3">
        <f t="shared" si="5"/>
        <v>8.39</v>
      </c>
      <c r="K167" s="3">
        <v>260</v>
      </c>
      <c r="L167" s="2">
        <v>1</v>
      </c>
      <c r="M167" s="2">
        <v>31</v>
      </c>
      <c r="N167" s="2">
        <v>166</v>
      </c>
      <c r="O167" s="31" t="s">
        <v>60</v>
      </c>
    </row>
    <row r="168" ht="19" customHeight="1" spans="1:15">
      <c r="A168" s="2" t="s">
        <v>89</v>
      </c>
      <c r="B168" s="2" t="s">
        <v>66</v>
      </c>
      <c r="C168" s="2" t="s">
        <v>65</v>
      </c>
      <c r="D168" s="2" t="s">
        <v>78</v>
      </c>
      <c r="E168" s="2" t="s">
        <v>699</v>
      </c>
      <c r="F168" s="30">
        <v>8</v>
      </c>
      <c r="G168" s="3">
        <f t="shared" si="4"/>
        <v>111.29</v>
      </c>
      <c r="H168" s="2" t="s">
        <v>745</v>
      </c>
      <c r="I168" s="3">
        <v>0</v>
      </c>
      <c r="J168" s="3">
        <f t="shared" si="5"/>
        <v>111.29</v>
      </c>
      <c r="K168" s="3">
        <v>150</v>
      </c>
      <c r="L168" s="2">
        <v>23</v>
      </c>
      <c r="M168" s="2">
        <v>31</v>
      </c>
      <c r="N168" s="2">
        <v>167</v>
      </c>
      <c r="O168" s="31" t="s">
        <v>60</v>
      </c>
    </row>
    <row r="169" ht="19" customHeight="1" spans="1:15">
      <c r="A169" s="2" t="s">
        <v>99</v>
      </c>
      <c r="B169" s="2" t="s">
        <v>66</v>
      </c>
      <c r="C169" s="2" t="s">
        <v>65</v>
      </c>
      <c r="D169" s="2" t="s">
        <v>78</v>
      </c>
      <c r="E169" s="2" t="s">
        <v>699</v>
      </c>
      <c r="F169" s="30">
        <v>8</v>
      </c>
      <c r="G169" s="3">
        <f t="shared" si="4"/>
        <v>24.19</v>
      </c>
      <c r="H169" s="2" t="s">
        <v>745</v>
      </c>
      <c r="I169" s="3">
        <v>0</v>
      </c>
      <c r="J169" s="3">
        <f t="shared" si="5"/>
        <v>24.19</v>
      </c>
      <c r="K169" s="3">
        <v>150</v>
      </c>
      <c r="L169" s="2">
        <v>5</v>
      </c>
      <c r="M169" s="2">
        <v>31</v>
      </c>
      <c r="N169" s="2">
        <v>168</v>
      </c>
      <c r="O169" s="31" t="s">
        <v>60</v>
      </c>
    </row>
    <row r="170" ht="19" customHeight="1" spans="1:15">
      <c r="A170" s="2" t="s">
        <v>102</v>
      </c>
      <c r="B170" s="2" t="s">
        <v>66</v>
      </c>
      <c r="C170" s="2" t="s">
        <v>65</v>
      </c>
      <c r="D170" s="2" t="s">
        <v>94</v>
      </c>
      <c r="E170" s="2" t="s">
        <v>699</v>
      </c>
      <c r="F170" s="30">
        <v>8</v>
      </c>
      <c r="G170" s="3">
        <f t="shared" si="4"/>
        <v>150</v>
      </c>
      <c r="H170" s="2" t="s">
        <v>745</v>
      </c>
      <c r="I170" s="3">
        <v>0</v>
      </c>
      <c r="J170" s="3">
        <f t="shared" si="5"/>
        <v>150</v>
      </c>
      <c r="K170" s="3">
        <v>150</v>
      </c>
      <c r="L170" s="2">
        <v>31</v>
      </c>
      <c r="M170" s="2">
        <v>31</v>
      </c>
      <c r="N170" s="2">
        <v>169</v>
      </c>
      <c r="O170" s="31" t="s">
        <v>60</v>
      </c>
    </row>
    <row r="171" ht="19" customHeight="1" spans="1:15">
      <c r="A171" s="2" t="s">
        <v>345</v>
      </c>
      <c r="B171" s="2" t="s">
        <v>312</v>
      </c>
      <c r="C171" s="2" t="s">
        <v>311</v>
      </c>
      <c r="D171" s="2" t="s">
        <v>319</v>
      </c>
      <c r="E171" s="2" t="s">
        <v>699</v>
      </c>
      <c r="F171" s="30">
        <v>8</v>
      </c>
      <c r="G171" s="3">
        <f t="shared" si="4"/>
        <v>354.84</v>
      </c>
      <c r="H171" s="2" t="s">
        <v>745</v>
      </c>
      <c r="I171" s="3">
        <v>0</v>
      </c>
      <c r="J171" s="3">
        <f t="shared" si="5"/>
        <v>354.84</v>
      </c>
      <c r="K171" s="3">
        <v>1000</v>
      </c>
      <c r="L171" s="2">
        <v>11</v>
      </c>
      <c r="M171" s="2">
        <v>31</v>
      </c>
      <c r="N171" s="2">
        <v>170</v>
      </c>
      <c r="O171" s="31" t="s">
        <v>60</v>
      </c>
    </row>
    <row r="172" ht="19" customHeight="1" spans="1:15">
      <c r="A172" s="6" t="s">
        <v>1102</v>
      </c>
      <c r="B172" s="6"/>
      <c r="C172" s="6"/>
      <c r="D172" s="6"/>
      <c r="E172" s="6"/>
      <c r="F172" s="6"/>
      <c r="G172" s="7">
        <f>SUM(G2:G171)</f>
        <v>45075.15</v>
      </c>
      <c r="H172" s="7"/>
      <c r="I172" s="7">
        <f>SUM(I2:I171)</f>
        <v>9.68</v>
      </c>
      <c r="J172" s="7">
        <f>SUM(J2:J171)</f>
        <v>45065.47</v>
      </c>
      <c r="K172" s="7"/>
      <c r="L172" s="6"/>
      <c r="M172" s="6"/>
      <c r="N172" s="6"/>
      <c r="O172" s="32"/>
    </row>
    <row r="173" ht="19" customHeight="1" spans="1: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5">
      <c r="A174" s="33" t="s">
        <v>1103</v>
      </c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</row>
    <row r="175" spans="1:1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</row>
  </sheetData>
  <mergeCells count="1">
    <mergeCell ref="A174:O17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0"/>
  <sheetViews>
    <sheetView tabSelected="1" workbookViewId="0">
      <selection activeCell="C24" sqref="C24"/>
    </sheetView>
  </sheetViews>
  <sheetFormatPr defaultColWidth="9" defaultRowHeight="16.8" outlineLevelCol="2"/>
  <cols>
    <col min="1" max="1" width="28" customWidth="1"/>
    <col min="2" max="2" width="26" customWidth="1"/>
    <col min="3" max="3" width="20" customWidth="1"/>
  </cols>
  <sheetData>
    <row r="1" ht="19" customHeight="1" spans="1:3">
      <c r="A1" s="6" t="s">
        <v>1104</v>
      </c>
      <c r="B1" s="6"/>
      <c r="C1" s="7"/>
    </row>
    <row r="2" ht="19" customHeight="1" spans="1:3">
      <c r="A2" s="4"/>
      <c r="B2" s="4"/>
      <c r="C2" s="5"/>
    </row>
    <row r="3" ht="19" customHeight="1" spans="1:3">
      <c r="A3" s="6" t="s">
        <v>1105</v>
      </c>
      <c r="B3" s="6"/>
      <c r="C3" s="7"/>
    </row>
    <row r="4" ht="34" customHeight="1" spans="1:3">
      <c r="A4" s="1" t="s">
        <v>1106</v>
      </c>
      <c r="B4" s="1" t="s">
        <v>1107</v>
      </c>
      <c r="C4" s="11" t="s">
        <v>1108</v>
      </c>
    </row>
    <row r="5" ht="19" customHeight="1" spans="1:3">
      <c r="A5" s="2" t="s">
        <v>110</v>
      </c>
      <c r="B5" s="2">
        <f>COUNTIFS('8月奖金发放记录'!$B$2:$B$171,A5,'8月奖金发放记录'!$E$2:$E$171,"当月")</f>
        <v>1</v>
      </c>
      <c r="C5" s="3">
        <f>SUMIFS('8月奖金发放记录'!$J$2:$J$171,'8月奖金发放记录'!$B$2:$B$171,A5,'8月奖金发放记录'!$E$2:$E$171,"当月")</f>
        <v>0</v>
      </c>
    </row>
    <row r="6" ht="19" customHeight="1" spans="1:3">
      <c r="A6" s="2" t="s">
        <v>179</v>
      </c>
      <c r="B6" s="2">
        <f>COUNTIFS('8月奖金发放记录'!$B$2:$B$171,A6,'8月奖金发放记录'!$E$2:$E$171,"当月")</f>
        <v>7</v>
      </c>
      <c r="C6" s="3">
        <f>SUMIFS('8月奖金发放记录'!$J$2:$J$171,'8月奖金发放记录'!$B$2:$B$171,A6,'8月奖金发放记录'!$E$2:$E$171,"当月")</f>
        <v>2000.64</v>
      </c>
    </row>
    <row r="7" ht="19" customHeight="1" spans="1:3">
      <c r="A7" s="2" t="s">
        <v>444</v>
      </c>
      <c r="B7" s="2">
        <f>COUNTIFS('8月奖金发放记录'!$B$2:$B$171,A7,'8月奖金发放记录'!$E$2:$E$171,"当月")</f>
        <v>23</v>
      </c>
      <c r="C7" s="3">
        <f>SUMIFS('8月奖金发放记录'!$J$2:$J$171,'8月奖金发放记录'!$B$2:$B$171,A7,'8月奖金发放记录'!$E$2:$E$171,"当月")</f>
        <v>5979.35</v>
      </c>
    </row>
    <row r="8" ht="19" customHeight="1" spans="1:3">
      <c r="A8" s="2" t="s">
        <v>356</v>
      </c>
      <c r="B8" s="2">
        <f>COUNTIFS('8月奖金发放记录'!$B$2:$B$171,A8,'8月奖金发放记录'!$E$2:$E$171,"当月")</f>
        <v>15</v>
      </c>
      <c r="C8" s="3">
        <f>SUMIFS('8月奖金发放记录'!$J$2:$J$171,'8月奖金发放记录'!$B$2:$B$171,A8,'8月奖金发放记录'!$E$2:$E$171,"当月")</f>
        <v>2690.97</v>
      </c>
    </row>
    <row r="9" ht="19" customHeight="1" spans="1:3">
      <c r="A9" s="2" t="s">
        <v>312</v>
      </c>
      <c r="B9" s="2">
        <f>COUNTIFS('8月奖金发放记录'!$B$2:$B$171,A9,'8月奖金发放记录'!$E$2:$E$171,"当月")</f>
        <v>14</v>
      </c>
      <c r="C9" s="3">
        <f>SUMIFS('8月奖金发放记录'!$J$2:$J$171,'8月奖金发放记录'!$B$2:$B$171,A9,'8月奖金发放记录'!$E$2:$E$171,"当月")</f>
        <v>9951.61</v>
      </c>
    </row>
    <row r="10" ht="19" customHeight="1" spans="1:3">
      <c r="A10" s="2" t="s">
        <v>66</v>
      </c>
      <c r="B10" s="2">
        <f>COUNTIFS('8月奖金发放记录'!$B$2:$B$171,A10,'8月奖金发放记录'!$E$2:$E$171,"当月")</f>
        <v>6</v>
      </c>
      <c r="C10" s="3">
        <f>SUMIFS('8月奖金发放记录'!$J$2:$J$171,'8月奖金发放记录'!$B$2:$B$171,A10,'8月奖金发放记录'!$E$2:$E$171,"当月")</f>
        <v>1185.8</v>
      </c>
    </row>
    <row r="11" ht="19" customHeight="1" spans="1:3">
      <c r="A11" s="2" t="s">
        <v>274</v>
      </c>
      <c r="B11" s="2">
        <f>COUNTIFS('8月奖金发放记录'!$B$2:$B$171,A11,'8月奖金发放记录'!$E$2:$E$171,"当月")</f>
        <v>9</v>
      </c>
      <c r="C11" s="3">
        <f>SUMIFS('8月奖金发放记录'!$J$2:$J$171,'8月奖金发放记录'!$B$2:$B$171,A11,'8月奖金发放记录'!$E$2:$E$171,"当月")</f>
        <v>1819.04</v>
      </c>
    </row>
    <row r="12" ht="19" customHeight="1" spans="1:3">
      <c r="A12" s="2" t="s">
        <v>121</v>
      </c>
      <c r="B12" s="2">
        <f>COUNTIFS('8月奖金发放记录'!$B$2:$B$171,A12,'8月奖金发放记录'!$E$2:$E$171,"当月")</f>
        <v>6</v>
      </c>
      <c r="C12" s="3">
        <f>SUMIFS('8月奖金发放记录'!$J$2:$J$171,'8月奖金发放记录'!$B$2:$B$171,A12,'8月奖金发放记录'!$E$2:$E$171,"当月")</f>
        <v>2190</v>
      </c>
    </row>
    <row r="13" ht="19" customHeight="1" spans="1:3">
      <c r="A13" s="2" t="s">
        <v>564</v>
      </c>
      <c r="B13" s="2">
        <f>COUNTIFS('8月奖金发放记录'!$B$2:$B$171,A13,'8月奖金发放记录'!$E$2:$E$171,"当月")</f>
        <v>12</v>
      </c>
      <c r="C13" s="3">
        <f>SUMIFS('8月奖金发放记录'!$J$2:$J$171,'8月奖金发放记录'!$B$2:$B$171,A13,'8月奖金发放记录'!$E$2:$E$171,"当月")</f>
        <v>1701.93</v>
      </c>
    </row>
    <row r="14" ht="19" customHeight="1" spans="1:3">
      <c r="A14" s="9" t="s">
        <v>1109</v>
      </c>
      <c r="B14" s="9">
        <f>SUM(B5:B13)</f>
        <v>93</v>
      </c>
      <c r="C14" s="12">
        <f>SUM(C5:C13)</f>
        <v>27519.34</v>
      </c>
    </row>
    <row r="15" ht="19" customHeight="1" spans="1:3">
      <c r="A15" s="4"/>
      <c r="B15" s="4"/>
      <c r="C15" s="5"/>
    </row>
    <row r="16" ht="19" customHeight="1" spans="1:3">
      <c r="A16" s="6" t="s">
        <v>1110</v>
      </c>
      <c r="B16" s="6"/>
      <c r="C16" s="7"/>
    </row>
    <row r="17" ht="34" customHeight="1" spans="1:3">
      <c r="A17" s="1" t="s">
        <v>1106</v>
      </c>
      <c r="B17" s="1" t="s">
        <v>1107</v>
      </c>
      <c r="C17" s="11" t="s">
        <v>1108</v>
      </c>
    </row>
    <row r="18" ht="19" customHeight="1" spans="1:3">
      <c r="A18" s="2" t="s">
        <v>179</v>
      </c>
      <c r="B18" s="2">
        <f>COUNTIFS('8月奖金发放记录'!$B$2:$B$171,A18,'8月奖金发放记录'!$E$2:$E$171,"结转")</f>
        <v>6</v>
      </c>
      <c r="C18" s="3">
        <f>SUMIFS('8月奖金发放记录'!$J$2:$J$171,'8月奖金发放记录'!$B$2:$B$171,A18,'8月奖金发放记录'!$E$2:$E$171,"结转")</f>
        <v>1010</v>
      </c>
    </row>
    <row r="19" ht="19" customHeight="1" spans="1:3">
      <c r="A19" s="2" t="s">
        <v>356</v>
      </c>
      <c r="B19" s="2">
        <f>COUNTIFS('8月奖金发放记录'!$B$2:$B$171,A19,'8月奖金发放记录'!$E$2:$E$171,"结转")</f>
        <v>16</v>
      </c>
      <c r="C19" s="3">
        <f>SUMIFS('8月奖金发放记录'!$J$2:$J$171,'8月奖金发放记录'!$B$2:$B$171,A19,'8月奖金发放记录'!$E$2:$E$171,"结转")</f>
        <v>2730</v>
      </c>
    </row>
    <row r="20" ht="19" customHeight="1" spans="1:3">
      <c r="A20" s="2" t="s">
        <v>312</v>
      </c>
      <c r="B20" s="2">
        <f>COUNTIFS('8月奖金发放记录'!$B$2:$B$171,A20,'8月奖金发放记录'!$E$2:$E$171,"结转")</f>
        <v>2</v>
      </c>
      <c r="C20" s="3">
        <f>SUMIFS('8月奖金发放记录'!$J$2:$J$171,'8月奖金发放记录'!$B$2:$B$171,A20,'8月奖金发放记录'!$E$2:$E$171,"结转")</f>
        <v>2000</v>
      </c>
    </row>
    <row r="21" ht="19" customHeight="1" spans="1:3">
      <c r="A21" s="2" t="s">
        <v>66</v>
      </c>
      <c r="B21" s="2">
        <f>COUNTIFS('8月奖金发放记录'!$B$2:$B$171,A21,'8月奖金发放记录'!$E$2:$E$171,"结转")</f>
        <v>11</v>
      </c>
      <c r="C21" s="3">
        <f>SUMIFS('8月奖金发放记录'!$J$2:$J$171,'8月奖金发放记录'!$B$2:$B$171,A21,'8月奖金发放记录'!$E$2:$E$171,"结转")</f>
        <v>1870</v>
      </c>
    </row>
    <row r="22" ht="19" customHeight="1" spans="1:3">
      <c r="A22" s="2" t="s">
        <v>274</v>
      </c>
      <c r="B22" s="2">
        <f>COUNTIFS('8月奖金发放记录'!$B$2:$B$171,A22,'8月奖金发放记录'!$E$2:$E$171,"结转")</f>
        <v>7</v>
      </c>
      <c r="C22" s="3">
        <f>SUMIFS('8月奖金发放记录'!$J$2:$J$171,'8月奖金发放记录'!$B$2:$B$171,A22,'8月奖金发放记录'!$E$2:$E$171,"结转")</f>
        <v>1380</v>
      </c>
    </row>
    <row r="23" ht="19" customHeight="1" spans="1:3">
      <c r="A23" s="2" t="s">
        <v>121</v>
      </c>
      <c r="B23" s="2">
        <f>COUNTIFS('8月奖金发放记录'!$B$2:$B$171,A23,'8月奖金发放记录'!$E$2:$E$171,"结转")</f>
        <v>15</v>
      </c>
      <c r="C23" s="3">
        <f>SUMIFS('8月奖金发放记录'!$J$2:$J$171,'8月奖金发放记录'!$B$2:$B$171,A23,'8月奖金发放记录'!$E$2:$E$171,"结转")</f>
        <v>2470</v>
      </c>
    </row>
    <row r="24" ht="19" customHeight="1" spans="1:3">
      <c r="A24" s="9" t="s">
        <v>1109</v>
      </c>
      <c r="B24" s="9">
        <f>SUM(B18:B23)</f>
        <v>57</v>
      </c>
      <c r="C24" s="12">
        <f>SUM(C18:C23)</f>
        <v>11460</v>
      </c>
    </row>
    <row r="25" ht="19" customHeight="1" spans="1:3">
      <c r="A25" s="4"/>
      <c r="B25" s="4"/>
      <c r="C25" s="5"/>
    </row>
    <row r="26" ht="19" customHeight="1" spans="1:3">
      <c r="A26" s="6" t="s">
        <v>1111</v>
      </c>
      <c r="B26" s="6"/>
      <c r="C26" s="7"/>
    </row>
    <row r="27" ht="34" customHeight="1" spans="1:3">
      <c r="A27" s="1" t="s">
        <v>1106</v>
      </c>
      <c r="B27" s="1" t="s">
        <v>1107</v>
      </c>
      <c r="C27" s="11" t="s">
        <v>1108</v>
      </c>
    </row>
    <row r="28" ht="19" customHeight="1" spans="1:3">
      <c r="A28" s="2" t="s">
        <v>564</v>
      </c>
      <c r="B28" s="2">
        <f>COUNTIFS('8月奖金发放记录'!$B$2:$B$171,A28,'8月奖金发放记录'!$E$2:$E$171,"补发6月")</f>
        <v>1</v>
      </c>
      <c r="C28" s="3">
        <f>SUMIFS('8月奖金发放记录'!$J$2:$J$171,'8月奖金发放记录'!$B$2:$B$171,A28,'8月奖金发放记录'!$E$2:$E$171,"补发6月")</f>
        <v>150</v>
      </c>
    </row>
    <row r="29" ht="19" customHeight="1" spans="1:3">
      <c r="A29" s="9" t="s">
        <v>1109</v>
      </c>
      <c r="B29" s="9">
        <f>SUM(B28:B28)</f>
        <v>1</v>
      </c>
      <c r="C29" s="12">
        <f>SUM(C28:C28)</f>
        <v>150</v>
      </c>
    </row>
    <row r="30" ht="19" customHeight="1" spans="1:3">
      <c r="A30" s="4"/>
      <c r="B30" s="4"/>
      <c r="C30" s="5"/>
    </row>
    <row r="31" ht="19" customHeight="1" spans="1:3">
      <c r="A31" s="6" t="s">
        <v>1112</v>
      </c>
      <c r="B31" s="6"/>
      <c r="C31" s="7"/>
    </row>
    <row r="32" ht="34" customHeight="1" spans="1:3">
      <c r="A32" s="1" t="s">
        <v>1106</v>
      </c>
      <c r="B32" s="1" t="s">
        <v>1107</v>
      </c>
      <c r="C32" s="11" t="s">
        <v>1108</v>
      </c>
    </row>
    <row r="33" ht="19" customHeight="1" spans="1:3">
      <c r="A33" s="2" t="s">
        <v>564</v>
      </c>
      <c r="B33" s="2">
        <f>COUNTIFS('8月奖金发放记录'!$B$2:$B$171,A33,'8月奖金发放记录'!$E$2:$E$171,"补发7月")</f>
        <v>1</v>
      </c>
      <c r="C33" s="3">
        <f>SUMIFS('8月奖金发放记录'!$J$2:$J$171,'8月奖金发放记录'!$B$2:$B$171,A33,'8月奖金发放记录'!$E$2:$E$171,"补发7月")</f>
        <v>150</v>
      </c>
    </row>
    <row r="34" ht="19" customHeight="1" spans="1:3">
      <c r="A34" s="9" t="s">
        <v>1109</v>
      </c>
      <c r="B34" s="9">
        <f>SUM(B33:B33)</f>
        <v>1</v>
      </c>
      <c r="C34" s="12">
        <f>SUM(C33:C33)</f>
        <v>150</v>
      </c>
    </row>
    <row r="35" ht="19" customHeight="1" spans="1:3">
      <c r="A35" s="4"/>
      <c r="B35" s="4"/>
      <c r="C35" s="5"/>
    </row>
    <row r="36" ht="19" customHeight="1" spans="1:3">
      <c r="A36" s="6" t="s">
        <v>1113</v>
      </c>
      <c r="B36" s="6"/>
      <c r="C36" s="7"/>
    </row>
    <row r="37" ht="34" customHeight="1" spans="1:3">
      <c r="A37" s="1" t="s">
        <v>1106</v>
      </c>
      <c r="B37" s="1" t="s">
        <v>1107</v>
      </c>
      <c r="C37" s="11" t="s">
        <v>1108</v>
      </c>
    </row>
    <row r="38" ht="19" customHeight="1" spans="1:3">
      <c r="A38" s="2" t="s">
        <v>179</v>
      </c>
      <c r="B38" s="2">
        <f>COUNTIFS('8月奖金发放记录'!$B$2:$B$171,A38,'8月奖金发放记录'!$E$2:$E$171,"累计补发8月")</f>
        <v>6</v>
      </c>
      <c r="C38" s="3">
        <f>SUMIFS('8月奖金发放记录'!$J$2:$J$171,'8月奖金发放记录'!$B$2:$B$171,A38,'8月奖金发放记录'!$E$2:$E$171,"累计补发8月")</f>
        <v>4361.61</v>
      </c>
    </row>
    <row r="39" ht="19" customHeight="1" spans="1:3">
      <c r="A39" s="2" t="s">
        <v>356</v>
      </c>
      <c r="B39" s="2">
        <f>COUNTIFS('8月奖金发放记录'!$B$2:$B$171,A39,'8月奖金发放记录'!$E$2:$E$171,"累计补发8月")</f>
        <v>3</v>
      </c>
      <c r="C39" s="3">
        <f>SUMIFS('8月奖金发放记录'!$J$2:$J$171,'8月奖金发放记录'!$B$2:$B$171,A39,'8月奖金发放记录'!$E$2:$E$171,"累计补发8月")</f>
        <v>180.97</v>
      </c>
    </row>
    <row r="40" ht="19" customHeight="1" spans="1:3">
      <c r="A40" s="2" t="s">
        <v>312</v>
      </c>
      <c r="B40" s="2">
        <f>COUNTIFS('8月奖金发放记录'!$B$2:$B$171,A40,'8月奖金发放记录'!$E$2:$E$171,"累计补发8月")</f>
        <v>1</v>
      </c>
      <c r="C40" s="3">
        <f>SUMIFS('8月奖金发放记录'!$J$2:$J$171,'8月奖金发放记录'!$B$2:$B$171,A40,'8月奖金发放记录'!$E$2:$E$171,"累计补发8月")</f>
        <v>354.84</v>
      </c>
    </row>
    <row r="41" ht="19" customHeight="1" spans="1:3">
      <c r="A41" s="2" t="s">
        <v>66</v>
      </c>
      <c r="B41" s="2">
        <f>COUNTIFS('8月奖金发放记录'!$B$2:$B$171,A41,'8月奖金发放记录'!$E$2:$E$171,"累计补发8月")</f>
        <v>4</v>
      </c>
      <c r="C41" s="3">
        <f>SUMIFS('8月奖金发放记录'!$J$2:$J$171,'8月奖金发放记录'!$B$2:$B$171,A41,'8月奖金发放记录'!$E$2:$E$171,"累计补发8月")</f>
        <v>293.87</v>
      </c>
    </row>
    <row r="42" ht="19" customHeight="1" spans="1:3">
      <c r="A42" s="2" t="s">
        <v>274</v>
      </c>
      <c r="B42" s="2">
        <f>COUNTIFS('8月奖金发放记录'!$B$2:$B$171,A42,'8月奖金发放记录'!$E$2:$E$171,"累计补发8月")</f>
        <v>1</v>
      </c>
      <c r="C42" s="3">
        <f>SUMIFS('8月奖金发放记录'!$J$2:$J$171,'8月奖金发放记录'!$B$2:$B$171,A42,'8月奖金发放记录'!$E$2:$E$171,"累计补发8月")</f>
        <v>150.97</v>
      </c>
    </row>
    <row r="43" ht="19" customHeight="1" spans="1:3">
      <c r="A43" s="2" t="s">
        <v>564</v>
      </c>
      <c r="B43" s="2">
        <f>COUNTIFS('8月奖金发放记录'!$B$2:$B$171,A43,'8月奖金发放记录'!$E$2:$E$171,"累计补发8月")</f>
        <v>3</v>
      </c>
      <c r="C43" s="3">
        <f>SUMIFS('8月奖金发放记录'!$J$2:$J$171,'8月奖金发放记录'!$B$2:$B$171,A43,'8月奖金发放记录'!$E$2:$E$171,"累计补发8月")</f>
        <v>443.87</v>
      </c>
    </row>
    <row r="44" ht="19" customHeight="1" spans="1:3">
      <c r="A44" s="9" t="s">
        <v>1109</v>
      </c>
      <c r="B44" s="9">
        <f>SUM(B38:B43)</f>
        <v>18</v>
      </c>
      <c r="C44" s="12">
        <f>SUM(C38:C43)</f>
        <v>5786.13</v>
      </c>
    </row>
    <row r="45" ht="19" customHeight="1" spans="1:3">
      <c r="A45" s="4"/>
      <c r="B45" s="4"/>
      <c r="C45" s="5"/>
    </row>
    <row r="46" ht="19" customHeight="1" spans="1:3">
      <c r="A46" s="6" t="s">
        <v>1114</v>
      </c>
      <c r="B46" s="6"/>
      <c r="C46" s="7">
        <f>SUM('8月奖金发放记录'!$G$2:$G$171)</f>
        <v>45075.15</v>
      </c>
    </row>
    <row r="47" ht="19" customHeight="1" spans="1:3">
      <c r="A47" s="4"/>
      <c r="B47" s="4"/>
      <c r="C47" s="5"/>
    </row>
    <row r="48" ht="19" customHeight="1" spans="1:3">
      <c r="A48" s="6" t="s">
        <v>1115</v>
      </c>
      <c r="B48" s="6"/>
      <c r="C48" s="7"/>
    </row>
    <row r="49" ht="19" customHeight="1" spans="1:3">
      <c r="A49" s="4" t="s">
        <v>1116</v>
      </c>
      <c r="B49" s="4"/>
      <c r="C49" s="5"/>
    </row>
    <row r="50" ht="19" customHeight="1" spans="1:3">
      <c r="A50" s="4"/>
      <c r="B50" s="4"/>
      <c r="C50" s="5"/>
    </row>
    <row r="51" ht="19" customHeight="1" spans="1:3">
      <c r="A51" s="6" t="s">
        <v>1117</v>
      </c>
      <c r="B51" s="6"/>
      <c r="C51" s="7"/>
    </row>
    <row r="52" ht="19" customHeight="1" spans="1:3">
      <c r="A52" s="4"/>
      <c r="B52" s="4"/>
      <c r="C52" s="5"/>
    </row>
    <row r="53" ht="19" customHeight="1" spans="1:3">
      <c r="A53" s="6" t="s">
        <v>1118</v>
      </c>
      <c r="B53" s="6"/>
      <c r="C53" s="7"/>
    </row>
    <row r="54" ht="34" customHeight="1" spans="1:3">
      <c r="A54" s="1" t="s">
        <v>1106</v>
      </c>
      <c r="B54" s="1" t="s">
        <v>1107</v>
      </c>
      <c r="C54" s="11" t="s">
        <v>1108</v>
      </c>
    </row>
    <row r="55" ht="19" customHeight="1" spans="1:3">
      <c r="A55" s="2" t="s">
        <v>110</v>
      </c>
      <c r="B55" s="2">
        <f>COUNTIFS('8月奖金发放记录'!$B$2:$B$171,A55)</f>
        <v>1</v>
      </c>
      <c r="C55" s="3">
        <f>SUMIFS('8月奖金发放记录'!$J$2:$J$171,'8月奖金发放记录'!$B$2:$B$171,A55)</f>
        <v>0</v>
      </c>
    </row>
    <row r="56" ht="19" customHeight="1" spans="1:3">
      <c r="A56" s="2" t="s">
        <v>179</v>
      </c>
      <c r="B56" s="2">
        <f>COUNTIFS('8月奖金发放记录'!$B$2:$B$171,A56)</f>
        <v>19</v>
      </c>
      <c r="C56" s="3">
        <f>SUMIFS('8月奖金发放记录'!$J$2:$J$171,'8月奖金发放记录'!$B$2:$B$171,A56)</f>
        <v>7372.25</v>
      </c>
    </row>
    <row r="57" ht="19" customHeight="1" spans="1:3">
      <c r="A57" s="2" t="s">
        <v>444</v>
      </c>
      <c r="B57" s="2">
        <f>COUNTIFS('8月奖金发放记录'!$B$2:$B$171,A57)</f>
        <v>23</v>
      </c>
      <c r="C57" s="3">
        <f>SUMIFS('8月奖金发放记录'!$J$2:$J$171,'8月奖金发放记录'!$B$2:$B$171,A57)</f>
        <v>5979.35</v>
      </c>
    </row>
    <row r="58" ht="19" customHeight="1" spans="1:3">
      <c r="A58" s="2" t="s">
        <v>356</v>
      </c>
      <c r="B58" s="2">
        <f>COUNTIFS('8月奖金发放记录'!$B$2:$B$171,A58)</f>
        <v>34</v>
      </c>
      <c r="C58" s="3">
        <f>SUMIFS('8月奖金发放记录'!$J$2:$J$171,'8月奖金发放记录'!$B$2:$B$171,A58)</f>
        <v>5601.94</v>
      </c>
    </row>
    <row r="59" ht="19" customHeight="1" spans="1:3">
      <c r="A59" s="2" t="s">
        <v>312</v>
      </c>
      <c r="B59" s="2">
        <f>COUNTIFS('8月奖金发放记录'!$B$2:$B$171,A59)</f>
        <v>17</v>
      </c>
      <c r="C59" s="3">
        <f>SUMIFS('8月奖金发放记录'!$J$2:$J$171,'8月奖金发放记录'!$B$2:$B$171,A59)</f>
        <v>12306.45</v>
      </c>
    </row>
    <row r="60" ht="19" customHeight="1" spans="1:3">
      <c r="A60" s="2" t="s">
        <v>66</v>
      </c>
      <c r="B60" s="2">
        <f>COUNTIFS('8月奖金发放记录'!$B$2:$B$171,A60)</f>
        <v>21</v>
      </c>
      <c r="C60" s="3">
        <f>SUMIFS('8月奖金发放记录'!$J$2:$J$171,'8月奖金发放记录'!$B$2:$B$171,A60)</f>
        <v>3349.67</v>
      </c>
    </row>
    <row r="61" ht="19" customHeight="1" spans="1:3">
      <c r="A61" s="2" t="s">
        <v>274</v>
      </c>
      <c r="B61" s="2">
        <f>COUNTIFS('8月奖金发放记录'!$B$2:$B$171,A61)</f>
        <v>17</v>
      </c>
      <c r="C61" s="3">
        <f>SUMIFS('8月奖金发放记录'!$J$2:$J$171,'8月奖金发放记录'!$B$2:$B$171,A61)</f>
        <v>3350.01</v>
      </c>
    </row>
    <row r="62" ht="19" customHeight="1" spans="1:3">
      <c r="A62" s="2" t="s">
        <v>121</v>
      </c>
      <c r="B62" s="2">
        <f>COUNTIFS('8月奖金发放记录'!$B$2:$B$171,A62)</f>
        <v>21</v>
      </c>
      <c r="C62" s="3">
        <f>SUMIFS('8月奖金发放记录'!$J$2:$J$171,'8月奖金发放记录'!$B$2:$B$171,A62)</f>
        <v>4660</v>
      </c>
    </row>
    <row r="63" ht="19" customHeight="1" spans="1:3">
      <c r="A63" s="2" t="s">
        <v>564</v>
      </c>
      <c r="B63" s="2">
        <f>COUNTIFS('8月奖金发放记录'!$B$2:$B$171,A63)</f>
        <v>17</v>
      </c>
      <c r="C63" s="3">
        <f>SUMIFS('8月奖金发放记录'!$J$2:$J$171,'8月奖金发放记录'!$B$2:$B$171,A63)</f>
        <v>2445.8</v>
      </c>
    </row>
    <row r="64" ht="19" customHeight="1" spans="1:3">
      <c r="A64" s="9" t="s">
        <v>1109</v>
      </c>
      <c r="B64" s="9">
        <f>SUM(B55:B63)</f>
        <v>170</v>
      </c>
      <c r="C64" s="12">
        <f>SUM(C55:C63)</f>
        <v>45065.47</v>
      </c>
    </row>
    <row r="65" ht="19" customHeight="1" spans="1:3">
      <c r="A65" s="4"/>
      <c r="B65" s="4"/>
      <c r="C65" s="5"/>
    </row>
    <row r="66" ht="19" customHeight="1" spans="1:3">
      <c r="A66" s="6" t="s">
        <v>1119</v>
      </c>
      <c r="B66" s="6"/>
      <c r="C66" s="7"/>
    </row>
    <row r="67" ht="34" customHeight="1" spans="1:3">
      <c r="A67" s="1" t="s">
        <v>1106</v>
      </c>
      <c r="B67" s="1" t="s">
        <v>31</v>
      </c>
      <c r="C67" s="11" t="s">
        <v>738</v>
      </c>
    </row>
    <row r="68" ht="19" customHeight="1" spans="1:3">
      <c r="A68" s="2" t="s">
        <v>110</v>
      </c>
      <c r="B68" s="2" t="s">
        <v>53</v>
      </c>
      <c r="C68" s="3">
        <f>SUMIFS('8月奖金发放记录'!$J$2:$J$171,'8月奖金发放记录'!$B$2:$B$171,A68)</f>
        <v>0</v>
      </c>
    </row>
    <row r="69" ht="19" customHeight="1" spans="1:3">
      <c r="A69" s="2" t="s">
        <v>179</v>
      </c>
      <c r="B69" s="2" t="s">
        <v>65</v>
      </c>
      <c r="C69" s="3">
        <f>SUMIFS('8月奖金发放记录'!$J$2:$J$171,'8月奖金发放记录'!$B$2:$B$171,A69)</f>
        <v>7372.25</v>
      </c>
    </row>
    <row r="70" ht="19" customHeight="1" spans="1:3">
      <c r="A70" s="2" t="s">
        <v>444</v>
      </c>
      <c r="B70" s="2" t="s">
        <v>120</v>
      </c>
      <c r="C70" s="3">
        <f>SUMIFS('8月奖金发放记录'!$J$2:$J$171,'8月奖金发放记录'!$B$2:$B$171,A70)</f>
        <v>5979.35</v>
      </c>
    </row>
    <row r="71" ht="19" customHeight="1" spans="1:3">
      <c r="A71" s="2" t="s">
        <v>356</v>
      </c>
      <c r="B71" s="2" t="s">
        <v>65</v>
      </c>
      <c r="C71" s="3">
        <f>SUMIFS('8月奖金发放记录'!$J$2:$J$171,'8月奖金发放记录'!$B$2:$B$171,A71)</f>
        <v>5601.94</v>
      </c>
    </row>
    <row r="72" ht="19" customHeight="1" spans="1:3">
      <c r="A72" s="2" t="s">
        <v>312</v>
      </c>
      <c r="B72" s="2" t="s">
        <v>311</v>
      </c>
      <c r="C72" s="3">
        <f>SUMIFS('8月奖金发放记录'!$J$2:$J$171,'8月奖金发放记录'!$B$2:$B$171,A72)</f>
        <v>12306.45</v>
      </c>
    </row>
    <row r="73" ht="19" customHeight="1" spans="1:3">
      <c r="A73" s="2" t="s">
        <v>439</v>
      </c>
      <c r="B73" s="2" t="s">
        <v>438</v>
      </c>
      <c r="C73" s="3">
        <f>SUMIFS('8月奖金发放记录'!$J$2:$J$171,'8月奖金发放记录'!$B$2:$B$171,A73)</f>
        <v>0</v>
      </c>
    </row>
    <row r="74" ht="19" customHeight="1" spans="1:3">
      <c r="A74" s="2" t="s">
        <v>66</v>
      </c>
      <c r="B74" s="2" t="s">
        <v>65</v>
      </c>
      <c r="C74" s="3">
        <f>SUMIFS('8月奖金发放记录'!$J$2:$J$171,'8月奖金发放记录'!$B$2:$B$171,A74)</f>
        <v>3349.67</v>
      </c>
    </row>
    <row r="75" ht="19" customHeight="1" spans="1:3">
      <c r="A75" s="2" t="s">
        <v>274</v>
      </c>
      <c r="B75" s="2" t="s">
        <v>65</v>
      </c>
      <c r="C75" s="3">
        <f>SUMIFS('8月奖金发放记录'!$J$2:$J$171,'8月奖金发放记录'!$B$2:$B$171,A75)</f>
        <v>3350.01</v>
      </c>
    </row>
    <row r="76" ht="19" customHeight="1" spans="1:3">
      <c r="A76" s="2" t="s">
        <v>558</v>
      </c>
      <c r="B76" s="2" t="s">
        <v>438</v>
      </c>
      <c r="C76" s="3">
        <f>SUMIFS('8月奖金发放记录'!$J$2:$J$171,'8月奖金发放记录'!$B$2:$B$171,A76)</f>
        <v>0</v>
      </c>
    </row>
    <row r="77" ht="19" customHeight="1" spans="1:3">
      <c r="A77" s="2" t="s">
        <v>121</v>
      </c>
      <c r="B77" s="2" t="s">
        <v>120</v>
      </c>
      <c r="C77" s="3">
        <f>SUMIFS('8月奖金发放记录'!$J$2:$J$171,'8月奖金发放记录'!$B$2:$B$171,A77)</f>
        <v>4660</v>
      </c>
    </row>
    <row r="78" ht="19" customHeight="1" spans="1:3">
      <c r="A78" s="2" t="s">
        <v>564</v>
      </c>
      <c r="B78" s="2" t="s">
        <v>1120</v>
      </c>
      <c r="C78" s="3">
        <f>SUMIFS('8月奖金发放记录'!$J$2:$J$171,'8月奖金发放记录'!$B$2:$B$171,A78)</f>
        <v>2445.8</v>
      </c>
    </row>
    <row r="79" ht="19" customHeight="1" spans="1:3">
      <c r="A79" s="2" t="s">
        <v>54</v>
      </c>
      <c r="B79" s="2" t="s">
        <v>53</v>
      </c>
      <c r="C79" s="3">
        <f>SUMIFS('8月奖金发放记录'!$J$2:$J$171,'8月奖金发放记录'!$B$2:$B$171,A79)</f>
        <v>0</v>
      </c>
    </row>
    <row r="80" ht="19" customHeight="1" spans="1:3">
      <c r="A80" s="6" t="s">
        <v>1102</v>
      </c>
      <c r="B80" s="6"/>
      <c r="C80" s="7">
        <f>SUM(C68:C79)</f>
        <v>45065.47</v>
      </c>
    </row>
    <row r="81" ht="19" customHeight="1" spans="1:3">
      <c r="A81" s="4"/>
      <c r="B81" s="4"/>
      <c r="C81" s="5"/>
    </row>
    <row r="82" ht="19" customHeight="1" spans="1:3">
      <c r="A82" s="6" t="s">
        <v>1121</v>
      </c>
      <c r="B82" s="6"/>
      <c r="C82" s="7"/>
    </row>
    <row r="83" ht="34" customHeight="1" spans="1:3">
      <c r="A83" s="1" t="s">
        <v>31</v>
      </c>
      <c r="B83" s="1" t="s">
        <v>738</v>
      </c>
      <c r="C83" s="5"/>
    </row>
    <row r="84" ht="19" customHeight="1" spans="1:3">
      <c r="A84" s="2" t="s">
        <v>53</v>
      </c>
      <c r="B84" s="3">
        <f>SUMIF('8月奖金发放记录'!$C$2:$C$171,A84,'8月奖金发放记录'!$J$2:$J$171)</f>
        <v>2145.8</v>
      </c>
      <c r="C84" s="5"/>
    </row>
    <row r="85" ht="19" customHeight="1" spans="1:3">
      <c r="A85" s="2" t="s">
        <v>120</v>
      </c>
      <c r="B85" s="3">
        <f>SUMIF('8月奖金发放记录'!$C$2:$C$171,A85,'8月奖金发放记录'!$J$2:$J$171)</f>
        <v>10939.35</v>
      </c>
      <c r="C85" s="5"/>
    </row>
    <row r="86" ht="19" customHeight="1" spans="1:3">
      <c r="A86" s="2" t="s">
        <v>65</v>
      </c>
      <c r="B86" s="3">
        <f>SUMIF('8月奖金发放记录'!$C$2:$C$171,A86,'8月奖金发放记录'!$J$2:$J$171)</f>
        <v>19673.87</v>
      </c>
      <c r="C86" s="5"/>
    </row>
    <row r="87" ht="19" customHeight="1" spans="1:3">
      <c r="A87" s="2" t="s">
        <v>311</v>
      </c>
      <c r="B87" s="3">
        <f>SUMIF('8月奖金发放记录'!$C$2:$C$171,A87,'8月奖金发放记录'!$J$2:$J$171)</f>
        <v>12306.45</v>
      </c>
      <c r="C87" s="5"/>
    </row>
    <row r="88" ht="19" customHeight="1" spans="1:3">
      <c r="A88" s="2" t="s">
        <v>438</v>
      </c>
      <c r="B88" s="3">
        <f>SUMIF('8月奖金发放记录'!$C$2:$C$171,A88,'8月奖金发放记录'!$J$2:$J$171)</f>
        <v>0</v>
      </c>
      <c r="C88" s="5"/>
    </row>
    <row r="89" ht="19" customHeight="1" spans="1:3">
      <c r="A89" s="6" t="s">
        <v>1102</v>
      </c>
      <c r="B89" s="7">
        <f>SUM(B84:B88)</f>
        <v>45065.47</v>
      </c>
      <c r="C89" s="7"/>
    </row>
    <row r="90" ht="19" customHeight="1" spans="1:3">
      <c r="A90" s="4"/>
      <c r="B90" s="5"/>
      <c r="C90" s="5"/>
    </row>
    <row r="91" ht="19" customHeight="1" spans="1:3">
      <c r="A91" s="6" t="s">
        <v>1122</v>
      </c>
      <c r="B91" s="7"/>
      <c r="C91" s="7"/>
    </row>
    <row r="92" ht="19" customHeight="1" spans="1:3">
      <c r="A92" s="4" t="s">
        <v>737</v>
      </c>
      <c r="B92" s="5">
        <f>SUM('8月奖金发放记录'!$G$2:$G$171)</f>
        <v>45075.15</v>
      </c>
      <c r="C92" s="5"/>
    </row>
    <row r="93" ht="19" customHeight="1" spans="1:3">
      <c r="A93" s="4" t="s">
        <v>1094</v>
      </c>
      <c r="B93" s="5">
        <f>SUM('8月奖金发放记录'!$I$2:$I$171)</f>
        <v>9.68</v>
      </c>
      <c r="C93" s="5"/>
    </row>
    <row r="94" ht="19" customHeight="1" spans="1:3">
      <c r="A94" s="6" t="s">
        <v>738</v>
      </c>
      <c r="B94" s="7">
        <f>SUM('8月奖金发放记录'!$J$2:$J$171)</f>
        <v>45065.47</v>
      </c>
      <c r="C94" s="7"/>
    </row>
    <row r="95" ht="19" customHeight="1" spans="1:3">
      <c r="A95" s="4"/>
      <c r="B95" s="5"/>
      <c r="C95" s="5"/>
    </row>
    <row r="96" ht="19" customHeight="1" spans="1:3">
      <c r="A96" s="4"/>
      <c r="B96" s="4"/>
      <c r="C96" s="4"/>
    </row>
    <row r="97" ht="19" customHeight="1" spans="1:3">
      <c r="A97" s="4"/>
      <c r="B97" s="4"/>
      <c r="C97" s="4"/>
    </row>
    <row r="98" ht="19" customHeight="1" spans="1:3">
      <c r="A98" s="4"/>
      <c r="B98" s="4"/>
      <c r="C98" s="4"/>
    </row>
    <row r="99" ht="19" customHeight="1" spans="1:3">
      <c r="A99" s="4"/>
      <c r="B99" s="4"/>
      <c r="C99" s="4"/>
    </row>
    <row r="100" ht="19" customHeight="1" spans="1:3">
      <c r="A100" s="4"/>
      <c r="B100" s="4"/>
      <c r="C100" s="4"/>
    </row>
    <row r="101" ht="19" customHeight="1" spans="1:3">
      <c r="A101" s="4"/>
      <c r="B101" s="4"/>
      <c r="C101" s="4"/>
    </row>
    <row r="102" ht="19" customHeight="1" spans="1:3">
      <c r="A102" s="4"/>
      <c r="B102" s="4"/>
      <c r="C102" s="4"/>
    </row>
    <row r="103" ht="19" customHeight="1" spans="1:3">
      <c r="A103" s="4"/>
      <c r="B103" s="4"/>
      <c r="C103" s="4"/>
    </row>
    <row r="104" ht="19" customHeight="1" spans="1:3">
      <c r="A104" s="4"/>
      <c r="B104" s="4"/>
      <c r="C104" s="4"/>
    </row>
    <row r="105" ht="19" customHeight="1" spans="1:3">
      <c r="A105" s="4"/>
      <c r="B105" s="4"/>
      <c r="C105" s="4"/>
    </row>
    <row r="106" ht="19" customHeight="1" spans="1:3">
      <c r="A106" s="4"/>
      <c r="B106" s="4"/>
      <c r="C106" s="4"/>
    </row>
    <row r="107" ht="19" customHeight="1" spans="1:3">
      <c r="A107" s="4"/>
      <c r="B107" s="4"/>
      <c r="C107" s="4"/>
    </row>
    <row r="108" ht="19" customHeight="1" spans="1:3">
      <c r="A108" s="4"/>
      <c r="B108" s="4"/>
      <c r="C108" s="4"/>
    </row>
    <row r="109" ht="19" customHeight="1" spans="1:3">
      <c r="A109" s="4"/>
      <c r="B109" s="4"/>
      <c r="C109" s="4"/>
    </row>
    <row r="110" ht="19" customHeight="1" spans="1:3">
      <c r="A110" s="4"/>
      <c r="B110" s="4"/>
      <c r="C110" s="4"/>
    </row>
    <row r="111" ht="19" customHeight="1" spans="1:3">
      <c r="A111" s="4"/>
      <c r="B111" s="4"/>
      <c r="C111" s="4"/>
    </row>
    <row r="112" ht="19" customHeight="1" spans="1:3">
      <c r="A112" s="4"/>
      <c r="B112" s="4"/>
      <c r="C112" s="4"/>
    </row>
    <row r="113" ht="19" customHeight="1" spans="1:3">
      <c r="A113" s="4"/>
      <c r="B113" s="4"/>
      <c r="C113" s="4"/>
    </row>
    <row r="114" ht="19" customHeight="1" spans="1:3">
      <c r="A114" s="4"/>
      <c r="B114" s="4"/>
      <c r="C114" s="4"/>
    </row>
    <row r="115" ht="19" customHeight="1" spans="1:3">
      <c r="A115" s="4"/>
      <c r="B115" s="4"/>
      <c r="C115" s="4"/>
    </row>
    <row r="116" ht="19" customHeight="1" spans="1:3">
      <c r="A116" s="4"/>
      <c r="B116" s="4"/>
      <c r="C116" s="4"/>
    </row>
    <row r="117" ht="19" customHeight="1" spans="1:3">
      <c r="A117" s="4"/>
      <c r="B117" s="4"/>
      <c r="C117" s="4"/>
    </row>
    <row r="118" ht="19" customHeight="1" spans="1:3">
      <c r="A118" s="4"/>
      <c r="B118" s="4"/>
      <c r="C118" s="4"/>
    </row>
    <row r="119" ht="19" customHeight="1" spans="1:3">
      <c r="A119" s="4"/>
      <c r="B119" s="4"/>
      <c r="C119" s="4"/>
    </row>
    <row r="120" ht="19" customHeight="1" spans="1:3">
      <c r="A120" s="4"/>
      <c r="B120" s="4"/>
      <c r="C120" s="4"/>
    </row>
    <row r="121" ht="19" customHeight="1" spans="1:3">
      <c r="A121" s="4"/>
      <c r="B121" s="4"/>
      <c r="C121" s="4"/>
    </row>
    <row r="122" ht="19" customHeight="1" spans="1:3">
      <c r="A122" s="4"/>
      <c r="B122" s="4"/>
      <c r="C122" s="4"/>
    </row>
    <row r="123" ht="19" customHeight="1" spans="1:3">
      <c r="A123" s="4"/>
      <c r="B123" s="4"/>
      <c r="C123" s="4"/>
    </row>
    <row r="124" ht="19" customHeight="1" spans="1:3">
      <c r="A124" s="4"/>
      <c r="B124" s="4"/>
      <c r="C124" s="4"/>
    </row>
    <row r="125" ht="19" customHeight="1" spans="1:3">
      <c r="A125" s="4"/>
      <c r="B125" s="4"/>
      <c r="C125" s="4"/>
    </row>
    <row r="126" ht="19" customHeight="1" spans="1:3">
      <c r="A126" s="4"/>
      <c r="B126" s="4"/>
      <c r="C126" s="4"/>
    </row>
    <row r="127" ht="19" customHeight="1" spans="1:3">
      <c r="A127" s="4"/>
      <c r="B127" s="4"/>
      <c r="C127" s="4"/>
    </row>
    <row r="128" ht="19" customHeight="1" spans="1:3">
      <c r="A128" s="4"/>
      <c r="B128" s="4"/>
      <c r="C128" s="4"/>
    </row>
    <row r="129" ht="19" customHeight="1" spans="1:3">
      <c r="A129" s="4"/>
      <c r="B129" s="4"/>
      <c r="C129" s="4"/>
    </row>
    <row r="130" ht="19" customHeight="1" spans="1:3">
      <c r="A130" s="4"/>
      <c r="B130" s="4"/>
      <c r="C130" s="4"/>
    </row>
    <row r="131" ht="19" customHeight="1" spans="1:3">
      <c r="A131" s="4"/>
      <c r="B131" s="4"/>
      <c r="C131" s="4"/>
    </row>
    <row r="132" ht="19" customHeight="1" spans="1:3">
      <c r="A132" s="4"/>
      <c r="B132" s="4"/>
      <c r="C132" s="4"/>
    </row>
    <row r="133" ht="19" customHeight="1" spans="1:3">
      <c r="A133" s="4"/>
      <c r="B133" s="4"/>
      <c r="C133" s="4"/>
    </row>
    <row r="134" ht="19" customHeight="1" spans="1:3">
      <c r="A134" s="4"/>
      <c r="B134" s="4"/>
      <c r="C134" s="4"/>
    </row>
    <row r="135" ht="19" customHeight="1" spans="1:3">
      <c r="A135" s="4"/>
      <c r="B135" s="4"/>
      <c r="C135" s="4"/>
    </row>
    <row r="136" ht="19" customHeight="1" spans="1:3">
      <c r="A136" s="4"/>
      <c r="B136" s="4"/>
      <c r="C136" s="4"/>
    </row>
    <row r="137" ht="19" customHeight="1" spans="1:3">
      <c r="A137" s="4"/>
      <c r="B137" s="4"/>
      <c r="C137" s="4"/>
    </row>
    <row r="138" ht="19" customHeight="1" spans="1:3">
      <c r="A138" s="4"/>
      <c r="B138" s="4"/>
      <c r="C138" s="4"/>
    </row>
    <row r="139" ht="19" customHeight="1" spans="1:3">
      <c r="A139" s="4"/>
      <c r="B139" s="4"/>
      <c r="C139" s="4"/>
    </row>
    <row r="140" ht="19" customHeight="1" spans="1:3">
      <c r="A140" s="4"/>
      <c r="B140" s="4"/>
      <c r="C140" s="4"/>
    </row>
    <row r="141" ht="19" customHeight="1" spans="1:3">
      <c r="A141" s="4"/>
      <c r="B141" s="4"/>
      <c r="C141" s="4"/>
    </row>
    <row r="142" ht="19" customHeight="1" spans="1:3">
      <c r="A142" s="4"/>
      <c r="B142" s="4"/>
      <c r="C142" s="4"/>
    </row>
    <row r="143" ht="19" customHeight="1" spans="1:3">
      <c r="A143" s="4"/>
      <c r="B143" s="4"/>
      <c r="C143" s="4"/>
    </row>
    <row r="144" ht="19" customHeight="1" spans="1:3">
      <c r="A144" s="4"/>
      <c r="B144" s="4"/>
      <c r="C144" s="4"/>
    </row>
    <row r="145" ht="19" customHeight="1" spans="1:3">
      <c r="A145" s="4"/>
      <c r="B145" s="4"/>
      <c r="C145" s="4"/>
    </row>
    <row r="146" ht="19" customHeight="1" spans="1:3">
      <c r="A146" s="4"/>
      <c r="B146" s="4"/>
      <c r="C146" s="4"/>
    </row>
    <row r="147" ht="19" customHeight="1" spans="1:3">
      <c r="A147" s="4"/>
      <c r="B147" s="4"/>
      <c r="C147" s="4"/>
    </row>
    <row r="148" ht="19" customHeight="1" spans="1:3">
      <c r="A148" s="4"/>
      <c r="B148" s="4"/>
      <c r="C148" s="4"/>
    </row>
    <row r="149" ht="19" customHeight="1" spans="1:3">
      <c r="A149" s="4"/>
      <c r="B149" s="4"/>
      <c r="C149" s="4"/>
    </row>
    <row r="150" ht="19" customHeight="1" spans="1:3">
      <c r="A150" s="4"/>
      <c r="B150" s="4"/>
      <c r="C150" s="4"/>
    </row>
    <row r="151" ht="19" customHeight="1" spans="1:3">
      <c r="A151" s="4"/>
      <c r="B151" s="4"/>
      <c r="C151" s="4"/>
    </row>
    <row r="152" ht="19" customHeight="1" spans="1:3">
      <c r="A152" s="4"/>
      <c r="B152" s="4"/>
      <c r="C152" s="4"/>
    </row>
    <row r="153" ht="19" customHeight="1" spans="1:3">
      <c r="A153" s="4"/>
      <c r="B153" s="4"/>
      <c r="C153" s="4"/>
    </row>
    <row r="154" ht="19" customHeight="1" spans="1:3">
      <c r="A154" s="4"/>
      <c r="B154" s="4"/>
      <c r="C154" s="4"/>
    </row>
    <row r="155" ht="19" customHeight="1" spans="1:3">
      <c r="A155" s="4"/>
      <c r="B155" s="4"/>
      <c r="C155" s="4"/>
    </row>
    <row r="156" ht="19" customHeight="1" spans="1:3">
      <c r="A156" s="4"/>
      <c r="B156" s="4"/>
      <c r="C156" s="4"/>
    </row>
    <row r="157" ht="19" customHeight="1" spans="1:3">
      <c r="A157" s="4"/>
      <c r="B157" s="4"/>
      <c r="C157" s="4"/>
    </row>
    <row r="158" ht="19" customHeight="1" spans="1:3">
      <c r="A158" s="4"/>
      <c r="B158" s="4"/>
      <c r="C158" s="4"/>
    </row>
    <row r="159" ht="19" customHeight="1" spans="1:3">
      <c r="A159" s="4"/>
      <c r="B159" s="4"/>
      <c r="C159" s="4"/>
    </row>
    <row r="160" ht="19" customHeight="1" spans="1:3">
      <c r="A160" s="4"/>
      <c r="B160" s="4"/>
      <c r="C160" s="4"/>
    </row>
    <row r="161" ht="19" customHeight="1" spans="1:3">
      <c r="A161" s="4"/>
      <c r="B161" s="4"/>
      <c r="C161" s="4"/>
    </row>
    <row r="162" ht="19" customHeight="1" spans="1:3">
      <c r="A162" s="4"/>
      <c r="B162" s="4"/>
      <c r="C162" s="4"/>
    </row>
    <row r="163" ht="19" customHeight="1" spans="1:3">
      <c r="A163" s="4"/>
      <c r="B163" s="4"/>
      <c r="C163" s="4"/>
    </row>
    <row r="164" ht="19" customHeight="1" spans="1:3">
      <c r="A164" s="4"/>
      <c r="B164" s="4"/>
      <c r="C164" s="4"/>
    </row>
    <row r="165" ht="19" customHeight="1" spans="1:3">
      <c r="A165" s="4"/>
      <c r="B165" s="4"/>
      <c r="C165" s="4"/>
    </row>
    <row r="166" ht="19" customHeight="1" spans="1:3">
      <c r="A166" s="4"/>
      <c r="B166" s="4"/>
      <c r="C166" s="4"/>
    </row>
    <row r="167" ht="19" customHeight="1" spans="1:3">
      <c r="A167" s="4"/>
      <c r="B167" s="4"/>
      <c r="C167" s="4"/>
    </row>
    <row r="168" ht="19" customHeight="1" spans="1:3">
      <c r="A168" s="4"/>
      <c r="B168" s="4"/>
      <c r="C168" s="4"/>
    </row>
    <row r="169" ht="19" customHeight="1" spans="1:3">
      <c r="A169" s="4"/>
      <c r="B169" s="4"/>
      <c r="C169" s="4"/>
    </row>
    <row r="170" ht="19" customHeight="1" spans="1:3">
      <c r="A170" s="4"/>
      <c r="B170" s="4"/>
      <c r="C170" s="4"/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6"/>
  <sheetViews>
    <sheetView showGridLines="0" workbookViewId="0">
      <pane xSplit="2" ySplit="5" topLeftCell="C6" activePane="bottomRight" state="frozen"/>
      <selection/>
      <selection pane="topRight"/>
      <selection pane="bottomLeft"/>
      <selection pane="bottomRight" activeCell="B44" sqref="B44"/>
    </sheetView>
  </sheetViews>
  <sheetFormatPr defaultColWidth="9" defaultRowHeight="16.8"/>
  <cols>
    <col min="1" max="1" width="14" customWidth="1"/>
    <col min="2" max="2" width="26" customWidth="1"/>
    <col min="3" max="13" width="16" customWidth="1"/>
  </cols>
  <sheetData>
    <row r="1" ht="36" customHeight="1" spans="1:13">
      <c r="A1" s="13" t="s">
        <v>1123</v>
      </c>
      <c r="B1" s="13"/>
      <c r="C1" s="13"/>
      <c r="D1" s="13"/>
      <c r="E1" s="13"/>
      <c r="F1" s="13"/>
      <c r="G1" s="13"/>
      <c r="H1" s="13"/>
      <c r="I1" s="14"/>
      <c r="J1" s="15" t="s">
        <v>1124</v>
      </c>
      <c r="K1" s="15"/>
      <c r="L1" s="15"/>
      <c r="M1" s="15"/>
    </row>
    <row r="2" ht="24" customHeight="1" spans="1:13">
      <c r="A2" s="16" t="s">
        <v>1125</v>
      </c>
      <c r="B2" s="16"/>
      <c r="C2" s="16"/>
      <c r="D2" s="16"/>
      <c r="E2" s="16"/>
      <c r="F2" s="16"/>
      <c r="G2" s="16"/>
      <c r="H2" s="16"/>
      <c r="I2" s="14"/>
      <c r="J2" s="17">
        <f>M22</f>
        <v>45065.47</v>
      </c>
      <c r="K2" s="18"/>
      <c r="L2" s="18"/>
      <c r="M2" s="18"/>
    </row>
    <row r="3" ht="24" customHeight="1" spans="1:13">
      <c r="A3" s="16"/>
      <c r="B3" s="16"/>
      <c r="C3" s="16"/>
      <c r="D3" s="16"/>
      <c r="E3" s="16"/>
      <c r="F3" s="16"/>
      <c r="G3" s="16"/>
      <c r="H3" s="16"/>
      <c r="I3" s="14"/>
      <c r="J3" s="18"/>
      <c r="K3" s="18"/>
      <c r="L3" s="18"/>
      <c r="M3" s="18"/>
    </row>
    <row r="4" ht="24" customHeight="1" spans="1:1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ht="44" customHeight="1" spans="1:13">
      <c r="A5" s="19" t="s">
        <v>712</v>
      </c>
      <c r="B5" s="19" t="s">
        <v>679</v>
      </c>
      <c r="C5" s="19" t="s">
        <v>1126</v>
      </c>
      <c r="D5" s="19" t="s">
        <v>1127</v>
      </c>
      <c r="E5" s="19" t="s">
        <v>1128</v>
      </c>
      <c r="F5" s="19" t="s">
        <v>1129</v>
      </c>
      <c r="G5" s="19" t="s">
        <v>1130</v>
      </c>
      <c r="H5" s="19" t="s">
        <v>1131</v>
      </c>
      <c r="I5" s="19" t="s">
        <v>1132</v>
      </c>
      <c r="J5" s="19" t="s">
        <v>1133</v>
      </c>
      <c r="K5" s="19" t="s">
        <v>1134</v>
      </c>
      <c r="L5" s="19" t="s">
        <v>1135</v>
      </c>
      <c r="M5" s="19" t="s">
        <v>1136</v>
      </c>
    </row>
    <row r="6" ht="24" customHeight="1" spans="1:13">
      <c r="A6" s="20" t="s">
        <v>110</v>
      </c>
      <c r="B6" s="20" t="s">
        <v>53</v>
      </c>
      <c r="C6" s="21">
        <f>SUMIFS('8月奖金发放记录'!$J$2:$J$171,'8月奖金发放记录'!$B$2:$B$171,A6,'8月奖金发放记录'!$E$2:$E$171,"当月")</f>
        <v>0</v>
      </c>
      <c r="D6" s="21">
        <f>SUMIFS('8月奖金发放记录'!$J$2:$J$171,'8月奖金发放记录'!$B$2:$B$171,A6,'8月奖金发放记录'!$E$2:$E$171,"结转")</f>
        <v>0</v>
      </c>
      <c r="E6" s="21">
        <f>SUMIFS('8月奖金发放记录'!$J$2:$J$171,'8月奖金发放记录'!$B$2:$B$171,A6,'8月奖金发放记录'!$E$2:$E$171,"补发1月")</f>
        <v>0</v>
      </c>
      <c r="F6" s="21">
        <f>SUMIFS('8月奖金发放记录'!$J$2:$J$171,'8月奖金发放记录'!$B$2:$B$171,A6,'8月奖金发放记录'!$E$2:$E$171,"补发2月")</f>
        <v>0</v>
      </c>
      <c r="G6" s="21">
        <f>SUMIFS('8月奖金发放记录'!$J$2:$J$171,'8月奖金发放记录'!$B$2:$B$171,A6,'8月奖金发放记录'!$E$2:$E$171,"补发3月")</f>
        <v>0</v>
      </c>
      <c r="H6" s="21">
        <f>SUMIFS('8月奖金发放记录'!$J$2:$J$171,'8月奖金发放记录'!$B$2:$B$171,A6,'8月奖金发放记录'!$E$2:$E$171,"补发4月")</f>
        <v>0</v>
      </c>
      <c r="I6" s="21">
        <f>SUMIFS('8月奖金发放记录'!$J$2:$J$171,'8月奖金发放记录'!$B$2:$B$171,A6,'8月奖金发放记录'!$E$2:$E$171,"补发5月")</f>
        <v>0</v>
      </c>
      <c r="J6" s="21">
        <f>SUMIFS('8月奖金发放记录'!$J$2:$J$171,'8月奖金发放记录'!$B$2:$B$171,A6,'8月奖金发放记录'!$E$2:$E$171,"补发6月")</f>
        <v>0</v>
      </c>
      <c r="K6" s="21">
        <f>SUMIFS('8月奖金发放记录'!$J$2:$J$171,'8月奖金发放记录'!$B$2:$B$171,A6,'8月奖金发放记录'!$E$2:$E$171,"补发7月")</f>
        <v>0</v>
      </c>
      <c r="L6" s="21">
        <f>SUMIFS('8月奖金发放记录'!$J$2:$J$171,'8月奖金发放记录'!$B$2:$B$171,A6,'8月奖金发放记录'!$E$2:$E$171,"累计补发8月")</f>
        <v>0</v>
      </c>
      <c r="M6" s="21">
        <f t="shared" ref="M6:M17" si="0">SUM(C6:L6)</f>
        <v>0</v>
      </c>
    </row>
    <row r="7" ht="24" customHeight="1" spans="1:13">
      <c r="A7" s="22" t="s">
        <v>179</v>
      </c>
      <c r="B7" s="22" t="s">
        <v>65</v>
      </c>
      <c r="C7" s="23">
        <f>SUMIFS('8月奖金发放记录'!$J$2:$J$171,'8月奖金发放记录'!$B$2:$B$171,A7,'8月奖金发放记录'!$E$2:$E$171,"当月")</f>
        <v>2000.64</v>
      </c>
      <c r="D7" s="23">
        <f>SUMIFS('8月奖金发放记录'!$J$2:$J$171,'8月奖金发放记录'!$B$2:$B$171,A7,'8月奖金发放记录'!$E$2:$E$171,"结转")</f>
        <v>1010</v>
      </c>
      <c r="E7" s="23">
        <f>SUMIFS('8月奖金发放记录'!$J$2:$J$171,'8月奖金发放记录'!$B$2:$B$171,A7,'8月奖金发放记录'!$E$2:$E$171,"补发1月")</f>
        <v>0</v>
      </c>
      <c r="F7" s="23">
        <f>SUMIFS('8月奖金发放记录'!$J$2:$J$171,'8月奖金发放记录'!$B$2:$B$171,A7,'8月奖金发放记录'!$E$2:$E$171,"补发2月")</f>
        <v>0</v>
      </c>
      <c r="G7" s="23">
        <f>SUMIFS('8月奖金发放记录'!$J$2:$J$171,'8月奖金发放记录'!$B$2:$B$171,A7,'8月奖金发放记录'!$E$2:$E$171,"补发3月")</f>
        <v>0</v>
      </c>
      <c r="H7" s="23">
        <f>SUMIFS('8月奖金发放记录'!$J$2:$J$171,'8月奖金发放记录'!$B$2:$B$171,A7,'8月奖金发放记录'!$E$2:$E$171,"补发4月")</f>
        <v>0</v>
      </c>
      <c r="I7" s="23">
        <f>SUMIFS('8月奖金发放记录'!$J$2:$J$171,'8月奖金发放记录'!$B$2:$B$171,A7,'8月奖金发放记录'!$E$2:$E$171,"补发5月")</f>
        <v>0</v>
      </c>
      <c r="J7" s="23">
        <f>SUMIFS('8月奖金发放记录'!$J$2:$J$171,'8月奖金发放记录'!$B$2:$B$171,A7,'8月奖金发放记录'!$E$2:$E$171,"补发6月")</f>
        <v>0</v>
      </c>
      <c r="K7" s="23">
        <f>SUMIFS('8月奖金发放记录'!$J$2:$J$171,'8月奖金发放记录'!$B$2:$B$171,A7,'8月奖金发放记录'!$E$2:$E$171,"补发7月")</f>
        <v>0</v>
      </c>
      <c r="L7" s="23">
        <f>SUMIFS('8月奖金发放记录'!$J$2:$J$171,'8月奖金发放记录'!$B$2:$B$171,A7,'8月奖金发放记录'!$E$2:$E$171,"累计补发8月")</f>
        <v>4361.61</v>
      </c>
      <c r="M7" s="23">
        <f t="shared" si="0"/>
        <v>7372.25</v>
      </c>
    </row>
    <row r="8" ht="24" customHeight="1" spans="1:13">
      <c r="A8" s="20" t="s">
        <v>444</v>
      </c>
      <c r="B8" s="20" t="s">
        <v>120</v>
      </c>
      <c r="C8" s="21">
        <f>SUMIFS('8月奖金发放记录'!$J$2:$J$171,'8月奖金发放记录'!$B$2:$B$171,A8,'8月奖金发放记录'!$E$2:$E$171,"当月")</f>
        <v>5979.35</v>
      </c>
      <c r="D8" s="21">
        <f>SUMIFS('8月奖金发放记录'!$J$2:$J$171,'8月奖金发放记录'!$B$2:$B$171,A8,'8月奖金发放记录'!$E$2:$E$171,"结转")</f>
        <v>0</v>
      </c>
      <c r="E8" s="21">
        <f>SUMIFS('8月奖金发放记录'!$J$2:$J$171,'8月奖金发放记录'!$B$2:$B$171,A8,'8月奖金发放记录'!$E$2:$E$171,"补发1月")</f>
        <v>0</v>
      </c>
      <c r="F8" s="21">
        <f>SUMIFS('8月奖金发放记录'!$J$2:$J$171,'8月奖金发放记录'!$B$2:$B$171,A8,'8月奖金发放记录'!$E$2:$E$171,"补发2月")</f>
        <v>0</v>
      </c>
      <c r="G8" s="21">
        <f>SUMIFS('8月奖金发放记录'!$J$2:$J$171,'8月奖金发放记录'!$B$2:$B$171,A8,'8月奖金发放记录'!$E$2:$E$171,"补发3月")</f>
        <v>0</v>
      </c>
      <c r="H8" s="21">
        <f>SUMIFS('8月奖金发放记录'!$J$2:$J$171,'8月奖金发放记录'!$B$2:$B$171,A8,'8月奖金发放记录'!$E$2:$E$171,"补发4月")</f>
        <v>0</v>
      </c>
      <c r="I8" s="21">
        <f>SUMIFS('8月奖金发放记录'!$J$2:$J$171,'8月奖金发放记录'!$B$2:$B$171,A8,'8月奖金发放记录'!$E$2:$E$171,"补发5月")</f>
        <v>0</v>
      </c>
      <c r="J8" s="21">
        <f>SUMIFS('8月奖金发放记录'!$J$2:$J$171,'8月奖金发放记录'!$B$2:$B$171,A8,'8月奖金发放记录'!$E$2:$E$171,"补发6月")</f>
        <v>0</v>
      </c>
      <c r="K8" s="21">
        <f>SUMIFS('8月奖金发放记录'!$J$2:$J$171,'8月奖金发放记录'!$B$2:$B$171,A8,'8月奖金发放记录'!$E$2:$E$171,"补发7月")</f>
        <v>0</v>
      </c>
      <c r="L8" s="21">
        <f>SUMIFS('8月奖金发放记录'!$J$2:$J$171,'8月奖金发放记录'!$B$2:$B$171,A8,'8月奖金发放记录'!$E$2:$E$171,"累计补发8月")</f>
        <v>0</v>
      </c>
      <c r="M8" s="21">
        <f t="shared" si="0"/>
        <v>5979.35</v>
      </c>
    </row>
    <row r="9" ht="24" customHeight="1" spans="1:13">
      <c r="A9" s="22" t="s">
        <v>356</v>
      </c>
      <c r="B9" s="22" t="s">
        <v>65</v>
      </c>
      <c r="C9" s="23">
        <f>SUMIFS('8月奖金发放记录'!$J$2:$J$171,'8月奖金发放记录'!$B$2:$B$171,A9,'8月奖金发放记录'!$E$2:$E$171,"当月")</f>
        <v>2690.97</v>
      </c>
      <c r="D9" s="23">
        <f>SUMIFS('8月奖金发放记录'!$J$2:$J$171,'8月奖金发放记录'!$B$2:$B$171,A9,'8月奖金发放记录'!$E$2:$E$171,"结转")</f>
        <v>2730</v>
      </c>
      <c r="E9" s="23">
        <f>SUMIFS('8月奖金发放记录'!$J$2:$J$171,'8月奖金发放记录'!$B$2:$B$171,A9,'8月奖金发放记录'!$E$2:$E$171,"补发1月")</f>
        <v>0</v>
      </c>
      <c r="F9" s="23">
        <f>SUMIFS('8月奖金发放记录'!$J$2:$J$171,'8月奖金发放记录'!$B$2:$B$171,A9,'8月奖金发放记录'!$E$2:$E$171,"补发2月")</f>
        <v>0</v>
      </c>
      <c r="G9" s="23">
        <f>SUMIFS('8月奖金发放记录'!$J$2:$J$171,'8月奖金发放记录'!$B$2:$B$171,A9,'8月奖金发放记录'!$E$2:$E$171,"补发3月")</f>
        <v>0</v>
      </c>
      <c r="H9" s="23">
        <f>SUMIFS('8月奖金发放记录'!$J$2:$J$171,'8月奖金发放记录'!$B$2:$B$171,A9,'8月奖金发放记录'!$E$2:$E$171,"补发4月")</f>
        <v>0</v>
      </c>
      <c r="I9" s="23">
        <f>SUMIFS('8月奖金发放记录'!$J$2:$J$171,'8月奖金发放记录'!$B$2:$B$171,A9,'8月奖金发放记录'!$E$2:$E$171,"补发5月")</f>
        <v>0</v>
      </c>
      <c r="J9" s="23">
        <f>SUMIFS('8月奖金发放记录'!$J$2:$J$171,'8月奖金发放记录'!$B$2:$B$171,A9,'8月奖金发放记录'!$E$2:$E$171,"补发6月")</f>
        <v>0</v>
      </c>
      <c r="K9" s="23">
        <f>SUMIFS('8月奖金发放记录'!$J$2:$J$171,'8月奖金发放记录'!$B$2:$B$171,A9,'8月奖金发放记录'!$E$2:$E$171,"补发7月")</f>
        <v>0</v>
      </c>
      <c r="L9" s="23">
        <f>SUMIFS('8月奖金发放记录'!$J$2:$J$171,'8月奖金发放记录'!$B$2:$B$171,A9,'8月奖金发放记录'!$E$2:$E$171,"累计补发8月")</f>
        <v>180.97</v>
      </c>
      <c r="M9" s="23">
        <f t="shared" si="0"/>
        <v>5601.94</v>
      </c>
    </row>
    <row r="10" ht="24" customHeight="1" spans="1:13">
      <c r="A10" s="20" t="s">
        <v>312</v>
      </c>
      <c r="B10" s="20" t="s">
        <v>311</v>
      </c>
      <c r="C10" s="21">
        <f>SUMIFS('8月奖金发放记录'!$J$2:$J$171,'8月奖金发放记录'!$B$2:$B$171,A10,'8月奖金发放记录'!$E$2:$E$171,"当月")</f>
        <v>9951.61</v>
      </c>
      <c r="D10" s="21">
        <f>SUMIFS('8月奖金发放记录'!$J$2:$J$171,'8月奖金发放记录'!$B$2:$B$171,A10,'8月奖金发放记录'!$E$2:$E$171,"结转")</f>
        <v>2000</v>
      </c>
      <c r="E10" s="21">
        <f>SUMIFS('8月奖金发放记录'!$J$2:$J$171,'8月奖金发放记录'!$B$2:$B$171,A10,'8月奖金发放记录'!$E$2:$E$171,"补发1月")</f>
        <v>0</v>
      </c>
      <c r="F10" s="21">
        <f>SUMIFS('8月奖金发放记录'!$J$2:$J$171,'8月奖金发放记录'!$B$2:$B$171,A10,'8月奖金发放记录'!$E$2:$E$171,"补发2月")</f>
        <v>0</v>
      </c>
      <c r="G10" s="21">
        <f>SUMIFS('8月奖金发放记录'!$J$2:$J$171,'8月奖金发放记录'!$B$2:$B$171,A10,'8月奖金发放记录'!$E$2:$E$171,"补发3月")</f>
        <v>0</v>
      </c>
      <c r="H10" s="21">
        <f>SUMIFS('8月奖金发放记录'!$J$2:$J$171,'8月奖金发放记录'!$B$2:$B$171,A10,'8月奖金发放记录'!$E$2:$E$171,"补发4月")</f>
        <v>0</v>
      </c>
      <c r="I10" s="21">
        <f>SUMIFS('8月奖金发放记录'!$J$2:$J$171,'8月奖金发放记录'!$B$2:$B$171,A10,'8月奖金发放记录'!$E$2:$E$171,"补发5月")</f>
        <v>0</v>
      </c>
      <c r="J10" s="21">
        <f>SUMIFS('8月奖金发放记录'!$J$2:$J$171,'8月奖金发放记录'!$B$2:$B$171,A10,'8月奖金发放记录'!$E$2:$E$171,"补发6月")</f>
        <v>0</v>
      </c>
      <c r="K10" s="21">
        <f>SUMIFS('8月奖金发放记录'!$J$2:$J$171,'8月奖金发放记录'!$B$2:$B$171,A10,'8月奖金发放记录'!$E$2:$E$171,"补发7月")</f>
        <v>0</v>
      </c>
      <c r="L10" s="21">
        <f>SUMIFS('8月奖金发放记录'!$J$2:$J$171,'8月奖金发放记录'!$B$2:$B$171,A10,'8月奖金发放记录'!$E$2:$E$171,"累计补发8月")</f>
        <v>354.84</v>
      </c>
      <c r="M10" s="21">
        <f t="shared" si="0"/>
        <v>12306.45</v>
      </c>
    </row>
    <row r="11" ht="24" customHeight="1" spans="1:13">
      <c r="A11" s="22" t="s">
        <v>439</v>
      </c>
      <c r="B11" s="22" t="s">
        <v>438</v>
      </c>
      <c r="C11" s="23">
        <f>SUMIFS('8月奖金发放记录'!$J$2:$J$171,'8月奖金发放记录'!$B$2:$B$171,A11,'8月奖金发放记录'!$E$2:$E$171,"当月")</f>
        <v>0</v>
      </c>
      <c r="D11" s="23">
        <f>SUMIFS('8月奖金发放记录'!$J$2:$J$171,'8月奖金发放记录'!$B$2:$B$171,A11,'8月奖金发放记录'!$E$2:$E$171,"结转")</f>
        <v>0</v>
      </c>
      <c r="E11" s="23">
        <f>SUMIFS('8月奖金发放记录'!$J$2:$J$171,'8月奖金发放记录'!$B$2:$B$171,A11,'8月奖金发放记录'!$E$2:$E$171,"补发1月")</f>
        <v>0</v>
      </c>
      <c r="F11" s="23">
        <f>SUMIFS('8月奖金发放记录'!$J$2:$J$171,'8月奖金发放记录'!$B$2:$B$171,A11,'8月奖金发放记录'!$E$2:$E$171,"补发2月")</f>
        <v>0</v>
      </c>
      <c r="G11" s="23">
        <f>SUMIFS('8月奖金发放记录'!$J$2:$J$171,'8月奖金发放记录'!$B$2:$B$171,A11,'8月奖金发放记录'!$E$2:$E$171,"补发3月")</f>
        <v>0</v>
      </c>
      <c r="H11" s="23">
        <f>SUMIFS('8月奖金发放记录'!$J$2:$J$171,'8月奖金发放记录'!$B$2:$B$171,A11,'8月奖金发放记录'!$E$2:$E$171,"补发4月")</f>
        <v>0</v>
      </c>
      <c r="I11" s="23">
        <f>SUMIFS('8月奖金发放记录'!$J$2:$J$171,'8月奖金发放记录'!$B$2:$B$171,A11,'8月奖金发放记录'!$E$2:$E$171,"补发5月")</f>
        <v>0</v>
      </c>
      <c r="J11" s="23">
        <f>SUMIFS('8月奖金发放记录'!$J$2:$J$171,'8月奖金发放记录'!$B$2:$B$171,A11,'8月奖金发放记录'!$E$2:$E$171,"补发6月")</f>
        <v>0</v>
      </c>
      <c r="K11" s="23">
        <f>SUMIFS('8月奖金发放记录'!$J$2:$J$171,'8月奖金发放记录'!$B$2:$B$171,A11,'8月奖金发放记录'!$E$2:$E$171,"补发7月")</f>
        <v>0</v>
      </c>
      <c r="L11" s="23">
        <f>SUMIFS('8月奖金发放记录'!$J$2:$J$171,'8月奖金发放记录'!$B$2:$B$171,A11,'8月奖金发放记录'!$E$2:$E$171,"累计补发8月")</f>
        <v>0</v>
      </c>
      <c r="M11" s="23">
        <f t="shared" si="0"/>
        <v>0</v>
      </c>
    </row>
    <row r="12" ht="24" customHeight="1" spans="1:13">
      <c r="A12" s="20" t="s">
        <v>66</v>
      </c>
      <c r="B12" s="20" t="s">
        <v>65</v>
      </c>
      <c r="C12" s="21">
        <f>SUMIFS('8月奖金发放记录'!$J$2:$J$171,'8月奖金发放记录'!$B$2:$B$171,A12,'8月奖金发放记录'!$E$2:$E$171,"当月")</f>
        <v>1185.8</v>
      </c>
      <c r="D12" s="21">
        <f>SUMIFS('8月奖金发放记录'!$J$2:$J$171,'8月奖金发放记录'!$B$2:$B$171,A12,'8月奖金发放记录'!$E$2:$E$171,"结转")</f>
        <v>1870</v>
      </c>
      <c r="E12" s="21">
        <f>SUMIFS('8月奖金发放记录'!$J$2:$J$171,'8月奖金发放记录'!$B$2:$B$171,A12,'8月奖金发放记录'!$E$2:$E$171,"补发1月")</f>
        <v>0</v>
      </c>
      <c r="F12" s="21">
        <f>SUMIFS('8月奖金发放记录'!$J$2:$J$171,'8月奖金发放记录'!$B$2:$B$171,A12,'8月奖金发放记录'!$E$2:$E$171,"补发2月")</f>
        <v>0</v>
      </c>
      <c r="G12" s="21">
        <f>SUMIFS('8月奖金发放记录'!$J$2:$J$171,'8月奖金发放记录'!$B$2:$B$171,A12,'8月奖金发放记录'!$E$2:$E$171,"补发3月")</f>
        <v>0</v>
      </c>
      <c r="H12" s="21">
        <f>SUMIFS('8月奖金发放记录'!$J$2:$J$171,'8月奖金发放记录'!$B$2:$B$171,A12,'8月奖金发放记录'!$E$2:$E$171,"补发4月")</f>
        <v>0</v>
      </c>
      <c r="I12" s="21">
        <f>SUMIFS('8月奖金发放记录'!$J$2:$J$171,'8月奖金发放记录'!$B$2:$B$171,A12,'8月奖金发放记录'!$E$2:$E$171,"补发5月")</f>
        <v>0</v>
      </c>
      <c r="J12" s="21">
        <f>SUMIFS('8月奖金发放记录'!$J$2:$J$171,'8月奖金发放记录'!$B$2:$B$171,A12,'8月奖金发放记录'!$E$2:$E$171,"补发6月")</f>
        <v>0</v>
      </c>
      <c r="K12" s="21">
        <f>SUMIFS('8月奖金发放记录'!$J$2:$J$171,'8月奖金发放记录'!$B$2:$B$171,A12,'8月奖金发放记录'!$E$2:$E$171,"补发7月")</f>
        <v>0</v>
      </c>
      <c r="L12" s="21">
        <f>SUMIFS('8月奖金发放记录'!$J$2:$J$171,'8月奖金发放记录'!$B$2:$B$171,A12,'8月奖金发放记录'!$E$2:$E$171,"累计补发8月")</f>
        <v>293.87</v>
      </c>
      <c r="M12" s="21">
        <f t="shared" si="0"/>
        <v>3349.67</v>
      </c>
    </row>
    <row r="13" ht="24" customHeight="1" spans="1:13">
      <c r="A13" s="22" t="s">
        <v>274</v>
      </c>
      <c r="B13" s="22" t="s">
        <v>65</v>
      </c>
      <c r="C13" s="23">
        <f>SUMIFS('8月奖金发放记录'!$J$2:$J$171,'8月奖金发放记录'!$B$2:$B$171,A13,'8月奖金发放记录'!$E$2:$E$171,"当月")</f>
        <v>1819.04</v>
      </c>
      <c r="D13" s="23">
        <f>SUMIFS('8月奖金发放记录'!$J$2:$J$171,'8月奖金发放记录'!$B$2:$B$171,A13,'8月奖金发放记录'!$E$2:$E$171,"结转")</f>
        <v>1380</v>
      </c>
      <c r="E13" s="23">
        <f>SUMIFS('8月奖金发放记录'!$J$2:$J$171,'8月奖金发放记录'!$B$2:$B$171,A13,'8月奖金发放记录'!$E$2:$E$171,"补发1月")</f>
        <v>0</v>
      </c>
      <c r="F13" s="23">
        <f>SUMIFS('8月奖金发放记录'!$J$2:$J$171,'8月奖金发放记录'!$B$2:$B$171,A13,'8月奖金发放记录'!$E$2:$E$171,"补发2月")</f>
        <v>0</v>
      </c>
      <c r="G13" s="23">
        <f>SUMIFS('8月奖金发放记录'!$J$2:$J$171,'8月奖金发放记录'!$B$2:$B$171,A13,'8月奖金发放记录'!$E$2:$E$171,"补发3月")</f>
        <v>0</v>
      </c>
      <c r="H13" s="23">
        <f>SUMIFS('8月奖金发放记录'!$J$2:$J$171,'8月奖金发放记录'!$B$2:$B$171,A13,'8月奖金发放记录'!$E$2:$E$171,"补发4月")</f>
        <v>0</v>
      </c>
      <c r="I13" s="23">
        <f>SUMIFS('8月奖金发放记录'!$J$2:$J$171,'8月奖金发放记录'!$B$2:$B$171,A13,'8月奖金发放记录'!$E$2:$E$171,"补发5月")</f>
        <v>0</v>
      </c>
      <c r="J13" s="23">
        <f>SUMIFS('8月奖金发放记录'!$J$2:$J$171,'8月奖金发放记录'!$B$2:$B$171,A13,'8月奖金发放记录'!$E$2:$E$171,"补发6月")</f>
        <v>0</v>
      </c>
      <c r="K13" s="23">
        <f>SUMIFS('8月奖金发放记录'!$J$2:$J$171,'8月奖金发放记录'!$B$2:$B$171,A13,'8月奖金发放记录'!$E$2:$E$171,"补发7月")</f>
        <v>0</v>
      </c>
      <c r="L13" s="23">
        <f>SUMIFS('8月奖金发放记录'!$J$2:$J$171,'8月奖金发放记录'!$B$2:$B$171,A13,'8月奖金发放记录'!$E$2:$E$171,"累计补发8月")</f>
        <v>150.97</v>
      </c>
      <c r="M13" s="23">
        <f t="shared" si="0"/>
        <v>3350.01</v>
      </c>
    </row>
    <row r="14" ht="24" customHeight="1" spans="1:13">
      <c r="A14" s="20" t="s">
        <v>558</v>
      </c>
      <c r="B14" s="20" t="s">
        <v>438</v>
      </c>
      <c r="C14" s="21">
        <f>SUMIFS('8月奖金发放记录'!$J$2:$J$171,'8月奖金发放记录'!$B$2:$B$171,A14,'8月奖金发放记录'!$E$2:$E$171,"当月")</f>
        <v>0</v>
      </c>
      <c r="D14" s="21">
        <f>SUMIFS('8月奖金发放记录'!$J$2:$J$171,'8月奖金发放记录'!$B$2:$B$171,A14,'8月奖金发放记录'!$E$2:$E$171,"结转")</f>
        <v>0</v>
      </c>
      <c r="E14" s="21">
        <f>SUMIFS('8月奖金发放记录'!$J$2:$J$171,'8月奖金发放记录'!$B$2:$B$171,A14,'8月奖金发放记录'!$E$2:$E$171,"补发1月")</f>
        <v>0</v>
      </c>
      <c r="F14" s="21">
        <f>SUMIFS('8月奖金发放记录'!$J$2:$J$171,'8月奖金发放记录'!$B$2:$B$171,A14,'8月奖金发放记录'!$E$2:$E$171,"补发2月")</f>
        <v>0</v>
      </c>
      <c r="G14" s="21">
        <f>SUMIFS('8月奖金发放记录'!$J$2:$J$171,'8月奖金发放记录'!$B$2:$B$171,A14,'8月奖金发放记录'!$E$2:$E$171,"补发3月")</f>
        <v>0</v>
      </c>
      <c r="H14" s="21">
        <f>SUMIFS('8月奖金发放记录'!$J$2:$J$171,'8月奖金发放记录'!$B$2:$B$171,A14,'8月奖金发放记录'!$E$2:$E$171,"补发4月")</f>
        <v>0</v>
      </c>
      <c r="I14" s="21">
        <f>SUMIFS('8月奖金发放记录'!$J$2:$J$171,'8月奖金发放记录'!$B$2:$B$171,A14,'8月奖金发放记录'!$E$2:$E$171,"补发5月")</f>
        <v>0</v>
      </c>
      <c r="J14" s="21">
        <f>SUMIFS('8月奖金发放记录'!$J$2:$J$171,'8月奖金发放记录'!$B$2:$B$171,A14,'8月奖金发放记录'!$E$2:$E$171,"补发6月")</f>
        <v>0</v>
      </c>
      <c r="K14" s="21">
        <f>SUMIFS('8月奖金发放记录'!$J$2:$J$171,'8月奖金发放记录'!$B$2:$B$171,A14,'8月奖金发放记录'!$E$2:$E$171,"补发7月")</f>
        <v>0</v>
      </c>
      <c r="L14" s="21">
        <f>SUMIFS('8月奖金发放记录'!$J$2:$J$171,'8月奖金发放记录'!$B$2:$B$171,A14,'8月奖金发放记录'!$E$2:$E$171,"累计补发8月")</f>
        <v>0</v>
      </c>
      <c r="M14" s="21">
        <f t="shared" si="0"/>
        <v>0</v>
      </c>
    </row>
    <row r="15" ht="24" customHeight="1" spans="1:13">
      <c r="A15" s="22" t="s">
        <v>121</v>
      </c>
      <c r="B15" s="22" t="s">
        <v>120</v>
      </c>
      <c r="C15" s="23">
        <f>SUMIFS('8月奖金发放记录'!$J$2:$J$171,'8月奖金发放记录'!$B$2:$B$171,A15,'8月奖金发放记录'!$E$2:$E$171,"当月")</f>
        <v>2190</v>
      </c>
      <c r="D15" s="23">
        <f>SUMIFS('8月奖金发放记录'!$J$2:$J$171,'8月奖金发放记录'!$B$2:$B$171,A15,'8月奖金发放记录'!$E$2:$E$171,"结转")</f>
        <v>2470</v>
      </c>
      <c r="E15" s="23">
        <f>SUMIFS('8月奖金发放记录'!$J$2:$J$171,'8月奖金发放记录'!$B$2:$B$171,A15,'8月奖金发放记录'!$E$2:$E$171,"补发1月")</f>
        <v>0</v>
      </c>
      <c r="F15" s="23">
        <f>SUMIFS('8月奖金发放记录'!$J$2:$J$171,'8月奖金发放记录'!$B$2:$B$171,A15,'8月奖金发放记录'!$E$2:$E$171,"补发2月")</f>
        <v>0</v>
      </c>
      <c r="G15" s="23">
        <f>SUMIFS('8月奖金发放记录'!$J$2:$J$171,'8月奖金发放记录'!$B$2:$B$171,A15,'8月奖金发放记录'!$E$2:$E$171,"补发3月")</f>
        <v>0</v>
      </c>
      <c r="H15" s="23">
        <f>SUMIFS('8月奖金发放记录'!$J$2:$J$171,'8月奖金发放记录'!$B$2:$B$171,A15,'8月奖金发放记录'!$E$2:$E$171,"补发4月")</f>
        <v>0</v>
      </c>
      <c r="I15" s="23">
        <f>SUMIFS('8月奖金发放记录'!$J$2:$J$171,'8月奖金发放记录'!$B$2:$B$171,A15,'8月奖金发放记录'!$E$2:$E$171,"补发5月")</f>
        <v>0</v>
      </c>
      <c r="J15" s="23">
        <f>SUMIFS('8月奖金发放记录'!$J$2:$J$171,'8月奖金发放记录'!$B$2:$B$171,A15,'8月奖金发放记录'!$E$2:$E$171,"补发6月")</f>
        <v>0</v>
      </c>
      <c r="K15" s="23">
        <f>SUMIFS('8月奖金发放记录'!$J$2:$J$171,'8月奖金发放记录'!$B$2:$B$171,A15,'8月奖金发放记录'!$E$2:$E$171,"补发7月")</f>
        <v>0</v>
      </c>
      <c r="L15" s="23">
        <f>SUMIFS('8月奖金发放记录'!$J$2:$J$171,'8月奖金发放记录'!$B$2:$B$171,A15,'8月奖金发放记录'!$E$2:$E$171,"累计补发8月")</f>
        <v>0</v>
      </c>
      <c r="M15" s="23">
        <f t="shared" si="0"/>
        <v>4660</v>
      </c>
    </row>
    <row r="16" ht="24" customHeight="1" spans="1:13">
      <c r="A16" s="20" t="s">
        <v>564</v>
      </c>
      <c r="B16" s="20" t="s">
        <v>1120</v>
      </c>
      <c r="C16" s="21">
        <f>SUMIFS('8月奖金发放记录'!$J$2:$J$171,'8月奖金发放记录'!$B$2:$B$171,A16,'8月奖金发放记录'!$E$2:$E$171,"当月")</f>
        <v>1701.93</v>
      </c>
      <c r="D16" s="21">
        <f>SUMIFS('8月奖金发放记录'!$J$2:$J$171,'8月奖金发放记录'!$B$2:$B$171,A16,'8月奖金发放记录'!$E$2:$E$171,"结转")</f>
        <v>0</v>
      </c>
      <c r="E16" s="21">
        <f>SUMIFS('8月奖金发放记录'!$J$2:$J$171,'8月奖金发放记录'!$B$2:$B$171,A16,'8月奖金发放记录'!$E$2:$E$171,"补发1月")</f>
        <v>0</v>
      </c>
      <c r="F16" s="21">
        <f>SUMIFS('8月奖金发放记录'!$J$2:$J$171,'8月奖金发放记录'!$B$2:$B$171,A16,'8月奖金发放记录'!$E$2:$E$171,"补发2月")</f>
        <v>0</v>
      </c>
      <c r="G16" s="21">
        <f>SUMIFS('8月奖金发放记录'!$J$2:$J$171,'8月奖金发放记录'!$B$2:$B$171,A16,'8月奖金发放记录'!$E$2:$E$171,"补发3月")</f>
        <v>0</v>
      </c>
      <c r="H16" s="21">
        <f>SUMIFS('8月奖金发放记录'!$J$2:$J$171,'8月奖金发放记录'!$B$2:$B$171,A16,'8月奖金发放记录'!$E$2:$E$171,"补发4月")</f>
        <v>0</v>
      </c>
      <c r="I16" s="21">
        <f>SUMIFS('8月奖金发放记录'!$J$2:$J$171,'8月奖金发放记录'!$B$2:$B$171,A16,'8月奖金发放记录'!$E$2:$E$171,"补发5月")</f>
        <v>0</v>
      </c>
      <c r="J16" s="21">
        <f>SUMIFS('8月奖金发放记录'!$J$2:$J$171,'8月奖金发放记录'!$B$2:$B$171,A16,'8月奖金发放记录'!$E$2:$E$171,"补发6月")</f>
        <v>150</v>
      </c>
      <c r="K16" s="21">
        <f>SUMIFS('8月奖金发放记录'!$J$2:$J$171,'8月奖金发放记录'!$B$2:$B$171,A16,'8月奖金发放记录'!$E$2:$E$171,"补发7月")</f>
        <v>150</v>
      </c>
      <c r="L16" s="21">
        <f>SUMIFS('8月奖金发放记录'!$J$2:$J$171,'8月奖金发放记录'!$B$2:$B$171,A16,'8月奖金发放记录'!$E$2:$E$171,"累计补发8月")</f>
        <v>443.87</v>
      </c>
      <c r="M16" s="21">
        <f t="shared" si="0"/>
        <v>2445.8</v>
      </c>
    </row>
    <row r="17" ht="24" customHeight="1" spans="1:13">
      <c r="A17" s="22" t="s">
        <v>54</v>
      </c>
      <c r="B17" s="22" t="s">
        <v>53</v>
      </c>
      <c r="C17" s="23">
        <f>SUMIFS('8月奖金发放记录'!$J$2:$J$171,'8月奖金发放记录'!$B$2:$B$171,A17,'8月奖金发放记录'!$E$2:$E$171,"当月")</f>
        <v>0</v>
      </c>
      <c r="D17" s="23">
        <f>SUMIFS('8月奖金发放记录'!$J$2:$J$171,'8月奖金发放记录'!$B$2:$B$171,A17,'8月奖金发放记录'!$E$2:$E$171,"结转")</f>
        <v>0</v>
      </c>
      <c r="E17" s="23">
        <f>SUMIFS('8月奖金发放记录'!$J$2:$J$171,'8月奖金发放记录'!$B$2:$B$171,A17,'8月奖金发放记录'!$E$2:$E$171,"补发1月")</f>
        <v>0</v>
      </c>
      <c r="F17" s="23">
        <f>SUMIFS('8月奖金发放记录'!$J$2:$J$171,'8月奖金发放记录'!$B$2:$B$171,A17,'8月奖金发放记录'!$E$2:$E$171,"补发2月")</f>
        <v>0</v>
      </c>
      <c r="G17" s="23">
        <f>SUMIFS('8月奖金发放记录'!$J$2:$J$171,'8月奖金发放记录'!$B$2:$B$171,A17,'8月奖金发放记录'!$E$2:$E$171,"补发3月")</f>
        <v>0</v>
      </c>
      <c r="H17" s="23">
        <f>SUMIFS('8月奖金发放记录'!$J$2:$J$171,'8月奖金发放记录'!$B$2:$B$171,A17,'8月奖金发放记录'!$E$2:$E$171,"补发4月")</f>
        <v>0</v>
      </c>
      <c r="I17" s="23">
        <f>SUMIFS('8月奖金发放记录'!$J$2:$J$171,'8月奖金发放记录'!$B$2:$B$171,A17,'8月奖金发放记录'!$E$2:$E$171,"补发5月")</f>
        <v>0</v>
      </c>
      <c r="J17" s="23">
        <f>SUMIFS('8月奖金发放记录'!$J$2:$J$171,'8月奖金发放记录'!$B$2:$B$171,A17,'8月奖金发放记录'!$E$2:$E$171,"补发6月")</f>
        <v>0</v>
      </c>
      <c r="K17" s="23">
        <f>SUMIFS('8月奖金发放记录'!$J$2:$J$171,'8月奖金发放记录'!$B$2:$B$171,A17,'8月奖金发放记录'!$E$2:$E$171,"补发7月")</f>
        <v>0</v>
      </c>
      <c r="L17" s="23">
        <f>SUMIFS('8月奖金发放记录'!$J$2:$J$171,'8月奖金发放记录'!$B$2:$B$171,A17,'8月奖金发放记录'!$E$2:$E$171,"累计补发8月")</f>
        <v>0</v>
      </c>
      <c r="M17" s="23">
        <f t="shared" si="0"/>
        <v>0</v>
      </c>
    </row>
    <row r="18" ht="24" customHeight="1" spans="1:13">
      <c r="A18" s="14"/>
      <c r="B18" s="1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ht="24" customHeight="1" spans="1:13">
      <c r="A19" s="14"/>
      <c r="B19" s="1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ht="24" customHeight="1" spans="1:13">
      <c r="A20" s="14"/>
      <c r="B20" s="1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  <row r="21" ht="24" customHeight="1" spans="1:13">
      <c r="A21" s="14"/>
      <c r="B21" s="1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ht="30" customHeight="1" spans="1:13">
      <c r="A22" s="25" t="s">
        <v>1102</v>
      </c>
      <c r="B22" s="25"/>
      <c r="C22" s="26">
        <f t="shared" ref="C22:M22" si="1">SUM(C6:C21)</f>
        <v>27519.34</v>
      </c>
      <c r="D22" s="26">
        <f t="shared" si="1"/>
        <v>11460</v>
      </c>
      <c r="E22" s="26">
        <f t="shared" si="1"/>
        <v>0</v>
      </c>
      <c r="F22" s="26">
        <f t="shared" si="1"/>
        <v>0</v>
      </c>
      <c r="G22" s="26">
        <f t="shared" si="1"/>
        <v>0</v>
      </c>
      <c r="H22" s="26">
        <f t="shared" si="1"/>
        <v>0</v>
      </c>
      <c r="I22" s="26">
        <f t="shared" si="1"/>
        <v>0</v>
      </c>
      <c r="J22" s="26">
        <f t="shared" si="1"/>
        <v>150</v>
      </c>
      <c r="K22" s="26">
        <f t="shared" si="1"/>
        <v>150</v>
      </c>
      <c r="L22" s="26">
        <f t="shared" si="1"/>
        <v>5786.13</v>
      </c>
      <c r="M22" s="26">
        <f t="shared" si="1"/>
        <v>45065.47</v>
      </c>
    </row>
    <row r="23" ht="24" customHeight="1" spans="1:1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ht="24" customHeight="1" spans="1:1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ht="24" customHeight="1" spans="1:1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ht="30" customHeight="1" spans="1:13">
      <c r="A26" s="27" t="s">
        <v>679</v>
      </c>
      <c r="B26" s="27" t="s">
        <v>1137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ht="24" customHeight="1" spans="1:13">
      <c r="A27" s="14" t="s">
        <v>53</v>
      </c>
      <c r="B27" s="24">
        <f>SUMIF('8月奖金发放记录'!$C$2:$C$171,A27,'8月奖金发放记录'!$J$2:$J$171)</f>
        <v>2145.8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ht="24" customHeight="1" spans="1:13">
      <c r="A28" s="14" t="s">
        <v>120</v>
      </c>
      <c r="B28" s="24">
        <f>SUMIF('8月奖金发放记录'!$C$2:$C$171,A28,'8月奖金发放记录'!$J$2:$J$171)</f>
        <v>10939.35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ht="24" customHeight="1" spans="1:13">
      <c r="A29" s="14" t="s">
        <v>65</v>
      </c>
      <c r="B29" s="24">
        <f>SUMIF('8月奖金发放记录'!$C$2:$C$171,A29,'8月奖金发放记录'!$J$2:$J$171)</f>
        <v>19673.87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ht="24" customHeight="1" spans="1:13">
      <c r="A30" s="14" t="s">
        <v>311</v>
      </c>
      <c r="B30" s="24">
        <f>SUMIF('8月奖金发放记录'!$C$2:$C$171,A30,'8月奖金发放记录'!$J$2:$J$171)</f>
        <v>12306.45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ht="24" customHeight="1" spans="1:13">
      <c r="A31" s="14" t="s">
        <v>438</v>
      </c>
      <c r="B31" s="24">
        <f>SUMIF('8月奖金发放记录'!$C$2:$C$171,A31,'8月奖金发放记录'!$J$2:$J$171)</f>
        <v>0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ht="24" customHeight="1" spans="1:1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ht="24" customHeight="1" spans="1:1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ht="24" customHeight="1" spans="1:1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ht="24" customHeight="1" spans="1:13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</row>
    <row r="36" ht="24" customHeight="1" spans="1:13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</sheetData>
  <mergeCells count="5">
    <mergeCell ref="A1:H1"/>
    <mergeCell ref="J1:M1"/>
    <mergeCell ref="A2:H3"/>
    <mergeCell ref="J2:M3"/>
    <mergeCell ref="A35:M36"/>
  </mergeCells>
  <pageMargins left="0.7" right="0.7" top="0.75" bottom="0.75" header="0.3" footer="0.3"/>
  <headerFooter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workbookViewId="0">
      <selection activeCell="A1" sqref="A1:M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1" width="22" customWidth="1"/>
    <col min="12" max="12" width="25" customWidth="1"/>
    <col min="13" max="13" width="12" customWidth="1"/>
  </cols>
  <sheetData>
    <row r="1" ht="22" customHeight="1" spans="1:13">
      <c r="A1" s="8" t="s">
        <v>1138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9" customHeight="1" spans="1:13">
      <c r="A2" s="6" t="s">
        <v>1139</v>
      </c>
      <c r="B2" s="6"/>
      <c r="C2" s="6"/>
      <c r="D2" s="6"/>
      <c r="E2" s="6" t="s">
        <v>1140</v>
      </c>
      <c r="F2" s="6"/>
      <c r="G2" s="6"/>
      <c r="H2" s="7">
        <f>SUMIFS('8月奖金发放记录'!$J$2:$J$171,'8月奖金发放记录'!$B$2:$B$171,"何文斌")</f>
        <v>0</v>
      </c>
      <c r="I2" s="6"/>
      <c r="J2" s="6"/>
      <c r="K2" s="6"/>
      <c r="L2" s="6"/>
      <c r="M2" s="6"/>
    </row>
    <row r="3" ht="19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4" customHeight="1" spans="1:13">
      <c r="A4" s="1" t="s">
        <v>30</v>
      </c>
      <c r="B4" s="1" t="s">
        <v>0</v>
      </c>
      <c r="C4" s="1" t="s">
        <v>1141</v>
      </c>
      <c r="D4" s="1" t="s">
        <v>1142</v>
      </c>
      <c r="E4" s="1" t="s">
        <v>1143</v>
      </c>
      <c r="F4" s="1" t="s">
        <v>1144</v>
      </c>
      <c r="G4" s="1" t="s">
        <v>1145</v>
      </c>
      <c r="H4" s="1" t="s">
        <v>1146</v>
      </c>
      <c r="I4" s="1" t="s">
        <v>1147</v>
      </c>
      <c r="J4" s="1" t="s">
        <v>1148</v>
      </c>
      <c r="K4" s="1" t="s">
        <v>1149</v>
      </c>
      <c r="L4" s="1" t="s">
        <v>1150</v>
      </c>
      <c r="M4" s="1" t="s">
        <v>69</v>
      </c>
    </row>
    <row r="5" ht="34" customHeight="1" spans="1:13">
      <c r="A5" s="9" t="s">
        <v>109</v>
      </c>
      <c r="B5" s="10" t="s">
        <v>12</v>
      </c>
      <c r="C5" s="3">
        <v>300</v>
      </c>
      <c r="D5" s="2" t="s">
        <v>1151</v>
      </c>
      <c r="E5" s="2" t="s">
        <v>1151</v>
      </c>
      <c r="F5" s="2" t="s">
        <v>1151</v>
      </c>
      <c r="G5" s="2" t="s">
        <v>1151</v>
      </c>
      <c r="H5" s="2" t="s">
        <v>1151</v>
      </c>
      <c r="I5" s="2" t="s">
        <v>1151</v>
      </c>
      <c r="J5" s="2" t="s">
        <v>1152</v>
      </c>
      <c r="K5" s="2" t="s">
        <v>1153</v>
      </c>
      <c r="L5" s="2" t="s">
        <v>1154</v>
      </c>
      <c r="M5" s="2" t="s">
        <v>69</v>
      </c>
    </row>
    <row r="6" ht="34" customHeight="1" spans="1:13">
      <c r="A6" s="1" t="s">
        <v>60</v>
      </c>
      <c r="B6" s="1" t="s">
        <v>1155</v>
      </c>
      <c r="C6" s="11" t="s">
        <v>1108</v>
      </c>
      <c r="D6" s="1" t="s">
        <v>51</v>
      </c>
      <c r="E6" s="1" t="s">
        <v>1156</v>
      </c>
      <c r="F6" s="4"/>
      <c r="G6" s="4"/>
      <c r="H6" s="4"/>
      <c r="I6" s="4"/>
      <c r="J6" s="4"/>
      <c r="K6" s="4"/>
      <c r="L6" s="4"/>
      <c r="M6" s="4"/>
    </row>
    <row r="7" ht="19" customHeight="1" spans="1:13">
      <c r="A7" s="2" t="s">
        <v>60</v>
      </c>
      <c r="B7" s="2" t="s">
        <v>1100</v>
      </c>
      <c r="C7" s="3">
        <f>'8月奖金发放记录'!J12</f>
        <v>0</v>
      </c>
      <c r="D7" s="2" t="s">
        <v>1157</v>
      </c>
      <c r="E7" s="2"/>
      <c r="F7" s="2"/>
      <c r="G7" s="2"/>
      <c r="H7" s="4"/>
      <c r="I7" s="4"/>
      <c r="J7" s="4"/>
      <c r="K7" s="4"/>
      <c r="L7" s="4"/>
      <c r="M7" s="4"/>
    </row>
    <row r="8" ht="19" customHeight="1" spans="1:13">
      <c r="A8" s="9" t="s">
        <v>60</v>
      </c>
      <c r="B8" s="9" t="s">
        <v>1158</v>
      </c>
      <c r="C8" s="12">
        <f>SUMIFS('8月奖金发放记录'!$J$2:$J$171,'8月奖金发放记录'!$B$2:$B$171,"何文斌",'8月奖金发放记录'!$A$2:$A$171,"粤AGP5613")</f>
        <v>0</v>
      </c>
      <c r="D8" s="2" t="s">
        <v>1159</v>
      </c>
      <c r="E8" s="2" t="s">
        <v>1160</v>
      </c>
      <c r="F8" s="2"/>
      <c r="G8" s="2"/>
      <c r="H8" s="4"/>
      <c r="I8" s="4"/>
      <c r="J8" s="4"/>
      <c r="K8" s="4"/>
      <c r="L8" s="4"/>
      <c r="M8" s="4"/>
    </row>
    <row r="9" ht="19" customHeight="1" spans="1:13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</row>
    <row r="10" ht="34" customHeight="1" spans="1:13">
      <c r="A10" s="9" t="s">
        <v>114</v>
      </c>
      <c r="B10" s="10" t="s">
        <v>12</v>
      </c>
      <c r="C10" s="3">
        <v>300</v>
      </c>
      <c r="D10" s="2" t="s">
        <v>1151</v>
      </c>
      <c r="E10" s="2" t="s">
        <v>1151</v>
      </c>
      <c r="F10" s="2" t="s">
        <v>1151</v>
      </c>
      <c r="G10" s="2" t="s">
        <v>1151</v>
      </c>
      <c r="H10" s="2" t="s">
        <v>1151</v>
      </c>
      <c r="I10" s="2" t="s">
        <v>1151</v>
      </c>
      <c r="J10" s="2" t="s">
        <v>1161</v>
      </c>
      <c r="K10" s="2" t="s">
        <v>1162</v>
      </c>
      <c r="L10" s="2" t="s">
        <v>1163</v>
      </c>
      <c r="M10" s="2" t="s">
        <v>24</v>
      </c>
    </row>
    <row r="11" ht="34" customHeight="1" spans="1:13">
      <c r="A11" s="1" t="s">
        <v>60</v>
      </c>
      <c r="B11" s="1" t="s">
        <v>1155</v>
      </c>
      <c r="C11" s="11" t="s">
        <v>1108</v>
      </c>
      <c r="D11" s="1" t="s">
        <v>51</v>
      </c>
      <c r="E11" s="1" t="s">
        <v>1156</v>
      </c>
      <c r="F11" s="4"/>
      <c r="G11" s="4"/>
      <c r="H11" s="4"/>
      <c r="I11" s="4"/>
      <c r="J11" s="4"/>
      <c r="K11" s="4"/>
      <c r="L11" s="4"/>
      <c r="M11" s="4"/>
    </row>
    <row r="12" ht="19" customHeight="1" spans="1:13">
      <c r="A12" s="2" t="s">
        <v>60</v>
      </c>
      <c r="B12" s="2" t="s">
        <v>1164</v>
      </c>
      <c r="C12" s="3">
        <v>0</v>
      </c>
      <c r="D12" s="2" t="s">
        <v>746</v>
      </c>
      <c r="E12" s="2"/>
      <c r="F12" s="2"/>
      <c r="G12" s="2"/>
      <c r="H12" s="4"/>
      <c r="I12" s="4"/>
      <c r="J12" s="4"/>
      <c r="K12" s="4"/>
      <c r="L12" s="4"/>
      <c r="M12" s="4"/>
    </row>
    <row r="13" ht="19" customHeight="1" spans="1:13">
      <c r="A13" s="9" t="s">
        <v>60</v>
      </c>
      <c r="B13" s="9" t="s">
        <v>1158</v>
      </c>
      <c r="C13" s="12">
        <f>SUMIFS('8月奖金发放记录'!$J$2:$J$171,'8月奖金发放记录'!$B$2:$B$171,"何文斌",'8月奖金发放记录'!$A$2:$A$171,"粤AGP9351")</f>
        <v>0</v>
      </c>
      <c r="D13" s="2" t="s">
        <v>1159</v>
      </c>
      <c r="E13" s="2" t="s">
        <v>1160</v>
      </c>
      <c r="F13" s="2"/>
      <c r="G13" s="2"/>
      <c r="H13" s="4"/>
      <c r="I13" s="4"/>
      <c r="J13" s="4"/>
      <c r="K13" s="4"/>
      <c r="L13" s="4"/>
      <c r="M13" s="4"/>
    </row>
    <row r="14" ht="19" customHeight="1" spans="1:13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34" customHeight="1" spans="1:13">
      <c r="A15" s="9" t="s">
        <v>115</v>
      </c>
      <c r="B15" s="10" t="s">
        <v>11</v>
      </c>
      <c r="C15" s="3">
        <v>150</v>
      </c>
      <c r="D15" s="2" t="s">
        <v>1151</v>
      </c>
      <c r="E15" s="2" t="s">
        <v>1151</v>
      </c>
      <c r="F15" s="2" t="s">
        <v>1151</v>
      </c>
      <c r="G15" s="2" t="s">
        <v>1151</v>
      </c>
      <c r="H15" s="2" t="s">
        <v>1151</v>
      </c>
      <c r="I15" s="2" t="s">
        <v>1151</v>
      </c>
      <c r="J15" s="2" t="s">
        <v>1151</v>
      </c>
      <c r="K15" s="2" t="s">
        <v>1165</v>
      </c>
      <c r="L15" s="2" t="s">
        <v>1165</v>
      </c>
      <c r="M15" s="2" t="s">
        <v>24</v>
      </c>
    </row>
    <row r="16" ht="34" customHeight="1" spans="1:13">
      <c r="A16" s="1" t="s">
        <v>60</v>
      </c>
      <c r="B16" s="1" t="s">
        <v>1155</v>
      </c>
      <c r="C16" s="11" t="s">
        <v>1108</v>
      </c>
      <c r="D16" s="1" t="s">
        <v>51</v>
      </c>
      <c r="E16" s="1" t="s">
        <v>1156</v>
      </c>
      <c r="F16" s="4"/>
      <c r="G16" s="4"/>
      <c r="H16" s="4"/>
      <c r="I16" s="4"/>
      <c r="J16" s="4"/>
      <c r="K16" s="4"/>
      <c r="L16" s="4"/>
      <c r="M16" s="4"/>
    </row>
    <row r="17" ht="19" customHeight="1" spans="1:13">
      <c r="A17" s="2" t="s">
        <v>60</v>
      </c>
      <c r="B17" s="2" t="s">
        <v>1164</v>
      </c>
      <c r="C17" s="3">
        <v>0</v>
      </c>
      <c r="D17" s="2" t="s">
        <v>746</v>
      </c>
      <c r="E17" s="2"/>
      <c r="F17" s="2"/>
      <c r="G17" s="2"/>
      <c r="H17" s="4"/>
      <c r="I17" s="4"/>
      <c r="J17" s="4"/>
      <c r="K17" s="4"/>
      <c r="L17" s="4"/>
      <c r="M17" s="4"/>
    </row>
    <row r="18" ht="19" customHeight="1" spans="1:13">
      <c r="A18" s="9" t="s">
        <v>60</v>
      </c>
      <c r="B18" s="9" t="s">
        <v>1158</v>
      </c>
      <c r="C18" s="12">
        <f>SUMIFS('8月奖金发放记录'!$J$2:$J$171,'8月奖金发放记录'!$B$2:$B$171,"何文斌",'8月奖金发放记录'!$A$2:$A$171,"粤AGP9773")</f>
        <v>0</v>
      </c>
      <c r="D18" s="2" t="s">
        <v>1159</v>
      </c>
      <c r="E18" s="2" t="s">
        <v>1160</v>
      </c>
      <c r="F18" s="2"/>
      <c r="G18" s="2"/>
      <c r="H18" s="4"/>
      <c r="I18" s="4"/>
      <c r="J18" s="4"/>
      <c r="K18" s="4"/>
      <c r="L18" s="4"/>
      <c r="M18" s="4"/>
    </row>
    <row r="19" ht="19" customHeight="1" spans="1:13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19" customHeight="1" spans="1:13">
      <c r="A20" s="6" t="s">
        <v>1102</v>
      </c>
      <c r="B20" s="6"/>
      <c r="C20" s="7">
        <f>H2</f>
        <v>0</v>
      </c>
      <c r="D20" s="4"/>
      <c r="E20" s="4"/>
      <c r="F20" s="4"/>
      <c r="G20" s="4"/>
      <c r="H20" s="4"/>
      <c r="I20" s="4"/>
      <c r="J20" s="4"/>
      <c r="K20" s="4"/>
      <c r="L20" s="4"/>
      <c r="M20" s="4"/>
    </row>
    <row r="21" ht="19" customHeight="1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ht="19" customHeight="1" spans="1:1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19" customHeight="1" spans="1: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ht="19" customHeight="1" spans="1:1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19" customHeight="1" spans="1:1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ht="19" customHeight="1" spans="1:1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ht="19" customHeight="1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ht="19" customHeight="1" spans="1: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ht="19" customHeight="1" spans="1:1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19" customHeight="1" spans="1:1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ht="19" customHeight="1" spans="1: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ht="19" customHeight="1" spans="1:1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ht="19" customHeight="1" spans="1:1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ht="19" customHeight="1" spans="1:1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2">
    <mergeCell ref="A1:M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8"/>
  <sheetViews>
    <sheetView workbookViewId="0">
      <selection activeCell="A1" sqref="A1:M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1" width="22" customWidth="1"/>
    <col min="12" max="12" width="25" customWidth="1"/>
    <col min="13" max="13" width="12" customWidth="1"/>
  </cols>
  <sheetData>
    <row r="1" ht="22" customHeight="1" spans="1:13">
      <c r="A1" s="8" t="s">
        <v>1166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9" customHeight="1" spans="1:13">
      <c r="A2" s="6" t="s">
        <v>1167</v>
      </c>
      <c r="B2" s="6"/>
      <c r="C2" s="6"/>
      <c r="D2" s="6"/>
      <c r="E2" s="6" t="s">
        <v>1140</v>
      </c>
      <c r="F2" s="6"/>
      <c r="G2" s="6"/>
      <c r="H2" s="7">
        <f>SUMIFS('8月奖金发放记录'!$J$2:$J$171,'8月奖金发放记录'!$B$2:$B$171,"刘念念")</f>
        <v>7372.25</v>
      </c>
      <c r="I2" s="6"/>
      <c r="J2" s="6"/>
      <c r="K2" s="6"/>
      <c r="L2" s="6"/>
      <c r="M2" s="6"/>
    </row>
    <row r="3" ht="19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4" customHeight="1" spans="1:13">
      <c r="A4" s="1" t="s">
        <v>30</v>
      </c>
      <c r="B4" s="1" t="s">
        <v>0</v>
      </c>
      <c r="C4" s="1" t="s">
        <v>1141</v>
      </c>
      <c r="D4" s="1" t="s">
        <v>1142</v>
      </c>
      <c r="E4" s="1" t="s">
        <v>1143</v>
      </c>
      <c r="F4" s="1" t="s">
        <v>1144</v>
      </c>
      <c r="G4" s="1" t="s">
        <v>1145</v>
      </c>
      <c r="H4" s="1" t="s">
        <v>1146</v>
      </c>
      <c r="I4" s="1" t="s">
        <v>1147</v>
      </c>
      <c r="J4" s="1" t="s">
        <v>1148</v>
      </c>
      <c r="K4" s="1" t="s">
        <v>1149</v>
      </c>
      <c r="L4" s="1" t="s">
        <v>1150</v>
      </c>
      <c r="M4" s="1" t="s">
        <v>69</v>
      </c>
    </row>
    <row r="5" ht="34" customHeight="1" spans="1:13">
      <c r="A5" s="9" t="s">
        <v>178</v>
      </c>
      <c r="B5" s="10" t="s">
        <v>17</v>
      </c>
      <c r="C5" s="3">
        <v>1000</v>
      </c>
      <c r="D5" s="2" t="s">
        <v>1168</v>
      </c>
      <c r="E5" s="2" t="s">
        <v>1169</v>
      </c>
      <c r="F5" s="2" t="s">
        <v>1170</v>
      </c>
      <c r="G5" s="2" t="s">
        <v>1171</v>
      </c>
      <c r="H5" s="2" t="s">
        <v>1172</v>
      </c>
      <c r="I5" s="2" t="s">
        <v>1173</v>
      </c>
      <c r="J5" s="2" t="s">
        <v>1174</v>
      </c>
      <c r="K5" s="2" t="s">
        <v>1175</v>
      </c>
      <c r="L5" s="2" t="s">
        <v>1176</v>
      </c>
      <c r="M5" s="2" t="s">
        <v>24</v>
      </c>
    </row>
    <row r="6" ht="34" customHeight="1" spans="1:13">
      <c r="A6" s="1" t="s">
        <v>60</v>
      </c>
      <c r="B6" s="1" t="s">
        <v>1155</v>
      </c>
      <c r="C6" s="11" t="s">
        <v>1108</v>
      </c>
      <c r="D6" s="1" t="s">
        <v>51</v>
      </c>
      <c r="E6" s="1" t="s">
        <v>1156</v>
      </c>
      <c r="F6" s="4"/>
      <c r="G6" s="4"/>
      <c r="H6" s="4"/>
      <c r="I6" s="4"/>
      <c r="J6" s="4"/>
      <c r="K6" s="4"/>
      <c r="L6" s="4"/>
      <c r="M6" s="4"/>
    </row>
    <row r="7" ht="19" customHeight="1" spans="1:13">
      <c r="A7" s="2" t="s">
        <v>60</v>
      </c>
      <c r="B7" s="2" t="s">
        <v>1164</v>
      </c>
      <c r="C7" s="3">
        <v>0</v>
      </c>
      <c r="D7" s="2" t="s">
        <v>746</v>
      </c>
      <c r="E7" s="2"/>
      <c r="F7" s="2"/>
      <c r="G7" s="2"/>
      <c r="H7" s="4"/>
      <c r="I7" s="4"/>
      <c r="J7" s="4"/>
      <c r="K7" s="4"/>
      <c r="L7" s="4"/>
      <c r="M7" s="4"/>
    </row>
    <row r="8" ht="19" customHeight="1" spans="1:13">
      <c r="A8" s="9" t="s">
        <v>60</v>
      </c>
      <c r="B8" s="9" t="s">
        <v>1158</v>
      </c>
      <c r="C8" s="12">
        <f>SUMIFS('8月奖金发放记录'!$J$2:$J$171,'8月奖金发放记录'!$B$2:$B$171,"刘念念",'8月奖金发放记录'!$A$2:$A$171,"粤A00116F")</f>
        <v>0</v>
      </c>
      <c r="D8" s="2" t="s">
        <v>1159</v>
      </c>
      <c r="E8" s="2" t="s">
        <v>1160</v>
      </c>
      <c r="F8" s="2"/>
      <c r="G8" s="2"/>
      <c r="H8" s="4"/>
      <c r="I8" s="4"/>
      <c r="J8" s="4"/>
      <c r="K8" s="4"/>
      <c r="L8" s="4"/>
      <c r="M8" s="4"/>
    </row>
    <row r="9" ht="19" customHeight="1" spans="1:13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</row>
    <row r="10" ht="34" customHeight="1" spans="1:13">
      <c r="A10" s="9" t="s">
        <v>182</v>
      </c>
      <c r="B10" s="10" t="s">
        <v>17</v>
      </c>
      <c r="C10" s="3">
        <v>1000</v>
      </c>
      <c r="D10" s="2" t="s">
        <v>1151</v>
      </c>
      <c r="E10" s="2" t="s">
        <v>1151</v>
      </c>
      <c r="F10" s="2" t="s">
        <v>1177</v>
      </c>
      <c r="G10" s="2" t="s">
        <v>1178</v>
      </c>
      <c r="H10" s="2" t="s">
        <v>1179</v>
      </c>
      <c r="I10" s="2" t="s">
        <v>1180</v>
      </c>
      <c r="J10" s="2" t="s">
        <v>1181</v>
      </c>
      <c r="K10" s="2" t="s">
        <v>1182</v>
      </c>
      <c r="L10" s="2" t="s">
        <v>1183</v>
      </c>
      <c r="M10" s="2" t="s">
        <v>69</v>
      </c>
    </row>
    <row r="11" ht="34" customHeight="1" spans="1:13">
      <c r="A11" s="1" t="s">
        <v>60</v>
      </c>
      <c r="B11" s="1" t="s">
        <v>1155</v>
      </c>
      <c r="C11" s="11" t="s">
        <v>1108</v>
      </c>
      <c r="D11" s="1" t="s">
        <v>51</v>
      </c>
      <c r="E11" s="1" t="s">
        <v>1156</v>
      </c>
      <c r="F11" s="4"/>
      <c r="G11" s="4"/>
      <c r="H11" s="4"/>
      <c r="I11" s="4"/>
      <c r="J11" s="4"/>
      <c r="K11" s="4"/>
      <c r="L11" s="4"/>
      <c r="M11" s="4"/>
    </row>
    <row r="12" ht="19" customHeight="1" spans="1:13">
      <c r="A12" s="2" t="s">
        <v>60</v>
      </c>
      <c r="B12" s="2" t="s">
        <v>699</v>
      </c>
      <c r="C12" s="3">
        <f>'8月奖金发放记录'!J160</f>
        <v>1000</v>
      </c>
      <c r="D12" s="2" t="s">
        <v>1157</v>
      </c>
      <c r="E12" s="2"/>
      <c r="F12" s="2"/>
      <c r="G12" s="2"/>
      <c r="H12" s="4"/>
      <c r="I12" s="4"/>
      <c r="J12" s="4"/>
      <c r="K12" s="4"/>
      <c r="L12" s="4"/>
      <c r="M12" s="4"/>
    </row>
    <row r="13" ht="19" customHeight="1" spans="1:13">
      <c r="A13" s="9" t="s">
        <v>60</v>
      </c>
      <c r="B13" s="9" t="s">
        <v>1158</v>
      </c>
      <c r="C13" s="12">
        <f>SUMIFS('8月奖金发放记录'!$J$2:$J$171,'8月奖金发放记录'!$B$2:$B$171,"刘念念",'8月奖金发放记录'!$A$2:$A$171,"粤A00828F")</f>
        <v>1000</v>
      </c>
      <c r="D13" s="2" t="s">
        <v>1159</v>
      </c>
      <c r="E13" s="2" t="s">
        <v>1160</v>
      </c>
      <c r="F13" s="2"/>
      <c r="G13" s="2"/>
      <c r="H13" s="4"/>
      <c r="I13" s="4"/>
      <c r="J13" s="4"/>
      <c r="K13" s="4"/>
      <c r="L13" s="4"/>
      <c r="M13" s="4"/>
    </row>
    <row r="14" ht="19" customHeight="1" spans="1:13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34" customHeight="1" spans="1:13">
      <c r="A15" s="9" t="s">
        <v>185</v>
      </c>
      <c r="B15" s="10" t="s">
        <v>17</v>
      </c>
      <c r="C15" s="3">
        <v>1000</v>
      </c>
      <c r="D15" s="2" t="s">
        <v>1184</v>
      </c>
      <c r="E15" s="2" t="s">
        <v>1185</v>
      </c>
      <c r="F15" s="2" t="s">
        <v>1186</v>
      </c>
      <c r="G15" s="2" t="s">
        <v>1187</v>
      </c>
      <c r="H15" s="2" t="s">
        <v>1188</v>
      </c>
      <c r="I15" s="2" t="s">
        <v>1189</v>
      </c>
      <c r="J15" s="2" t="s">
        <v>1190</v>
      </c>
      <c r="K15" s="2" t="s">
        <v>1191</v>
      </c>
      <c r="L15" s="2" t="s">
        <v>1192</v>
      </c>
      <c r="M15" s="2" t="s">
        <v>24</v>
      </c>
    </row>
    <row r="16" ht="34" customHeight="1" spans="1:13">
      <c r="A16" s="1" t="s">
        <v>60</v>
      </c>
      <c r="B16" s="1" t="s">
        <v>1155</v>
      </c>
      <c r="C16" s="11" t="s">
        <v>1108</v>
      </c>
      <c r="D16" s="1" t="s">
        <v>51</v>
      </c>
      <c r="E16" s="1" t="s">
        <v>1156</v>
      </c>
      <c r="F16" s="4"/>
      <c r="G16" s="4"/>
      <c r="H16" s="4"/>
      <c r="I16" s="4"/>
      <c r="J16" s="4"/>
      <c r="K16" s="4"/>
      <c r="L16" s="4"/>
      <c r="M16" s="4"/>
    </row>
    <row r="17" ht="19" customHeight="1" spans="1:13">
      <c r="A17" s="2" t="s">
        <v>60</v>
      </c>
      <c r="B17" s="2" t="s">
        <v>1164</v>
      </c>
      <c r="C17" s="3">
        <v>0</v>
      </c>
      <c r="D17" s="2" t="s">
        <v>746</v>
      </c>
      <c r="E17" s="2"/>
      <c r="F17" s="2"/>
      <c r="G17" s="2"/>
      <c r="H17" s="4"/>
      <c r="I17" s="4"/>
      <c r="J17" s="4"/>
      <c r="K17" s="4"/>
      <c r="L17" s="4"/>
      <c r="M17" s="4"/>
    </row>
    <row r="18" ht="19" customHeight="1" spans="1:13">
      <c r="A18" s="9" t="s">
        <v>60</v>
      </c>
      <c r="B18" s="9" t="s">
        <v>1158</v>
      </c>
      <c r="C18" s="12">
        <f>SUMIFS('8月奖金发放记录'!$J$2:$J$171,'8月奖金发放记录'!$B$2:$B$171,"刘念念",'8月奖金发放记录'!$A$2:$A$171,"粤A01013F")</f>
        <v>0</v>
      </c>
      <c r="D18" s="2" t="s">
        <v>1159</v>
      </c>
      <c r="E18" s="2" t="s">
        <v>1160</v>
      </c>
      <c r="F18" s="2"/>
      <c r="G18" s="2"/>
      <c r="H18" s="4"/>
      <c r="I18" s="4"/>
      <c r="J18" s="4"/>
      <c r="K18" s="4"/>
      <c r="L18" s="4"/>
      <c r="M18" s="4"/>
    </row>
    <row r="19" ht="19" customHeight="1" spans="1:13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34" customHeight="1" spans="1:13">
      <c r="A20" s="9" t="s">
        <v>187</v>
      </c>
      <c r="B20" s="10" t="s">
        <v>17</v>
      </c>
      <c r="C20" s="3">
        <v>1000</v>
      </c>
      <c r="D20" s="2" t="s">
        <v>1151</v>
      </c>
      <c r="E20" s="2" t="s">
        <v>1151</v>
      </c>
      <c r="F20" s="2" t="s">
        <v>1151</v>
      </c>
      <c r="G20" s="2" t="s">
        <v>1193</v>
      </c>
      <c r="H20" s="2" t="s">
        <v>1194</v>
      </c>
      <c r="I20" s="2" t="s">
        <v>1195</v>
      </c>
      <c r="J20" s="2" t="s">
        <v>1196</v>
      </c>
      <c r="K20" s="2" t="s">
        <v>1197</v>
      </c>
      <c r="L20" s="2" t="s">
        <v>1198</v>
      </c>
      <c r="M20" s="2" t="s">
        <v>24</v>
      </c>
    </row>
    <row r="21" ht="34" customHeight="1" spans="1:13">
      <c r="A21" s="1" t="s">
        <v>60</v>
      </c>
      <c r="B21" s="1" t="s">
        <v>1155</v>
      </c>
      <c r="C21" s="11" t="s">
        <v>1108</v>
      </c>
      <c r="D21" s="1" t="s">
        <v>51</v>
      </c>
      <c r="E21" s="1" t="s">
        <v>1156</v>
      </c>
      <c r="F21" s="4"/>
      <c r="G21" s="4"/>
      <c r="H21" s="4"/>
      <c r="I21" s="4"/>
      <c r="J21" s="4"/>
      <c r="K21" s="4"/>
      <c r="L21" s="4"/>
      <c r="M21" s="4"/>
    </row>
    <row r="22" ht="19" customHeight="1" spans="1:13">
      <c r="A22" s="2" t="s">
        <v>60</v>
      </c>
      <c r="B22" s="2" t="s">
        <v>1164</v>
      </c>
      <c r="C22" s="3">
        <v>0</v>
      </c>
      <c r="D22" s="2" t="s">
        <v>746</v>
      </c>
      <c r="E22" s="2"/>
      <c r="F22" s="2"/>
      <c r="G22" s="2"/>
      <c r="H22" s="4"/>
      <c r="I22" s="4"/>
      <c r="J22" s="4"/>
      <c r="K22" s="4"/>
      <c r="L22" s="4"/>
      <c r="M22" s="4"/>
    </row>
    <row r="23" ht="19" customHeight="1" spans="1:13">
      <c r="A23" s="9" t="s">
        <v>60</v>
      </c>
      <c r="B23" s="9" t="s">
        <v>1158</v>
      </c>
      <c r="C23" s="12">
        <f>SUMIFS('8月奖金发放记录'!$J$2:$J$171,'8月奖金发放记录'!$B$2:$B$171,"刘念念",'8月奖金发放记录'!$A$2:$A$171,"粤A01505F")</f>
        <v>0</v>
      </c>
      <c r="D23" s="2" t="s">
        <v>1159</v>
      </c>
      <c r="E23" s="2" t="s">
        <v>1160</v>
      </c>
      <c r="F23" s="2"/>
      <c r="G23" s="2"/>
      <c r="H23" s="4"/>
      <c r="I23" s="4"/>
      <c r="J23" s="4"/>
      <c r="K23" s="4"/>
      <c r="L23" s="4"/>
      <c r="M23" s="4"/>
    </row>
    <row r="24" ht="19" customHeight="1" spans="1:13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34" customHeight="1" spans="1:13">
      <c r="A25" s="9" t="s">
        <v>190</v>
      </c>
      <c r="B25" s="10" t="s">
        <v>17</v>
      </c>
      <c r="C25" s="3">
        <v>1000</v>
      </c>
      <c r="D25" s="2" t="s">
        <v>1151</v>
      </c>
      <c r="E25" s="2" t="s">
        <v>1199</v>
      </c>
      <c r="F25" s="2" t="s">
        <v>1200</v>
      </c>
      <c r="G25" s="2" t="s">
        <v>1201</v>
      </c>
      <c r="H25" s="2" t="s">
        <v>1202</v>
      </c>
      <c r="I25" s="2" t="s">
        <v>1203</v>
      </c>
      <c r="J25" s="2" t="s">
        <v>1204</v>
      </c>
      <c r="K25" s="2" t="s">
        <v>1205</v>
      </c>
      <c r="L25" s="2" t="s">
        <v>1206</v>
      </c>
      <c r="M25" s="2" t="s">
        <v>24</v>
      </c>
    </row>
    <row r="26" ht="34" customHeight="1" spans="1:13">
      <c r="A26" s="1" t="s">
        <v>60</v>
      </c>
      <c r="B26" s="1" t="s">
        <v>1155</v>
      </c>
      <c r="C26" s="11" t="s">
        <v>1108</v>
      </c>
      <c r="D26" s="1" t="s">
        <v>51</v>
      </c>
      <c r="E26" s="1" t="s">
        <v>1156</v>
      </c>
      <c r="F26" s="4"/>
      <c r="G26" s="4"/>
      <c r="H26" s="4"/>
      <c r="I26" s="4"/>
      <c r="J26" s="4"/>
      <c r="K26" s="4"/>
      <c r="L26" s="4"/>
      <c r="M26" s="4"/>
    </row>
    <row r="27" ht="19" customHeight="1" spans="1:13">
      <c r="A27" s="2" t="s">
        <v>60</v>
      </c>
      <c r="B27" s="2" t="s">
        <v>1100</v>
      </c>
      <c r="C27" s="3">
        <f>'8月奖金发放记录'!J28</f>
        <v>1000</v>
      </c>
      <c r="D27" s="2" t="s">
        <v>1157</v>
      </c>
      <c r="E27" s="2"/>
      <c r="F27" s="2"/>
      <c r="G27" s="2"/>
      <c r="H27" s="4"/>
      <c r="I27" s="4"/>
      <c r="J27" s="4"/>
      <c r="K27" s="4"/>
      <c r="L27" s="4"/>
      <c r="M27" s="4"/>
    </row>
    <row r="28" ht="19" customHeight="1" spans="1:13">
      <c r="A28" s="9" t="s">
        <v>60</v>
      </c>
      <c r="B28" s="9" t="s">
        <v>1158</v>
      </c>
      <c r="C28" s="12">
        <f>SUMIFS('8月奖金发放记录'!$J$2:$J$171,'8月奖金发放记录'!$B$2:$B$171,"刘念念",'8月奖金发放记录'!$A$2:$A$171,"粤A01506F")</f>
        <v>1000</v>
      </c>
      <c r="D28" s="2" t="s">
        <v>1159</v>
      </c>
      <c r="E28" s="2" t="s">
        <v>1160</v>
      </c>
      <c r="F28" s="2"/>
      <c r="G28" s="2"/>
      <c r="H28" s="4"/>
      <c r="I28" s="4"/>
      <c r="J28" s="4"/>
      <c r="K28" s="4"/>
      <c r="L28" s="4"/>
      <c r="M28" s="4"/>
    </row>
    <row r="29" ht="19" customHeight="1" spans="1:13">
      <c r="A29" s="4"/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34" customHeight="1" spans="1:13">
      <c r="A30" s="9" t="s">
        <v>192</v>
      </c>
      <c r="B30" s="10" t="s">
        <v>17</v>
      </c>
      <c r="C30" s="3">
        <v>1000</v>
      </c>
      <c r="D30" s="2" t="s">
        <v>1207</v>
      </c>
      <c r="E30" s="2" t="s">
        <v>1208</v>
      </c>
      <c r="F30" s="2" t="s">
        <v>1209</v>
      </c>
      <c r="G30" s="2" t="s">
        <v>1210</v>
      </c>
      <c r="H30" s="2" t="s">
        <v>1211</v>
      </c>
      <c r="I30" s="2" t="s">
        <v>1212</v>
      </c>
      <c r="J30" s="2" t="s">
        <v>1213</v>
      </c>
      <c r="K30" s="2" t="s">
        <v>1214</v>
      </c>
      <c r="L30" s="2" t="s">
        <v>1215</v>
      </c>
      <c r="M30" s="2" t="s">
        <v>24</v>
      </c>
    </row>
    <row r="31" ht="34" customHeight="1" spans="1:13">
      <c r="A31" s="1" t="s">
        <v>60</v>
      </c>
      <c r="B31" s="1" t="s">
        <v>1155</v>
      </c>
      <c r="C31" s="11" t="s">
        <v>1108</v>
      </c>
      <c r="D31" s="1" t="s">
        <v>51</v>
      </c>
      <c r="E31" s="1" t="s">
        <v>1156</v>
      </c>
      <c r="F31" s="4"/>
      <c r="G31" s="4"/>
      <c r="H31" s="4"/>
      <c r="I31" s="4"/>
      <c r="J31" s="4"/>
      <c r="K31" s="4"/>
      <c r="L31" s="4"/>
      <c r="M31" s="4"/>
    </row>
    <row r="32" ht="19" customHeight="1" spans="1:13">
      <c r="A32" s="2" t="s">
        <v>60</v>
      </c>
      <c r="B32" s="2" t="s">
        <v>1164</v>
      </c>
      <c r="C32" s="3">
        <v>0</v>
      </c>
      <c r="D32" s="2" t="s">
        <v>746</v>
      </c>
      <c r="E32" s="2"/>
      <c r="F32" s="2"/>
      <c r="G32" s="2"/>
      <c r="H32" s="4"/>
      <c r="I32" s="4"/>
      <c r="J32" s="4"/>
      <c r="K32" s="4"/>
      <c r="L32" s="4"/>
      <c r="M32" s="4"/>
    </row>
    <row r="33" ht="19" customHeight="1" spans="1:13">
      <c r="A33" s="9" t="s">
        <v>60</v>
      </c>
      <c r="B33" s="9" t="s">
        <v>1158</v>
      </c>
      <c r="C33" s="12">
        <f>SUMIFS('8月奖金发放记录'!$J$2:$J$171,'8月奖金发放记录'!$B$2:$B$171,"刘念念",'8月奖金发放记录'!$A$2:$A$171,"粤A02007F")</f>
        <v>0</v>
      </c>
      <c r="D33" s="2" t="s">
        <v>1159</v>
      </c>
      <c r="E33" s="2" t="s">
        <v>1160</v>
      </c>
      <c r="F33" s="2"/>
      <c r="G33" s="2"/>
      <c r="H33" s="4"/>
      <c r="I33" s="4"/>
      <c r="J33" s="4"/>
      <c r="K33" s="4"/>
      <c r="L33" s="4"/>
      <c r="M33" s="4"/>
    </row>
    <row r="34" ht="19" customHeight="1" spans="1:13">
      <c r="A34" s="4"/>
      <c r="B34" s="4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34" customHeight="1" spans="1:13">
      <c r="A35" s="9" t="s">
        <v>193</v>
      </c>
      <c r="B35" s="10" t="s">
        <v>17</v>
      </c>
      <c r="C35" s="3">
        <v>1000</v>
      </c>
      <c r="D35" s="2" t="s">
        <v>1151</v>
      </c>
      <c r="E35" s="2" t="s">
        <v>1216</v>
      </c>
      <c r="F35" s="2" t="s">
        <v>1217</v>
      </c>
      <c r="G35" s="2" t="s">
        <v>1151</v>
      </c>
      <c r="H35" s="2" t="s">
        <v>1218</v>
      </c>
      <c r="I35" s="2" t="s">
        <v>1219</v>
      </c>
      <c r="J35" s="2" t="s">
        <v>1220</v>
      </c>
      <c r="K35" s="2" t="s">
        <v>1221</v>
      </c>
      <c r="L35" s="2" t="s">
        <v>1222</v>
      </c>
      <c r="M35" s="2" t="s">
        <v>24</v>
      </c>
    </row>
    <row r="36" ht="34" customHeight="1" spans="1:13">
      <c r="A36" s="1" t="s">
        <v>60</v>
      </c>
      <c r="B36" s="1" t="s">
        <v>1155</v>
      </c>
      <c r="C36" s="11" t="s">
        <v>1108</v>
      </c>
      <c r="D36" s="1" t="s">
        <v>51</v>
      </c>
      <c r="E36" s="1" t="s">
        <v>1156</v>
      </c>
      <c r="F36" s="4"/>
      <c r="G36" s="4"/>
      <c r="H36" s="4"/>
      <c r="I36" s="4"/>
      <c r="J36" s="4"/>
      <c r="K36" s="4"/>
      <c r="L36" s="4"/>
      <c r="M36" s="4"/>
    </row>
    <row r="37" ht="19" customHeight="1" spans="1:13">
      <c r="A37" s="2" t="s">
        <v>60</v>
      </c>
      <c r="B37" s="2" t="s">
        <v>1164</v>
      </c>
      <c r="C37" s="3">
        <v>0</v>
      </c>
      <c r="D37" s="2" t="s">
        <v>746</v>
      </c>
      <c r="E37" s="2"/>
      <c r="F37" s="2"/>
      <c r="G37" s="2"/>
      <c r="H37" s="4"/>
      <c r="I37" s="4"/>
      <c r="J37" s="4"/>
      <c r="K37" s="4"/>
      <c r="L37" s="4"/>
      <c r="M37" s="4"/>
    </row>
    <row r="38" ht="19" customHeight="1" spans="1:13">
      <c r="A38" s="9" t="s">
        <v>60</v>
      </c>
      <c r="B38" s="9" t="s">
        <v>1158</v>
      </c>
      <c r="C38" s="12">
        <f>SUMIFS('8月奖金发放记录'!$J$2:$J$171,'8月奖金发放记录'!$B$2:$B$171,"刘念念",'8月奖金发放记录'!$A$2:$A$171,"粤A02058F")</f>
        <v>0</v>
      </c>
      <c r="D38" s="2" t="s">
        <v>1159</v>
      </c>
      <c r="E38" s="2" t="s">
        <v>1160</v>
      </c>
      <c r="F38" s="2"/>
      <c r="G38" s="2"/>
      <c r="H38" s="4"/>
      <c r="I38" s="4"/>
      <c r="J38" s="4"/>
      <c r="K38" s="4"/>
      <c r="L38" s="4"/>
      <c r="M38" s="4"/>
    </row>
    <row r="39" ht="19" customHeight="1" spans="1:13">
      <c r="A39" s="4"/>
      <c r="B39" s="4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ht="34" customHeight="1" spans="1:13">
      <c r="A40" s="9" t="s">
        <v>195</v>
      </c>
      <c r="B40" s="10" t="s">
        <v>17</v>
      </c>
      <c r="C40" s="3">
        <v>1000</v>
      </c>
      <c r="D40" s="2" t="s">
        <v>1223</v>
      </c>
      <c r="E40" s="2" t="s">
        <v>1224</v>
      </c>
      <c r="F40" s="2" t="s">
        <v>1225</v>
      </c>
      <c r="G40" s="2" t="s">
        <v>1226</v>
      </c>
      <c r="H40" s="2" t="s">
        <v>1227</v>
      </c>
      <c r="I40" s="2" t="s">
        <v>1228</v>
      </c>
      <c r="J40" s="2" t="s">
        <v>1229</v>
      </c>
      <c r="K40" s="2" t="s">
        <v>1230</v>
      </c>
      <c r="L40" s="2" t="s">
        <v>1231</v>
      </c>
      <c r="M40" s="2" t="s">
        <v>24</v>
      </c>
    </row>
    <row r="41" ht="34" customHeight="1" spans="1:13">
      <c r="A41" s="1" t="s">
        <v>60</v>
      </c>
      <c r="B41" s="1" t="s">
        <v>1155</v>
      </c>
      <c r="C41" s="11" t="s">
        <v>1108</v>
      </c>
      <c r="D41" s="1" t="s">
        <v>51</v>
      </c>
      <c r="E41" s="1" t="s">
        <v>1156</v>
      </c>
      <c r="F41" s="4"/>
      <c r="G41" s="4"/>
      <c r="H41" s="4"/>
      <c r="I41" s="4"/>
      <c r="J41" s="4"/>
      <c r="K41" s="4"/>
      <c r="L41" s="4"/>
      <c r="M41" s="4"/>
    </row>
    <row r="42" ht="19" customHeight="1" spans="1:13">
      <c r="A42" s="2" t="s">
        <v>60</v>
      </c>
      <c r="B42" s="2" t="s">
        <v>1164</v>
      </c>
      <c r="C42" s="3">
        <v>0</v>
      </c>
      <c r="D42" s="2" t="s">
        <v>746</v>
      </c>
      <c r="E42" s="2"/>
      <c r="F42" s="2"/>
      <c r="G42" s="2"/>
      <c r="H42" s="4"/>
      <c r="I42" s="4"/>
      <c r="J42" s="4"/>
      <c r="K42" s="4"/>
      <c r="L42" s="4"/>
      <c r="M42" s="4"/>
    </row>
    <row r="43" ht="19" customHeight="1" spans="1:13">
      <c r="A43" s="9" t="s">
        <v>60</v>
      </c>
      <c r="B43" s="9" t="s">
        <v>1158</v>
      </c>
      <c r="C43" s="12">
        <f>SUMIFS('8月奖金发放记录'!$J$2:$J$171,'8月奖金发放记录'!$B$2:$B$171,"刘念念",'8月奖金发放记录'!$A$2:$A$171,"粤A02298F")</f>
        <v>0</v>
      </c>
      <c r="D43" s="2" t="s">
        <v>1159</v>
      </c>
      <c r="E43" s="2" t="s">
        <v>1160</v>
      </c>
      <c r="F43" s="2"/>
      <c r="G43" s="2"/>
      <c r="H43" s="4"/>
      <c r="I43" s="4"/>
      <c r="J43" s="4"/>
      <c r="K43" s="4"/>
      <c r="L43" s="4"/>
      <c r="M43" s="4"/>
    </row>
    <row r="44" ht="19" customHeight="1" spans="1:13">
      <c r="A44" s="4"/>
      <c r="B44" s="4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ht="34" customHeight="1" spans="1:13">
      <c r="A45" s="9" t="s">
        <v>196</v>
      </c>
      <c r="B45" s="10" t="s">
        <v>17</v>
      </c>
      <c r="C45" s="3">
        <v>1000</v>
      </c>
      <c r="D45" s="2" t="s">
        <v>1232</v>
      </c>
      <c r="E45" s="2" t="s">
        <v>1233</v>
      </c>
      <c r="F45" s="2" t="s">
        <v>1234</v>
      </c>
      <c r="G45" s="2" t="s">
        <v>1235</v>
      </c>
      <c r="H45" s="2" t="s">
        <v>1236</v>
      </c>
      <c r="I45" s="2" t="s">
        <v>1237</v>
      </c>
      <c r="J45" s="2" t="s">
        <v>1238</v>
      </c>
      <c r="K45" s="2" t="s">
        <v>1239</v>
      </c>
      <c r="L45" s="2" t="s">
        <v>1240</v>
      </c>
      <c r="M45" s="2" t="s">
        <v>24</v>
      </c>
    </row>
    <row r="46" ht="34" customHeight="1" spans="1:13">
      <c r="A46" s="1" t="s">
        <v>60</v>
      </c>
      <c r="B46" s="1" t="s">
        <v>1155</v>
      </c>
      <c r="C46" s="11" t="s">
        <v>1108</v>
      </c>
      <c r="D46" s="1" t="s">
        <v>51</v>
      </c>
      <c r="E46" s="1" t="s">
        <v>1156</v>
      </c>
      <c r="F46" s="4"/>
      <c r="G46" s="4"/>
      <c r="H46" s="4"/>
      <c r="I46" s="4"/>
      <c r="J46" s="4"/>
      <c r="K46" s="4"/>
      <c r="L46" s="4"/>
      <c r="M46" s="4"/>
    </row>
    <row r="47" ht="19" customHeight="1" spans="1:13">
      <c r="A47" s="2" t="s">
        <v>60</v>
      </c>
      <c r="B47" s="2" t="s">
        <v>1164</v>
      </c>
      <c r="C47" s="3">
        <v>0</v>
      </c>
      <c r="D47" s="2" t="s">
        <v>746</v>
      </c>
      <c r="E47" s="2"/>
      <c r="F47" s="2"/>
      <c r="G47" s="2"/>
      <c r="H47" s="4"/>
      <c r="I47" s="4"/>
      <c r="J47" s="4"/>
      <c r="K47" s="4"/>
      <c r="L47" s="4"/>
      <c r="M47" s="4"/>
    </row>
    <row r="48" ht="19" customHeight="1" spans="1:13">
      <c r="A48" s="9" t="s">
        <v>60</v>
      </c>
      <c r="B48" s="9" t="s">
        <v>1158</v>
      </c>
      <c r="C48" s="12">
        <f>SUMIFS('8月奖金发放记录'!$J$2:$J$171,'8月奖金发放记录'!$B$2:$B$171,"刘念念",'8月奖金发放记录'!$A$2:$A$171,"粤A03350F")</f>
        <v>0</v>
      </c>
      <c r="D48" s="2" t="s">
        <v>1159</v>
      </c>
      <c r="E48" s="2" t="s">
        <v>1160</v>
      </c>
      <c r="F48" s="2"/>
      <c r="G48" s="2"/>
      <c r="H48" s="4"/>
      <c r="I48" s="4"/>
      <c r="J48" s="4"/>
      <c r="K48" s="4"/>
      <c r="L48" s="4"/>
      <c r="M48" s="4"/>
    </row>
    <row r="49" ht="19" customHeight="1" spans="1:13">
      <c r="A49" s="4"/>
      <c r="B49" s="4"/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ht="34" customHeight="1" spans="1:13">
      <c r="A50" s="9" t="s">
        <v>197</v>
      </c>
      <c r="B50" s="10" t="s">
        <v>17</v>
      </c>
      <c r="C50" s="3">
        <v>1000</v>
      </c>
      <c r="D50" s="2" t="s">
        <v>1151</v>
      </c>
      <c r="E50" s="2" t="s">
        <v>1151</v>
      </c>
      <c r="F50" s="2" t="s">
        <v>1241</v>
      </c>
      <c r="G50" s="2" t="s">
        <v>1242</v>
      </c>
      <c r="H50" s="2" t="s">
        <v>1243</v>
      </c>
      <c r="I50" s="2" t="s">
        <v>1244</v>
      </c>
      <c r="J50" s="2" t="s">
        <v>1245</v>
      </c>
      <c r="K50" s="2" t="s">
        <v>1246</v>
      </c>
      <c r="L50" s="2" t="s">
        <v>1247</v>
      </c>
      <c r="M50" s="2" t="s">
        <v>24</v>
      </c>
    </row>
    <row r="51" ht="34" customHeight="1" spans="1:13">
      <c r="A51" s="1" t="s">
        <v>60</v>
      </c>
      <c r="B51" s="1" t="s">
        <v>1155</v>
      </c>
      <c r="C51" s="11" t="s">
        <v>1108</v>
      </c>
      <c r="D51" s="1" t="s">
        <v>51</v>
      </c>
      <c r="E51" s="1" t="s">
        <v>1156</v>
      </c>
      <c r="F51" s="4"/>
      <c r="G51" s="4"/>
      <c r="H51" s="4"/>
      <c r="I51" s="4"/>
      <c r="J51" s="4"/>
      <c r="K51" s="4"/>
      <c r="L51" s="4"/>
      <c r="M51" s="4"/>
    </row>
    <row r="52" ht="19" customHeight="1" spans="1:13">
      <c r="A52" s="2" t="s">
        <v>60</v>
      </c>
      <c r="B52" s="2" t="s">
        <v>1164</v>
      </c>
      <c r="C52" s="3">
        <v>0</v>
      </c>
      <c r="D52" s="2" t="s">
        <v>746</v>
      </c>
      <c r="E52" s="2"/>
      <c r="F52" s="2"/>
      <c r="G52" s="2"/>
      <c r="H52" s="4"/>
      <c r="I52" s="4"/>
      <c r="J52" s="4"/>
      <c r="K52" s="4"/>
      <c r="L52" s="4"/>
      <c r="M52" s="4"/>
    </row>
    <row r="53" ht="19" customHeight="1" spans="1:13">
      <c r="A53" s="9" t="s">
        <v>60</v>
      </c>
      <c r="B53" s="9" t="s">
        <v>1158</v>
      </c>
      <c r="C53" s="12">
        <f>SUMIFS('8月奖金发放记录'!$J$2:$J$171,'8月奖金发放记录'!$B$2:$B$171,"刘念念",'8月奖金发放记录'!$A$2:$A$171,"粤A03517F")</f>
        <v>0</v>
      </c>
      <c r="D53" s="2" t="s">
        <v>1159</v>
      </c>
      <c r="E53" s="2" t="s">
        <v>1160</v>
      </c>
      <c r="F53" s="2"/>
      <c r="G53" s="2"/>
      <c r="H53" s="4"/>
      <c r="I53" s="4"/>
      <c r="J53" s="4"/>
      <c r="K53" s="4"/>
      <c r="L53" s="4"/>
      <c r="M53" s="4"/>
    </row>
    <row r="54" ht="19" customHeight="1" spans="1:13">
      <c r="A54" s="4"/>
      <c r="B54" s="4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ht="34" customHeight="1" spans="1:13">
      <c r="A55" s="9" t="s">
        <v>200</v>
      </c>
      <c r="B55" s="10" t="s">
        <v>17</v>
      </c>
      <c r="C55" s="3">
        <v>1000</v>
      </c>
      <c r="D55" s="2" t="s">
        <v>1151</v>
      </c>
      <c r="E55" s="2" t="s">
        <v>1151</v>
      </c>
      <c r="F55" s="2" t="s">
        <v>1248</v>
      </c>
      <c r="G55" s="2" t="s">
        <v>1249</v>
      </c>
      <c r="H55" s="2" t="s">
        <v>1250</v>
      </c>
      <c r="I55" s="2" t="s">
        <v>1251</v>
      </c>
      <c r="J55" s="2" t="s">
        <v>1252</v>
      </c>
      <c r="K55" s="2" t="s">
        <v>1253</v>
      </c>
      <c r="L55" s="2" t="s">
        <v>1254</v>
      </c>
      <c r="M55" s="2" t="s">
        <v>24</v>
      </c>
    </row>
    <row r="56" ht="34" customHeight="1" spans="1:13">
      <c r="A56" s="1" t="s">
        <v>60</v>
      </c>
      <c r="B56" s="1" t="s">
        <v>1155</v>
      </c>
      <c r="C56" s="11" t="s">
        <v>1108</v>
      </c>
      <c r="D56" s="1" t="s">
        <v>51</v>
      </c>
      <c r="E56" s="1" t="s">
        <v>1156</v>
      </c>
      <c r="F56" s="4"/>
      <c r="G56" s="4"/>
      <c r="H56" s="4"/>
      <c r="I56" s="4"/>
      <c r="J56" s="4"/>
      <c r="K56" s="4"/>
      <c r="L56" s="4"/>
      <c r="M56" s="4"/>
    </row>
    <row r="57" ht="19" customHeight="1" spans="1:13">
      <c r="A57" s="2" t="s">
        <v>60</v>
      </c>
      <c r="B57" s="2" t="s">
        <v>1164</v>
      </c>
      <c r="C57" s="3">
        <v>0</v>
      </c>
      <c r="D57" s="2" t="s">
        <v>746</v>
      </c>
      <c r="E57" s="2"/>
      <c r="F57" s="2"/>
      <c r="G57" s="2"/>
      <c r="H57" s="4"/>
      <c r="I57" s="4"/>
      <c r="J57" s="4"/>
      <c r="K57" s="4"/>
      <c r="L57" s="4"/>
      <c r="M57" s="4"/>
    </row>
    <row r="58" ht="19" customHeight="1" spans="1:13">
      <c r="A58" s="9" t="s">
        <v>60</v>
      </c>
      <c r="B58" s="9" t="s">
        <v>1158</v>
      </c>
      <c r="C58" s="12">
        <f>SUMIFS('8月奖金发放记录'!$J$2:$J$171,'8月奖金发放记录'!$B$2:$B$171,"刘念念",'8月奖金发放记录'!$A$2:$A$171,"粤A03676F")</f>
        <v>0</v>
      </c>
      <c r="D58" s="2" t="s">
        <v>1159</v>
      </c>
      <c r="E58" s="2" t="s">
        <v>1160</v>
      </c>
      <c r="F58" s="2"/>
      <c r="G58" s="2"/>
      <c r="H58" s="4"/>
      <c r="I58" s="4"/>
      <c r="J58" s="4"/>
      <c r="K58" s="4"/>
      <c r="L58" s="4"/>
      <c r="M58" s="4"/>
    </row>
    <row r="59" ht="19" customHeight="1" spans="1:13">
      <c r="A59" s="4"/>
      <c r="B59" s="4"/>
      <c r="C59" s="5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ht="34" customHeight="1" spans="1:13">
      <c r="A60" s="9" t="s">
        <v>203</v>
      </c>
      <c r="B60" s="10" t="s">
        <v>17</v>
      </c>
      <c r="C60" s="3">
        <v>1000</v>
      </c>
      <c r="D60" s="2" t="s">
        <v>1255</v>
      </c>
      <c r="E60" s="2" t="s">
        <v>1256</v>
      </c>
      <c r="F60" s="2" t="s">
        <v>1257</v>
      </c>
      <c r="G60" s="2" t="s">
        <v>1258</v>
      </c>
      <c r="H60" s="2" t="s">
        <v>1259</v>
      </c>
      <c r="I60" s="2" t="s">
        <v>1260</v>
      </c>
      <c r="J60" s="2" t="s">
        <v>1261</v>
      </c>
      <c r="K60" s="2" t="s">
        <v>1262</v>
      </c>
      <c r="L60" s="2" t="s">
        <v>1263</v>
      </c>
      <c r="M60" s="2" t="s">
        <v>24</v>
      </c>
    </row>
    <row r="61" ht="34" customHeight="1" spans="1:13">
      <c r="A61" s="1" t="s">
        <v>60</v>
      </c>
      <c r="B61" s="1" t="s">
        <v>1155</v>
      </c>
      <c r="C61" s="11" t="s">
        <v>1108</v>
      </c>
      <c r="D61" s="1" t="s">
        <v>51</v>
      </c>
      <c r="E61" s="1" t="s">
        <v>1156</v>
      </c>
      <c r="F61" s="4"/>
      <c r="G61" s="4"/>
      <c r="H61" s="4"/>
      <c r="I61" s="4"/>
      <c r="J61" s="4"/>
      <c r="K61" s="4"/>
      <c r="L61" s="4"/>
      <c r="M61" s="4"/>
    </row>
    <row r="62" ht="19" customHeight="1" spans="1:13">
      <c r="A62" s="2" t="s">
        <v>60</v>
      </c>
      <c r="B62" s="2" t="s">
        <v>1164</v>
      </c>
      <c r="C62" s="3">
        <v>0</v>
      </c>
      <c r="D62" s="2" t="s">
        <v>746</v>
      </c>
      <c r="E62" s="2"/>
      <c r="F62" s="2"/>
      <c r="G62" s="2"/>
      <c r="H62" s="4"/>
      <c r="I62" s="4"/>
      <c r="J62" s="4"/>
      <c r="K62" s="4"/>
      <c r="L62" s="4"/>
      <c r="M62" s="4"/>
    </row>
    <row r="63" ht="19" customHeight="1" spans="1:13">
      <c r="A63" s="9" t="s">
        <v>60</v>
      </c>
      <c r="B63" s="9" t="s">
        <v>1158</v>
      </c>
      <c r="C63" s="12">
        <f>SUMIFS('8月奖金发放记录'!$J$2:$J$171,'8月奖金发放记录'!$B$2:$B$171,"刘念念",'8月奖金发放记录'!$A$2:$A$171,"粤A05609F")</f>
        <v>0</v>
      </c>
      <c r="D63" s="2" t="s">
        <v>1159</v>
      </c>
      <c r="E63" s="2" t="s">
        <v>1160</v>
      </c>
      <c r="F63" s="2"/>
      <c r="G63" s="2"/>
      <c r="H63" s="4"/>
      <c r="I63" s="4"/>
      <c r="J63" s="4"/>
      <c r="K63" s="4"/>
      <c r="L63" s="4"/>
      <c r="M63" s="4"/>
    </row>
    <row r="64" ht="19" customHeight="1" spans="1:13">
      <c r="A64" s="4"/>
      <c r="B64" s="4"/>
      <c r="C64" s="5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ht="34" customHeight="1" spans="1:13">
      <c r="A65" s="9" t="s">
        <v>204</v>
      </c>
      <c r="B65" s="10" t="s">
        <v>17</v>
      </c>
      <c r="C65" s="3">
        <v>1000</v>
      </c>
      <c r="D65" s="2" t="s">
        <v>1151</v>
      </c>
      <c r="E65" s="2" t="s">
        <v>1151</v>
      </c>
      <c r="F65" s="2" t="s">
        <v>1264</v>
      </c>
      <c r="G65" s="2" t="s">
        <v>1265</v>
      </c>
      <c r="H65" s="2" t="s">
        <v>1266</v>
      </c>
      <c r="I65" s="2" t="s">
        <v>1267</v>
      </c>
      <c r="J65" s="2" t="s">
        <v>1268</v>
      </c>
      <c r="K65" s="2" t="s">
        <v>1269</v>
      </c>
      <c r="L65" s="2" t="s">
        <v>1270</v>
      </c>
      <c r="M65" s="2" t="s">
        <v>24</v>
      </c>
    </row>
    <row r="66" ht="34" customHeight="1" spans="1:13">
      <c r="A66" s="1" t="s">
        <v>60</v>
      </c>
      <c r="B66" s="1" t="s">
        <v>1155</v>
      </c>
      <c r="C66" s="11" t="s">
        <v>1108</v>
      </c>
      <c r="D66" s="1" t="s">
        <v>51</v>
      </c>
      <c r="E66" s="1" t="s">
        <v>1156</v>
      </c>
      <c r="F66" s="4"/>
      <c r="G66" s="4"/>
      <c r="H66" s="4"/>
      <c r="I66" s="4"/>
      <c r="J66" s="4"/>
      <c r="K66" s="4"/>
      <c r="L66" s="4"/>
      <c r="M66" s="4"/>
    </row>
    <row r="67" ht="19" customHeight="1" spans="1:13">
      <c r="A67" s="2" t="s">
        <v>60</v>
      </c>
      <c r="B67" s="2" t="s">
        <v>1164</v>
      </c>
      <c r="C67" s="3">
        <v>0</v>
      </c>
      <c r="D67" s="2" t="s">
        <v>746</v>
      </c>
      <c r="E67" s="2"/>
      <c r="F67" s="2"/>
      <c r="G67" s="2"/>
      <c r="H67" s="4"/>
      <c r="I67" s="4"/>
      <c r="J67" s="4"/>
      <c r="K67" s="4"/>
      <c r="L67" s="4"/>
      <c r="M67" s="4"/>
    </row>
    <row r="68" ht="19" customHeight="1" spans="1:13">
      <c r="A68" s="9" t="s">
        <v>60</v>
      </c>
      <c r="B68" s="9" t="s">
        <v>1158</v>
      </c>
      <c r="C68" s="12">
        <f>SUMIFS('8月奖金发放记录'!$J$2:$J$171,'8月奖金发放记录'!$B$2:$B$171,"刘念念",'8月奖金发放记录'!$A$2:$A$171,"粤A05650F")</f>
        <v>0</v>
      </c>
      <c r="D68" s="2" t="s">
        <v>1159</v>
      </c>
      <c r="E68" s="2" t="s">
        <v>1160</v>
      </c>
      <c r="F68" s="2"/>
      <c r="G68" s="2"/>
      <c r="H68" s="4"/>
      <c r="I68" s="4"/>
      <c r="J68" s="4"/>
      <c r="K68" s="4"/>
      <c r="L68" s="4"/>
      <c r="M68" s="4"/>
    </row>
    <row r="69" ht="19" customHeight="1" spans="1:13">
      <c r="A69" s="4"/>
      <c r="B69" s="4"/>
      <c r="C69" s="5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ht="34" customHeight="1" spans="1:13">
      <c r="A70" s="9" t="s">
        <v>208</v>
      </c>
      <c r="B70" s="10" t="s">
        <v>17</v>
      </c>
      <c r="C70" s="3">
        <v>1000</v>
      </c>
      <c r="D70" s="2" t="s">
        <v>1271</v>
      </c>
      <c r="E70" s="2" t="s">
        <v>1272</v>
      </c>
      <c r="F70" s="2" t="s">
        <v>1273</v>
      </c>
      <c r="G70" s="2" t="s">
        <v>1274</v>
      </c>
      <c r="H70" s="2" t="s">
        <v>1275</v>
      </c>
      <c r="I70" s="2" t="s">
        <v>1276</v>
      </c>
      <c r="J70" s="2" t="s">
        <v>1277</v>
      </c>
      <c r="K70" s="2" t="s">
        <v>1278</v>
      </c>
      <c r="L70" s="2" t="s">
        <v>1279</v>
      </c>
      <c r="M70" s="2" t="s">
        <v>24</v>
      </c>
    </row>
    <row r="71" ht="34" customHeight="1" spans="1:13">
      <c r="A71" s="1" t="s">
        <v>60</v>
      </c>
      <c r="B71" s="1" t="s">
        <v>1155</v>
      </c>
      <c r="C71" s="11" t="s">
        <v>1108</v>
      </c>
      <c r="D71" s="1" t="s">
        <v>51</v>
      </c>
      <c r="E71" s="1" t="s">
        <v>1156</v>
      </c>
      <c r="F71" s="4"/>
      <c r="G71" s="4"/>
      <c r="H71" s="4"/>
      <c r="I71" s="4"/>
      <c r="J71" s="4"/>
      <c r="K71" s="4"/>
      <c r="L71" s="4"/>
      <c r="M71" s="4"/>
    </row>
    <row r="72" ht="19" customHeight="1" spans="1:13">
      <c r="A72" s="2" t="s">
        <v>60</v>
      </c>
      <c r="B72" s="2" t="s">
        <v>1164</v>
      </c>
      <c r="C72" s="3">
        <v>0</v>
      </c>
      <c r="D72" s="2" t="s">
        <v>746</v>
      </c>
      <c r="E72" s="2"/>
      <c r="F72" s="2"/>
      <c r="G72" s="2"/>
      <c r="H72" s="4"/>
      <c r="I72" s="4"/>
      <c r="J72" s="4"/>
      <c r="K72" s="4"/>
      <c r="L72" s="4"/>
      <c r="M72" s="4"/>
    </row>
    <row r="73" ht="19" customHeight="1" spans="1:13">
      <c r="A73" s="9" t="s">
        <v>60</v>
      </c>
      <c r="B73" s="9" t="s">
        <v>1158</v>
      </c>
      <c r="C73" s="12">
        <f>SUMIFS('8月奖金发放记录'!$J$2:$J$171,'8月奖金发放记录'!$B$2:$B$171,"刘念念",'8月奖金发放记录'!$A$2:$A$171,"粤A05809F")</f>
        <v>0</v>
      </c>
      <c r="D73" s="2" t="s">
        <v>1159</v>
      </c>
      <c r="E73" s="2" t="s">
        <v>1160</v>
      </c>
      <c r="F73" s="2"/>
      <c r="G73" s="2"/>
      <c r="H73" s="4"/>
      <c r="I73" s="4"/>
      <c r="J73" s="4"/>
      <c r="K73" s="4"/>
      <c r="L73" s="4"/>
      <c r="M73" s="4"/>
    </row>
    <row r="74" ht="19" customHeight="1" spans="1:13">
      <c r="A74" s="4"/>
      <c r="B74" s="4"/>
      <c r="C74" s="5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ht="34" customHeight="1" spans="1:13">
      <c r="A75" s="9" t="s">
        <v>209</v>
      </c>
      <c r="B75" s="10" t="s">
        <v>17</v>
      </c>
      <c r="C75" s="3">
        <v>1000</v>
      </c>
      <c r="D75" s="2" t="s">
        <v>1151</v>
      </c>
      <c r="E75" s="2" t="s">
        <v>1151</v>
      </c>
      <c r="F75" s="2" t="s">
        <v>1280</v>
      </c>
      <c r="G75" s="2" t="s">
        <v>1281</v>
      </c>
      <c r="H75" s="2" t="s">
        <v>1282</v>
      </c>
      <c r="I75" s="2" t="s">
        <v>1283</v>
      </c>
      <c r="J75" s="2" t="s">
        <v>1284</v>
      </c>
      <c r="K75" s="2" t="s">
        <v>1285</v>
      </c>
      <c r="L75" s="2" t="s">
        <v>1286</v>
      </c>
      <c r="M75" s="2" t="s">
        <v>24</v>
      </c>
    </row>
    <row r="76" ht="34" customHeight="1" spans="1:13">
      <c r="A76" s="1" t="s">
        <v>60</v>
      </c>
      <c r="B76" s="1" t="s">
        <v>1155</v>
      </c>
      <c r="C76" s="11" t="s">
        <v>1108</v>
      </c>
      <c r="D76" s="1" t="s">
        <v>51</v>
      </c>
      <c r="E76" s="1" t="s">
        <v>1156</v>
      </c>
      <c r="F76" s="4"/>
      <c r="G76" s="4"/>
      <c r="H76" s="4"/>
      <c r="I76" s="4"/>
      <c r="J76" s="4"/>
      <c r="K76" s="4"/>
      <c r="L76" s="4"/>
      <c r="M76" s="4"/>
    </row>
    <row r="77" ht="19" customHeight="1" spans="1:13">
      <c r="A77" s="2" t="s">
        <v>60</v>
      </c>
      <c r="B77" s="2" t="s">
        <v>1164</v>
      </c>
      <c r="C77" s="3">
        <v>0</v>
      </c>
      <c r="D77" s="2" t="s">
        <v>746</v>
      </c>
      <c r="E77" s="2"/>
      <c r="F77" s="2"/>
      <c r="G77" s="2"/>
      <c r="H77" s="4"/>
      <c r="I77" s="4"/>
      <c r="J77" s="4"/>
      <c r="K77" s="4"/>
      <c r="L77" s="4"/>
      <c r="M77" s="4"/>
    </row>
    <row r="78" ht="19" customHeight="1" spans="1:13">
      <c r="A78" s="9" t="s">
        <v>60</v>
      </c>
      <c r="B78" s="9" t="s">
        <v>1158</v>
      </c>
      <c r="C78" s="12">
        <f>SUMIFS('8月奖金发放记录'!$J$2:$J$171,'8月奖金发放记录'!$B$2:$B$171,"刘念念",'8月奖金发放记录'!$A$2:$A$171,"粤A05906F")</f>
        <v>0</v>
      </c>
      <c r="D78" s="2" t="s">
        <v>1159</v>
      </c>
      <c r="E78" s="2" t="s">
        <v>1160</v>
      </c>
      <c r="F78" s="2"/>
      <c r="G78" s="2"/>
      <c r="H78" s="4"/>
      <c r="I78" s="4"/>
      <c r="J78" s="4"/>
      <c r="K78" s="4"/>
      <c r="L78" s="4"/>
      <c r="M78" s="4"/>
    </row>
    <row r="79" ht="19" customHeight="1" spans="1:13">
      <c r="A79" s="4"/>
      <c r="B79" s="4"/>
      <c r="C79" s="5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ht="34" customHeight="1" spans="1:13">
      <c r="A80" s="9" t="s">
        <v>212</v>
      </c>
      <c r="B80" s="10" t="s">
        <v>17</v>
      </c>
      <c r="C80" s="3">
        <v>1000</v>
      </c>
      <c r="D80" s="2" t="s">
        <v>1287</v>
      </c>
      <c r="E80" s="2" t="s">
        <v>1284</v>
      </c>
      <c r="F80" s="2" t="s">
        <v>1288</v>
      </c>
      <c r="G80" s="2" t="s">
        <v>1289</v>
      </c>
      <c r="H80" s="2" t="s">
        <v>1290</v>
      </c>
      <c r="I80" s="2" t="s">
        <v>1291</v>
      </c>
      <c r="J80" s="2" t="s">
        <v>1292</v>
      </c>
      <c r="K80" s="2" t="s">
        <v>1293</v>
      </c>
      <c r="L80" s="2" t="s">
        <v>1294</v>
      </c>
      <c r="M80" s="2" t="s">
        <v>24</v>
      </c>
    </row>
    <row r="81" ht="34" customHeight="1" spans="1:13">
      <c r="A81" s="1" t="s">
        <v>60</v>
      </c>
      <c r="B81" s="1" t="s">
        <v>1155</v>
      </c>
      <c r="C81" s="11" t="s">
        <v>1108</v>
      </c>
      <c r="D81" s="1" t="s">
        <v>51</v>
      </c>
      <c r="E81" s="1" t="s">
        <v>1156</v>
      </c>
      <c r="F81" s="4"/>
      <c r="G81" s="4"/>
      <c r="H81" s="4"/>
      <c r="I81" s="4"/>
      <c r="J81" s="4"/>
      <c r="K81" s="4"/>
      <c r="L81" s="4"/>
      <c r="M81" s="4"/>
    </row>
    <row r="82" ht="19" customHeight="1" spans="1:13">
      <c r="A82" s="2" t="s">
        <v>60</v>
      </c>
      <c r="B82" s="2" t="s">
        <v>1164</v>
      </c>
      <c r="C82" s="3">
        <v>0</v>
      </c>
      <c r="D82" s="2" t="s">
        <v>746</v>
      </c>
      <c r="E82" s="2"/>
      <c r="F82" s="2"/>
      <c r="G82" s="2"/>
      <c r="H82" s="4"/>
      <c r="I82" s="4"/>
      <c r="J82" s="4"/>
      <c r="K82" s="4"/>
      <c r="L82" s="4"/>
      <c r="M82" s="4"/>
    </row>
    <row r="83" ht="19" customHeight="1" spans="1:13">
      <c r="A83" s="9" t="s">
        <v>60</v>
      </c>
      <c r="B83" s="9" t="s">
        <v>1158</v>
      </c>
      <c r="C83" s="12">
        <f>SUMIFS('8月奖金发放记录'!$J$2:$J$171,'8月奖金发放记录'!$B$2:$B$171,"刘念念",'8月奖金发放记录'!$A$2:$A$171,"粤A06177F")</f>
        <v>0</v>
      </c>
      <c r="D83" s="2" t="s">
        <v>1159</v>
      </c>
      <c r="E83" s="2" t="s">
        <v>1160</v>
      </c>
      <c r="F83" s="2"/>
      <c r="G83" s="2"/>
      <c r="H83" s="4"/>
      <c r="I83" s="4"/>
      <c r="J83" s="4"/>
      <c r="K83" s="4"/>
      <c r="L83" s="4"/>
      <c r="M83" s="4"/>
    </row>
    <row r="84" ht="19" customHeight="1" spans="1:13">
      <c r="A84" s="4"/>
      <c r="B84" s="4"/>
      <c r="C84" s="5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ht="34" customHeight="1" spans="1:13">
      <c r="A85" s="9" t="s">
        <v>213</v>
      </c>
      <c r="B85" s="10" t="s">
        <v>17</v>
      </c>
      <c r="C85" s="3">
        <v>1000</v>
      </c>
      <c r="D85" s="2" t="s">
        <v>1151</v>
      </c>
      <c r="E85" s="2" t="s">
        <v>1151</v>
      </c>
      <c r="F85" s="2" t="s">
        <v>1151</v>
      </c>
      <c r="G85" s="2" t="s">
        <v>1151</v>
      </c>
      <c r="H85" s="2" t="s">
        <v>1295</v>
      </c>
      <c r="I85" s="2" t="s">
        <v>1296</v>
      </c>
      <c r="J85" s="2" t="s">
        <v>1297</v>
      </c>
      <c r="K85" s="2" t="s">
        <v>1298</v>
      </c>
      <c r="L85" s="2" t="s">
        <v>1299</v>
      </c>
      <c r="M85" s="2" t="s">
        <v>24</v>
      </c>
    </row>
    <row r="86" ht="34" customHeight="1" spans="1:13">
      <c r="A86" s="1" t="s">
        <v>60</v>
      </c>
      <c r="B86" s="1" t="s">
        <v>1155</v>
      </c>
      <c r="C86" s="11" t="s">
        <v>1108</v>
      </c>
      <c r="D86" s="1" t="s">
        <v>51</v>
      </c>
      <c r="E86" s="1" t="s">
        <v>1156</v>
      </c>
      <c r="F86" s="4"/>
      <c r="G86" s="4"/>
      <c r="H86" s="4"/>
      <c r="I86" s="4"/>
      <c r="J86" s="4"/>
      <c r="K86" s="4"/>
      <c r="L86" s="4"/>
      <c r="M86" s="4"/>
    </row>
    <row r="87" ht="19" customHeight="1" spans="1:13">
      <c r="A87" s="2" t="s">
        <v>60</v>
      </c>
      <c r="B87" s="2" t="s">
        <v>1164</v>
      </c>
      <c r="C87" s="3">
        <v>0</v>
      </c>
      <c r="D87" s="2" t="s">
        <v>746</v>
      </c>
      <c r="E87" s="2"/>
      <c r="F87" s="2"/>
      <c r="G87" s="2"/>
      <c r="H87" s="4"/>
      <c r="I87" s="4"/>
      <c r="J87" s="4"/>
      <c r="K87" s="4"/>
      <c r="L87" s="4"/>
      <c r="M87" s="4"/>
    </row>
    <row r="88" ht="19" customHeight="1" spans="1:13">
      <c r="A88" s="9" t="s">
        <v>60</v>
      </c>
      <c r="B88" s="9" t="s">
        <v>1158</v>
      </c>
      <c r="C88" s="12">
        <f>SUMIFS('8月奖金发放记录'!$J$2:$J$171,'8月奖金发放记录'!$B$2:$B$171,"刘念念",'8月奖金发放记录'!$A$2:$A$171,"粤A06271F")</f>
        <v>0</v>
      </c>
      <c r="D88" s="2" t="s">
        <v>1159</v>
      </c>
      <c r="E88" s="2" t="s">
        <v>1160</v>
      </c>
      <c r="F88" s="2"/>
      <c r="G88" s="2"/>
      <c r="H88" s="4"/>
      <c r="I88" s="4"/>
      <c r="J88" s="4"/>
      <c r="K88" s="4"/>
      <c r="L88" s="4"/>
      <c r="M88" s="4"/>
    </row>
    <row r="89" ht="19" customHeight="1" spans="1:13">
      <c r="A89" s="4"/>
      <c r="B89" s="4"/>
      <c r="C89" s="5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ht="34" customHeight="1" spans="1:13">
      <c r="A90" s="9" t="s">
        <v>214</v>
      </c>
      <c r="B90" s="10" t="s">
        <v>17</v>
      </c>
      <c r="C90" s="3">
        <v>1000</v>
      </c>
      <c r="D90" s="2" t="s">
        <v>1151</v>
      </c>
      <c r="E90" s="2" t="s">
        <v>1151</v>
      </c>
      <c r="F90" s="2" t="s">
        <v>1151</v>
      </c>
      <c r="G90" s="2" t="s">
        <v>1151</v>
      </c>
      <c r="H90" s="2" t="s">
        <v>1300</v>
      </c>
      <c r="I90" s="2" t="s">
        <v>1301</v>
      </c>
      <c r="J90" s="2" t="s">
        <v>1302</v>
      </c>
      <c r="K90" s="2" t="s">
        <v>1303</v>
      </c>
      <c r="L90" s="2" t="s">
        <v>1304</v>
      </c>
      <c r="M90" s="2" t="s">
        <v>24</v>
      </c>
    </row>
    <row r="91" ht="34" customHeight="1" spans="1:13">
      <c r="A91" s="1" t="s">
        <v>60</v>
      </c>
      <c r="B91" s="1" t="s">
        <v>1155</v>
      </c>
      <c r="C91" s="11" t="s">
        <v>1108</v>
      </c>
      <c r="D91" s="1" t="s">
        <v>51</v>
      </c>
      <c r="E91" s="1" t="s">
        <v>1156</v>
      </c>
      <c r="F91" s="4"/>
      <c r="G91" s="4"/>
      <c r="H91" s="4"/>
      <c r="I91" s="4"/>
      <c r="J91" s="4"/>
      <c r="K91" s="4"/>
      <c r="L91" s="4"/>
      <c r="M91" s="4"/>
    </row>
    <row r="92" ht="19" customHeight="1" spans="1:13">
      <c r="A92" s="2" t="s">
        <v>60</v>
      </c>
      <c r="B92" s="2" t="s">
        <v>1164</v>
      </c>
      <c r="C92" s="3">
        <v>0</v>
      </c>
      <c r="D92" s="2" t="s">
        <v>746</v>
      </c>
      <c r="E92" s="2"/>
      <c r="F92" s="2"/>
      <c r="G92" s="2"/>
      <c r="H92" s="4"/>
      <c r="I92" s="4"/>
      <c r="J92" s="4"/>
      <c r="K92" s="4"/>
      <c r="L92" s="4"/>
      <c r="M92" s="4"/>
    </row>
    <row r="93" ht="19" customHeight="1" spans="1:13">
      <c r="A93" s="9" t="s">
        <v>60</v>
      </c>
      <c r="B93" s="9" t="s">
        <v>1158</v>
      </c>
      <c r="C93" s="12">
        <f>SUMIFS('8月奖金发放记录'!$J$2:$J$171,'8月奖金发放记录'!$B$2:$B$171,"刘念念",'8月奖金发放记录'!$A$2:$A$171,"粤A06619F")</f>
        <v>0</v>
      </c>
      <c r="D93" s="2" t="s">
        <v>1159</v>
      </c>
      <c r="E93" s="2" t="s">
        <v>1160</v>
      </c>
      <c r="F93" s="2"/>
      <c r="G93" s="2"/>
      <c r="H93" s="4"/>
      <c r="I93" s="4"/>
      <c r="J93" s="4"/>
      <c r="K93" s="4"/>
      <c r="L93" s="4"/>
      <c r="M93" s="4"/>
    </row>
    <row r="94" ht="19" customHeight="1" spans="1:13">
      <c r="A94" s="4"/>
      <c r="B94" s="4"/>
      <c r="C94" s="5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ht="34" customHeight="1" spans="1:13">
      <c r="A95" s="9" t="s">
        <v>215</v>
      </c>
      <c r="B95" s="10" t="s">
        <v>17</v>
      </c>
      <c r="C95" s="3">
        <v>1000</v>
      </c>
      <c r="D95" s="2" t="s">
        <v>1305</v>
      </c>
      <c r="E95" s="2" t="s">
        <v>1284</v>
      </c>
      <c r="F95" s="2" t="s">
        <v>1306</v>
      </c>
      <c r="G95" s="2" t="s">
        <v>1307</v>
      </c>
      <c r="H95" s="2" t="s">
        <v>1308</v>
      </c>
      <c r="I95" s="2" t="s">
        <v>1309</v>
      </c>
      <c r="J95" s="2" t="s">
        <v>1310</v>
      </c>
      <c r="K95" s="2" t="s">
        <v>1311</v>
      </c>
      <c r="L95" s="2" t="s">
        <v>1312</v>
      </c>
      <c r="M95" s="2" t="s">
        <v>24</v>
      </c>
    </row>
    <row r="96" ht="34" customHeight="1" spans="1:13">
      <c r="A96" s="1" t="s">
        <v>60</v>
      </c>
      <c r="B96" s="1" t="s">
        <v>1155</v>
      </c>
      <c r="C96" s="11" t="s">
        <v>1108</v>
      </c>
      <c r="D96" s="1" t="s">
        <v>51</v>
      </c>
      <c r="E96" s="1" t="s">
        <v>1156</v>
      </c>
      <c r="F96" s="4"/>
      <c r="G96" s="4"/>
      <c r="H96" s="4"/>
      <c r="I96" s="4"/>
      <c r="J96" s="4"/>
      <c r="K96" s="4"/>
      <c r="L96" s="4"/>
      <c r="M96" s="4"/>
    </row>
    <row r="97" ht="19" customHeight="1" spans="1:13">
      <c r="A97" s="2" t="s">
        <v>60</v>
      </c>
      <c r="B97" s="2" t="s">
        <v>1164</v>
      </c>
      <c r="C97" s="3">
        <v>0</v>
      </c>
      <c r="D97" s="2" t="s">
        <v>746</v>
      </c>
      <c r="E97" s="2"/>
      <c r="F97" s="2"/>
      <c r="G97" s="2"/>
      <c r="H97" s="4"/>
      <c r="I97" s="4"/>
      <c r="J97" s="4"/>
      <c r="K97" s="4"/>
      <c r="L97" s="4"/>
      <c r="M97" s="4"/>
    </row>
    <row r="98" ht="19" customHeight="1" spans="1:13">
      <c r="A98" s="9" t="s">
        <v>60</v>
      </c>
      <c r="B98" s="9" t="s">
        <v>1158</v>
      </c>
      <c r="C98" s="12">
        <f>SUMIFS('8月奖金发放记录'!$J$2:$J$171,'8月奖金发放记录'!$B$2:$B$171,"刘念念",'8月奖金发放记录'!$A$2:$A$171,"粤A06632F")</f>
        <v>0</v>
      </c>
      <c r="D98" s="2" t="s">
        <v>1159</v>
      </c>
      <c r="E98" s="2" t="s">
        <v>1160</v>
      </c>
      <c r="F98" s="2"/>
      <c r="G98" s="2"/>
      <c r="H98" s="4"/>
      <c r="I98" s="4"/>
      <c r="J98" s="4"/>
      <c r="K98" s="4"/>
      <c r="L98" s="4"/>
      <c r="M98" s="4"/>
    </row>
    <row r="99" ht="19" customHeight="1" spans="1:13">
      <c r="A99" s="4"/>
      <c r="B99" s="4"/>
      <c r="C99" s="5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ht="34" customHeight="1" spans="1:13">
      <c r="A100" s="9" t="s">
        <v>218</v>
      </c>
      <c r="B100" s="10" t="s">
        <v>17</v>
      </c>
      <c r="C100" s="3">
        <v>1000</v>
      </c>
      <c r="D100" s="2" t="s">
        <v>1151</v>
      </c>
      <c r="E100" s="2" t="s">
        <v>1151</v>
      </c>
      <c r="F100" s="2" t="s">
        <v>1313</v>
      </c>
      <c r="G100" s="2" t="s">
        <v>1314</v>
      </c>
      <c r="H100" s="2" t="s">
        <v>1315</v>
      </c>
      <c r="I100" s="2" t="s">
        <v>1316</v>
      </c>
      <c r="J100" s="2" t="s">
        <v>1317</v>
      </c>
      <c r="K100" s="2" t="s">
        <v>1318</v>
      </c>
      <c r="L100" s="2" t="s">
        <v>1319</v>
      </c>
      <c r="M100" s="2" t="s">
        <v>69</v>
      </c>
    </row>
    <row r="101" ht="34" customHeight="1" spans="1:13">
      <c r="A101" s="1" t="s">
        <v>60</v>
      </c>
      <c r="B101" s="1" t="s">
        <v>1155</v>
      </c>
      <c r="C101" s="11" t="s">
        <v>1108</v>
      </c>
      <c r="D101" s="1" t="s">
        <v>51</v>
      </c>
      <c r="E101" s="1" t="s">
        <v>1156</v>
      </c>
      <c r="F101" s="4"/>
      <c r="G101" s="4"/>
      <c r="H101" s="4"/>
      <c r="I101" s="4"/>
      <c r="J101" s="4"/>
      <c r="K101" s="4"/>
      <c r="L101" s="4"/>
      <c r="M101" s="4"/>
    </row>
    <row r="102" ht="19" customHeight="1" spans="1:13">
      <c r="A102" s="2" t="s">
        <v>60</v>
      </c>
      <c r="B102" s="2" t="s">
        <v>699</v>
      </c>
      <c r="C102" s="3">
        <f>'8月奖金发放记录'!J161</f>
        <v>1000</v>
      </c>
      <c r="D102" s="2" t="s">
        <v>1157</v>
      </c>
      <c r="E102" s="2"/>
      <c r="F102" s="2"/>
      <c r="G102" s="2"/>
      <c r="H102" s="4"/>
      <c r="I102" s="4"/>
      <c r="J102" s="4"/>
      <c r="K102" s="4"/>
      <c r="L102" s="4"/>
      <c r="M102" s="4"/>
    </row>
    <row r="103" ht="19" customHeight="1" spans="1:13">
      <c r="A103" s="9" t="s">
        <v>60</v>
      </c>
      <c r="B103" s="9" t="s">
        <v>1158</v>
      </c>
      <c r="C103" s="12">
        <f>SUMIFS('8月奖金发放记录'!$J$2:$J$171,'8月奖金发放记录'!$B$2:$B$171,"刘念念",'8月奖金发放记录'!$A$2:$A$171,"粤A07577F")</f>
        <v>1000</v>
      </c>
      <c r="D103" s="2" t="s">
        <v>1159</v>
      </c>
      <c r="E103" s="2" t="s">
        <v>1160</v>
      </c>
      <c r="F103" s="2"/>
      <c r="G103" s="2"/>
      <c r="H103" s="4"/>
      <c r="I103" s="4"/>
      <c r="J103" s="4"/>
      <c r="K103" s="4"/>
      <c r="L103" s="4"/>
      <c r="M103" s="4"/>
    </row>
    <row r="104" ht="19" customHeight="1" spans="1:13">
      <c r="A104" s="4"/>
      <c r="B104" s="4"/>
      <c r="C104" s="5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ht="34" customHeight="1" spans="1:13">
      <c r="A105" s="9" t="s">
        <v>221</v>
      </c>
      <c r="B105" s="10" t="s">
        <v>17</v>
      </c>
      <c r="C105" s="3">
        <v>1000</v>
      </c>
      <c r="D105" s="2" t="s">
        <v>1320</v>
      </c>
      <c r="E105" s="2" t="s">
        <v>1321</v>
      </c>
      <c r="F105" s="2" t="s">
        <v>1322</v>
      </c>
      <c r="G105" s="2" t="s">
        <v>1323</v>
      </c>
      <c r="H105" s="2" t="s">
        <v>1324</v>
      </c>
      <c r="I105" s="2" t="s">
        <v>1325</v>
      </c>
      <c r="J105" s="2" t="s">
        <v>1326</v>
      </c>
      <c r="K105" s="2" t="s">
        <v>1327</v>
      </c>
      <c r="L105" s="2" t="s">
        <v>1328</v>
      </c>
      <c r="M105" s="2" t="s">
        <v>24</v>
      </c>
    </row>
    <row r="106" ht="34" customHeight="1" spans="1:13">
      <c r="A106" s="1" t="s">
        <v>60</v>
      </c>
      <c r="B106" s="1" t="s">
        <v>1155</v>
      </c>
      <c r="C106" s="11" t="s">
        <v>1108</v>
      </c>
      <c r="D106" s="1" t="s">
        <v>51</v>
      </c>
      <c r="E106" s="1" t="s">
        <v>1156</v>
      </c>
      <c r="F106" s="4"/>
      <c r="G106" s="4"/>
      <c r="H106" s="4"/>
      <c r="I106" s="4"/>
      <c r="J106" s="4"/>
      <c r="K106" s="4"/>
      <c r="L106" s="4"/>
      <c r="M106" s="4"/>
    </row>
    <row r="107" ht="19" customHeight="1" spans="1:13">
      <c r="A107" s="2" t="s">
        <v>60</v>
      </c>
      <c r="B107" s="2" t="s">
        <v>1164</v>
      </c>
      <c r="C107" s="3">
        <v>0</v>
      </c>
      <c r="D107" s="2" t="s">
        <v>746</v>
      </c>
      <c r="E107" s="2"/>
      <c r="F107" s="2"/>
      <c r="G107" s="2"/>
      <c r="H107" s="4"/>
      <c r="I107" s="4"/>
      <c r="J107" s="4"/>
      <c r="K107" s="4"/>
      <c r="L107" s="4"/>
      <c r="M107" s="4"/>
    </row>
    <row r="108" ht="19" customHeight="1" spans="1:13">
      <c r="A108" s="9" t="s">
        <v>60</v>
      </c>
      <c r="B108" s="9" t="s">
        <v>1158</v>
      </c>
      <c r="C108" s="12">
        <f>SUMIFS('8月奖金发放记录'!$J$2:$J$171,'8月奖金发放记录'!$B$2:$B$171,"刘念念",'8月奖金发放记录'!$A$2:$A$171,"粤A08506F")</f>
        <v>0</v>
      </c>
      <c r="D108" s="2" t="s">
        <v>1159</v>
      </c>
      <c r="E108" s="2" t="s">
        <v>1160</v>
      </c>
      <c r="F108" s="2"/>
      <c r="G108" s="2"/>
      <c r="H108" s="4"/>
      <c r="I108" s="4"/>
      <c r="J108" s="4"/>
      <c r="K108" s="4"/>
      <c r="L108" s="4"/>
      <c r="M108" s="4"/>
    </row>
    <row r="109" ht="19" customHeight="1" spans="1:13">
      <c r="A109" s="4"/>
      <c r="B109" s="4"/>
      <c r="C109" s="5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ht="34" customHeight="1" spans="1:13">
      <c r="A110" s="9" t="s">
        <v>222</v>
      </c>
      <c r="B110" s="10" t="s">
        <v>17</v>
      </c>
      <c r="C110" s="3">
        <v>1000</v>
      </c>
      <c r="D110" s="2" t="s">
        <v>1151</v>
      </c>
      <c r="E110" s="2" t="s">
        <v>1151</v>
      </c>
      <c r="F110" s="2" t="s">
        <v>1329</v>
      </c>
      <c r="G110" s="2" t="s">
        <v>1330</v>
      </c>
      <c r="H110" s="2" t="s">
        <v>1331</v>
      </c>
      <c r="I110" s="2" t="s">
        <v>1332</v>
      </c>
      <c r="J110" s="2" t="s">
        <v>1333</v>
      </c>
      <c r="K110" s="2" t="s">
        <v>1334</v>
      </c>
      <c r="L110" s="2" t="s">
        <v>1335</v>
      </c>
      <c r="M110" s="2" t="s">
        <v>69</v>
      </c>
    </row>
    <row r="111" ht="34" customHeight="1" spans="1:13">
      <c r="A111" s="1" t="s">
        <v>60</v>
      </c>
      <c r="B111" s="1" t="s">
        <v>1155</v>
      </c>
      <c r="C111" s="11" t="s">
        <v>1108</v>
      </c>
      <c r="D111" s="1" t="s">
        <v>51</v>
      </c>
      <c r="E111" s="1" t="s">
        <v>1156</v>
      </c>
      <c r="F111" s="4"/>
      <c r="G111" s="4"/>
      <c r="H111" s="4"/>
      <c r="I111" s="4"/>
      <c r="J111" s="4"/>
      <c r="K111" s="4"/>
      <c r="L111" s="4"/>
      <c r="M111" s="4"/>
    </row>
    <row r="112" ht="19" customHeight="1" spans="1:13">
      <c r="A112" s="2" t="s">
        <v>60</v>
      </c>
      <c r="B112" s="2" t="s">
        <v>699</v>
      </c>
      <c r="C112" s="3">
        <f>'8月奖金发放记录'!J162</f>
        <v>1000</v>
      </c>
      <c r="D112" s="2" t="s">
        <v>1157</v>
      </c>
      <c r="E112" s="2"/>
      <c r="F112" s="2"/>
      <c r="G112" s="2"/>
      <c r="H112" s="4"/>
      <c r="I112" s="4"/>
      <c r="J112" s="4"/>
      <c r="K112" s="4"/>
      <c r="L112" s="4"/>
      <c r="M112" s="4"/>
    </row>
    <row r="113" ht="19" customHeight="1" spans="1:13">
      <c r="A113" s="9" t="s">
        <v>60</v>
      </c>
      <c r="B113" s="9" t="s">
        <v>1158</v>
      </c>
      <c r="C113" s="12">
        <f>SUMIFS('8月奖金发放记录'!$J$2:$J$171,'8月奖金发放记录'!$B$2:$B$171,"刘念念",'8月奖金发放记录'!$A$2:$A$171,"粤A08578F")</f>
        <v>1000</v>
      </c>
      <c r="D113" s="2" t="s">
        <v>1159</v>
      </c>
      <c r="E113" s="2" t="s">
        <v>1160</v>
      </c>
      <c r="F113" s="2"/>
      <c r="G113" s="2"/>
      <c r="H113" s="4"/>
      <c r="I113" s="4"/>
      <c r="J113" s="4"/>
      <c r="K113" s="4"/>
      <c r="L113" s="4"/>
      <c r="M113" s="4"/>
    </row>
    <row r="114" ht="19" customHeight="1" spans="1:13">
      <c r="A114" s="4"/>
      <c r="B114" s="4"/>
      <c r="C114" s="5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ht="34" customHeight="1" spans="1:13">
      <c r="A115" s="9" t="s">
        <v>223</v>
      </c>
      <c r="B115" s="10" t="s">
        <v>17</v>
      </c>
      <c r="C115" s="3">
        <v>1000</v>
      </c>
      <c r="D115" s="2" t="s">
        <v>1151</v>
      </c>
      <c r="E115" s="2" t="s">
        <v>1151</v>
      </c>
      <c r="F115" s="2" t="s">
        <v>1336</v>
      </c>
      <c r="G115" s="2" t="s">
        <v>1337</v>
      </c>
      <c r="H115" s="2" t="s">
        <v>1338</v>
      </c>
      <c r="I115" s="2" t="s">
        <v>1339</v>
      </c>
      <c r="J115" s="2" t="s">
        <v>1340</v>
      </c>
      <c r="K115" s="2" t="s">
        <v>1341</v>
      </c>
      <c r="L115" s="2" t="s">
        <v>1342</v>
      </c>
      <c r="M115" s="2" t="s">
        <v>69</v>
      </c>
    </row>
    <row r="116" ht="34" customHeight="1" spans="1:13">
      <c r="A116" s="1" t="s">
        <v>60</v>
      </c>
      <c r="B116" s="1" t="s">
        <v>1155</v>
      </c>
      <c r="C116" s="11" t="s">
        <v>1108</v>
      </c>
      <c r="D116" s="1" t="s">
        <v>51</v>
      </c>
      <c r="E116" s="1" t="s">
        <v>1156</v>
      </c>
      <c r="F116" s="4"/>
      <c r="G116" s="4"/>
      <c r="H116" s="4"/>
      <c r="I116" s="4"/>
      <c r="J116" s="4"/>
      <c r="K116" s="4"/>
      <c r="L116" s="4"/>
      <c r="M116" s="4"/>
    </row>
    <row r="117" ht="19" customHeight="1" spans="1:13">
      <c r="A117" s="2" t="s">
        <v>60</v>
      </c>
      <c r="B117" s="2" t="s">
        <v>699</v>
      </c>
      <c r="C117" s="3">
        <f>'8月奖金发放记录'!J163</f>
        <v>1000</v>
      </c>
      <c r="D117" s="2" t="s">
        <v>1157</v>
      </c>
      <c r="E117" s="2"/>
      <c r="F117" s="2"/>
      <c r="G117" s="2"/>
      <c r="H117" s="4"/>
      <c r="I117" s="4"/>
      <c r="J117" s="4"/>
      <c r="K117" s="4"/>
      <c r="L117" s="4"/>
      <c r="M117" s="4"/>
    </row>
    <row r="118" ht="19" customHeight="1" spans="1:13">
      <c r="A118" s="9" t="s">
        <v>60</v>
      </c>
      <c r="B118" s="9" t="s">
        <v>1158</v>
      </c>
      <c r="C118" s="12">
        <f>SUMIFS('8月奖金发放记录'!$J$2:$J$171,'8月奖金发放记录'!$B$2:$B$171,"刘念念",'8月奖金发放记录'!$A$2:$A$171,"粤A09209F")</f>
        <v>1000</v>
      </c>
      <c r="D118" s="2" t="s">
        <v>1159</v>
      </c>
      <c r="E118" s="2" t="s">
        <v>1160</v>
      </c>
      <c r="F118" s="2"/>
      <c r="G118" s="2"/>
      <c r="H118" s="4"/>
      <c r="I118" s="4"/>
      <c r="J118" s="4"/>
      <c r="K118" s="4"/>
      <c r="L118" s="4"/>
      <c r="M118" s="4"/>
    </row>
    <row r="119" ht="19" customHeight="1" spans="1:13">
      <c r="A119" s="4"/>
      <c r="B119" s="4"/>
      <c r="C119" s="5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ht="34" customHeight="1" spans="1:13">
      <c r="A120" s="9" t="s">
        <v>224</v>
      </c>
      <c r="B120" s="10" t="s">
        <v>16</v>
      </c>
      <c r="C120" s="3">
        <v>260</v>
      </c>
      <c r="D120" s="2" t="s">
        <v>1151</v>
      </c>
      <c r="E120" s="2" t="s">
        <v>1151</v>
      </c>
      <c r="F120" s="2" t="s">
        <v>1151</v>
      </c>
      <c r="G120" s="2" t="s">
        <v>1343</v>
      </c>
      <c r="H120" s="2" t="s">
        <v>1344</v>
      </c>
      <c r="I120" s="2" t="s">
        <v>1345</v>
      </c>
      <c r="J120" s="2" t="s">
        <v>1346</v>
      </c>
      <c r="K120" s="2" t="s">
        <v>1347</v>
      </c>
      <c r="L120" s="2" t="s">
        <v>1348</v>
      </c>
      <c r="M120" s="2" t="s">
        <v>24</v>
      </c>
    </row>
    <row r="121" ht="34" customHeight="1" spans="1:13">
      <c r="A121" s="1" t="s">
        <v>60</v>
      </c>
      <c r="B121" s="1" t="s">
        <v>1155</v>
      </c>
      <c r="C121" s="11" t="s">
        <v>1108</v>
      </c>
      <c r="D121" s="1" t="s">
        <v>51</v>
      </c>
      <c r="E121" s="1" t="s">
        <v>1156</v>
      </c>
      <c r="F121" s="4"/>
      <c r="G121" s="4"/>
      <c r="H121" s="4"/>
      <c r="I121" s="4"/>
      <c r="J121" s="4"/>
      <c r="K121" s="4"/>
      <c r="L121" s="4"/>
      <c r="M121" s="4"/>
    </row>
    <row r="122" ht="19" customHeight="1" spans="1:13">
      <c r="A122" s="2" t="s">
        <v>60</v>
      </c>
      <c r="B122" s="2" t="s">
        <v>1164</v>
      </c>
      <c r="C122" s="3">
        <v>0</v>
      </c>
      <c r="D122" s="2" t="s">
        <v>746</v>
      </c>
      <c r="E122" s="2"/>
      <c r="F122" s="2"/>
      <c r="G122" s="2"/>
      <c r="H122" s="4"/>
      <c r="I122" s="4"/>
      <c r="J122" s="4"/>
      <c r="K122" s="4"/>
      <c r="L122" s="4"/>
      <c r="M122" s="4"/>
    </row>
    <row r="123" ht="19" customHeight="1" spans="1:13">
      <c r="A123" s="9" t="s">
        <v>60</v>
      </c>
      <c r="B123" s="9" t="s">
        <v>1158</v>
      </c>
      <c r="C123" s="12">
        <f>SUMIFS('8月奖金发放记录'!$J$2:$J$171,'8月奖金发放记录'!$B$2:$B$171,"刘念念",'8月奖金发放记录'!$A$2:$A$171,"粤AFH3525")</f>
        <v>0</v>
      </c>
      <c r="D123" s="2" t="s">
        <v>1159</v>
      </c>
      <c r="E123" s="2" t="s">
        <v>1160</v>
      </c>
      <c r="F123" s="2"/>
      <c r="G123" s="2"/>
      <c r="H123" s="4"/>
      <c r="I123" s="4"/>
      <c r="J123" s="4"/>
      <c r="K123" s="4"/>
      <c r="L123" s="4"/>
      <c r="M123" s="4"/>
    </row>
    <row r="124" ht="19" customHeight="1" spans="1:13">
      <c r="A124" s="4"/>
      <c r="B124" s="4"/>
      <c r="C124" s="5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ht="34" customHeight="1" spans="1:13">
      <c r="A125" s="9" t="s">
        <v>229</v>
      </c>
      <c r="B125" s="10" t="s">
        <v>16</v>
      </c>
      <c r="C125" s="3">
        <v>260</v>
      </c>
      <c r="D125" s="2" t="s">
        <v>1151</v>
      </c>
      <c r="E125" s="2" t="s">
        <v>1151</v>
      </c>
      <c r="F125" s="2" t="s">
        <v>1151</v>
      </c>
      <c r="G125" s="2" t="s">
        <v>1151</v>
      </c>
      <c r="H125" s="2" t="s">
        <v>1349</v>
      </c>
      <c r="I125" s="2" t="s">
        <v>1350</v>
      </c>
      <c r="J125" s="2" t="s">
        <v>1351</v>
      </c>
      <c r="K125" s="2" t="s">
        <v>1352</v>
      </c>
      <c r="L125" s="2" t="s">
        <v>1353</v>
      </c>
      <c r="M125" s="2" t="s">
        <v>24</v>
      </c>
    </row>
    <row r="126" ht="34" customHeight="1" spans="1:13">
      <c r="A126" s="1" t="s">
        <v>60</v>
      </c>
      <c r="B126" s="1" t="s">
        <v>1155</v>
      </c>
      <c r="C126" s="11" t="s">
        <v>1108</v>
      </c>
      <c r="D126" s="1" t="s">
        <v>51</v>
      </c>
      <c r="E126" s="1" t="s">
        <v>1156</v>
      </c>
      <c r="F126" s="4"/>
      <c r="G126" s="4"/>
      <c r="H126" s="4"/>
      <c r="I126" s="4"/>
      <c r="J126" s="4"/>
      <c r="K126" s="4"/>
      <c r="L126" s="4"/>
      <c r="M126" s="4"/>
    </row>
    <row r="127" ht="19" customHeight="1" spans="1:13">
      <c r="A127" s="2" t="s">
        <v>60</v>
      </c>
      <c r="B127" s="2" t="s">
        <v>1164</v>
      </c>
      <c r="C127" s="3">
        <v>0</v>
      </c>
      <c r="D127" s="2" t="s">
        <v>746</v>
      </c>
      <c r="E127" s="2"/>
      <c r="F127" s="2"/>
      <c r="G127" s="2"/>
      <c r="H127" s="4"/>
      <c r="I127" s="4"/>
      <c r="J127" s="4"/>
      <c r="K127" s="4"/>
      <c r="L127" s="4"/>
      <c r="M127" s="4"/>
    </row>
    <row r="128" ht="19" customHeight="1" spans="1:13">
      <c r="A128" s="9" t="s">
        <v>60</v>
      </c>
      <c r="B128" s="9" t="s">
        <v>1158</v>
      </c>
      <c r="C128" s="12">
        <f>SUMIFS('8月奖金发放记录'!$J$2:$J$171,'8月奖金发放记录'!$B$2:$B$171,"刘念念",'8月奖金发放记录'!$A$2:$A$171,"粤AFQ7882")</f>
        <v>0</v>
      </c>
      <c r="D128" s="2" t="s">
        <v>1159</v>
      </c>
      <c r="E128" s="2" t="s">
        <v>1160</v>
      </c>
      <c r="F128" s="2"/>
      <c r="G128" s="2"/>
      <c r="H128" s="4"/>
      <c r="I128" s="4"/>
      <c r="J128" s="4"/>
      <c r="K128" s="4"/>
      <c r="L128" s="4"/>
      <c r="M128" s="4"/>
    </row>
    <row r="129" ht="19" customHeight="1" spans="1:13">
      <c r="A129" s="4"/>
      <c r="B129" s="4"/>
      <c r="C129" s="5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ht="34" customHeight="1" spans="1:13">
      <c r="A130" s="9" t="s">
        <v>232</v>
      </c>
      <c r="B130" s="10" t="s">
        <v>16</v>
      </c>
      <c r="C130" s="3">
        <v>260</v>
      </c>
      <c r="D130" s="2" t="s">
        <v>1151</v>
      </c>
      <c r="E130" s="2" t="s">
        <v>1151</v>
      </c>
      <c r="F130" s="2" t="s">
        <v>1151</v>
      </c>
      <c r="G130" s="2" t="s">
        <v>1151</v>
      </c>
      <c r="H130" s="2" t="s">
        <v>1151</v>
      </c>
      <c r="I130" s="2" t="s">
        <v>1354</v>
      </c>
      <c r="J130" s="2" t="s">
        <v>1355</v>
      </c>
      <c r="K130" s="2" t="s">
        <v>1356</v>
      </c>
      <c r="L130" s="2" t="s">
        <v>1357</v>
      </c>
      <c r="M130" s="2" t="s">
        <v>24</v>
      </c>
    </row>
    <row r="131" ht="34" customHeight="1" spans="1:13">
      <c r="A131" s="1" t="s">
        <v>60</v>
      </c>
      <c r="B131" s="1" t="s">
        <v>1155</v>
      </c>
      <c r="C131" s="11" t="s">
        <v>1108</v>
      </c>
      <c r="D131" s="1" t="s">
        <v>51</v>
      </c>
      <c r="E131" s="1" t="s">
        <v>1156</v>
      </c>
      <c r="F131" s="4"/>
      <c r="G131" s="4"/>
      <c r="H131" s="4"/>
      <c r="I131" s="4"/>
      <c r="J131" s="4"/>
      <c r="K131" s="4"/>
      <c r="L131" s="4"/>
      <c r="M131" s="4"/>
    </row>
    <row r="132" ht="19" customHeight="1" spans="1:13">
      <c r="A132" s="2" t="s">
        <v>60</v>
      </c>
      <c r="B132" s="2" t="s">
        <v>1164</v>
      </c>
      <c r="C132" s="3">
        <v>0</v>
      </c>
      <c r="D132" s="2" t="s">
        <v>746</v>
      </c>
      <c r="E132" s="2"/>
      <c r="F132" s="2"/>
      <c r="G132" s="2"/>
      <c r="H132" s="4"/>
      <c r="I132" s="4"/>
      <c r="J132" s="4"/>
      <c r="K132" s="4"/>
      <c r="L132" s="4"/>
      <c r="M132" s="4"/>
    </row>
    <row r="133" ht="19" customHeight="1" spans="1:13">
      <c r="A133" s="9" t="s">
        <v>60</v>
      </c>
      <c r="B133" s="9" t="s">
        <v>1158</v>
      </c>
      <c r="C133" s="12">
        <f>SUMIFS('8月奖金发放记录'!$J$2:$J$171,'8月奖金发放记录'!$B$2:$B$171,"刘念念",'8月奖金发放记录'!$A$2:$A$171,"粤AG03213")</f>
        <v>0</v>
      </c>
      <c r="D133" s="2" t="s">
        <v>1159</v>
      </c>
      <c r="E133" s="2" t="s">
        <v>1160</v>
      </c>
      <c r="F133" s="2"/>
      <c r="G133" s="2"/>
      <c r="H133" s="4"/>
      <c r="I133" s="4"/>
      <c r="J133" s="4"/>
      <c r="K133" s="4"/>
      <c r="L133" s="4"/>
      <c r="M133" s="4"/>
    </row>
    <row r="134" ht="19" customHeight="1" spans="1:13">
      <c r="A134" s="4"/>
      <c r="B134" s="4"/>
      <c r="C134" s="5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ht="34" customHeight="1" spans="1:13">
      <c r="A135" s="9" t="s">
        <v>234</v>
      </c>
      <c r="B135" s="10" t="s">
        <v>16</v>
      </c>
      <c r="C135" s="3">
        <v>260</v>
      </c>
      <c r="D135" s="2" t="s">
        <v>1151</v>
      </c>
      <c r="E135" s="2" t="s">
        <v>1151</v>
      </c>
      <c r="F135" s="2" t="s">
        <v>1151</v>
      </c>
      <c r="G135" s="2" t="s">
        <v>1151</v>
      </c>
      <c r="H135" s="2" t="s">
        <v>1151</v>
      </c>
      <c r="I135" s="2" t="s">
        <v>1358</v>
      </c>
      <c r="J135" s="2" t="s">
        <v>1359</v>
      </c>
      <c r="K135" s="2" t="s">
        <v>1360</v>
      </c>
      <c r="L135" s="2" t="s">
        <v>1361</v>
      </c>
      <c r="M135" s="2" t="s">
        <v>24</v>
      </c>
    </row>
    <row r="136" ht="34" customHeight="1" spans="1:13">
      <c r="A136" s="1" t="s">
        <v>60</v>
      </c>
      <c r="B136" s="1" t="s">
        <v>1155</v>
      </c>
      <c r="C136" s="11" t="s">
        <v>1108</v>
      </c>
      <c r="D136" s="1" t="s">
        <v>51</v>
      </c>
      <c r="E136" s="1" t="s">
        <v>1156</v>
      </c>
      <c r="F136" s="4"/>
      <c r="G136" s="4"/>
      <c r="H136" s="4"/>
      <c r="I136" s="4"/>
      <c r="J136" s="4"/>
      <c r="K136" s="4"/>
      <c r="L136" s="4"/>
      <c r="M136" s="4"/>
    </row>
    <row r="137" ht="19" customHeight="1" spans="1:13">
      <c r="A137" s="2" t="s">
        <v>60</v>
      </c>
      <c r="B137" s="2" t="s">
        <v>1164</v>
      </c>
      <c r="C137" s="3">
        <v>0</v>
      </c>
      <c r="D137" s="2" t="s">
        <v>746</v>
      </c>
      <c r="E137" s="2"/>
      <c r="F137" s="2"/>
      <c r="G137" s="2"/>
      <c r="H137" s="4"/>
      <c r="I137" s="4"/>
      <c r="J137" s="4"/>
      <c r="K137" s="4"/>
      <c r="L137" s="4"/>
      <c r="M137" s="4"/>
    </row>
    <row r="138" ht="19" customHeight="1" spans="1:13">
      <c r="A138" s="9" t="s">
        <v>60</v>
      </c>
      <c r="B138" s="9" t="s">
        <v>1158</v>
      </c>
      <c r="C138" s="12">
        <f>SUMIFS('8月奖金发放记录'!$J$2:$J$171,'8月奖金发放记录'!$B$2:$B$171,"刘念念",'8月奖金发放记录'!$A$2:$A$171,"粤AG15568")</f>
        <v>0</v>
      </c>
      <c r="D138" s="2" t="s">
        <v>1159</v>
      </c>
      <c r="E138" s="2" t="s">
        <v>1160</v>
      </c>
      <c r="F138" s="2"/>
      <c r="G138" s="2"/>
      <c r="H138" s="4"/>
      <c r="I138" s="4"/>
      <c r="J138" s="4"/>
      <c r="K138" s="4"/>
      <c r="L138" s="4"/>
      <c r="M138" s="4"/>
    </row>
    <row r="139" ht="19" customHeight="1" spans="1:13">
      <c r="A139" s="4"/>
      <c r="B139" s="4"/>
      <c r="C139" s="5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ht="34" customHeight="1" spans="1:13">
      <c r="A140" s="9" t="s">
        <v>236</v>
      </c>
      <c r="B140" s="10" t="s">
        <v>12</v>
      </c>
      <c r="C140" s="3">
        <v>260</v>
      </c>
      <c r="D140" s="2" t="s">
        <v>1362</v>
      </c>
      <c r="E140" s="2" t="s">
        <v>1363</v>
      </c>
      <c r="F140" s="2" t="s">
        <v>1364</v>
      </c>
      <c r="G140" s="2" t="s">
        <v>1365</v>
      </c>
      <c r="H140" s="2" t="s">
        <v>1366</v>
      </c>
      <c r="I140" s="2" t="s">
        <v>1367</v>
      </c>
      <c r="J140" s="2" t="s">
        <v>1368</v>
      </c>
      <c r="K140" s="2" t="s">
        <v>1369</v>
      </c>
      <c r="L140" s="2" t="s">
        <v>1370</v>
      </c>
      <c r="M140" s="2" t="s">
        <v>69</v>
      </c>
    </row>
    <row r="141" ht="34" customHeight="1" spans="1:13">
      <c r="A141" s="1" t="s">
        <v>60</v>
      </c>
      <c r="B141" s="1" t="s">
        <v>1155</v>
      </c>
      <c r="C141" s="11" t="s">
        <v>1108</v>
      </c>
      <c r="D141" s="1" t="s">
        <v>51</v>
      </c>
      <c r="E141" s="1" t="s">
        <v>1156</v>
      </c>
      <c r="F141" s="4"/>
      <c r="G141" s="4"/>
      <c r="H141" s="4"/>
      <c r="I141" s="4"/>
      <c r="J141" s="4"/>
      <c r="K141" s="4"/>
      <c r="L141" s="4"/>
      <c r="M141" s="4"/>
    </row>
    <row r="142" ht="19" customHeight="1" spans="1:13">
      <c r="A142" s="2" t="s">
        <v>60</v>
      </c>
      <c r="B142" s="2" t="s">
        <v>1100</v>
      </c>
      <c r="C142" s="3">
        <f>'8月奖金发放记录'!J29</f>
        <v>234.84</v>
      </c>
      <c r="D142" s="2" t="s">
        <v>1157</v>
      </c>
      <c r="E142" s="2"/>
      <c r="F142" s="2"/>
      <c r="G142" s="2"/>
      <c r="H142" s="4"/>
      <c r="I142" s="4"/>
      <c r="J142" s="4"/>
      <c r="K142" s="4"/>
      <c r="L142" s="4"/>
      <c r="M142" s="4"/>
    </row>
    <row r="143" ht="19" customHeight="1" spans="1:13">
      <c r="A143" s="9" t="s">
        <v>60</v>
      </c>
      <c r="B143" s="9" t="s">
        <v>1158</v>
      </c>
      <c r="C143" s="12">
        <f>SUMIFS('8月奖金发放记录'!$J$2:$J$171,'8月奖金发放记录'!$B$2:$B$171,"刘念念",'8月奖金发放记录'!$A$2:$A$171,"粤AGP3078")</f>
        <v>234.84</v>
      </c>
      <c r="D143" s="2" t="s">
        <v>1159</v>
      </c>
      <c r="E143" s="2" t="s">
        <v>1160</v>
      </c>
      <c r="F143" s="2"/>
      <c r="G143" s="2"/>
      <c r="H143" s="4"/>
      <c r="I143" s="4"/>
      <c r="J143" s="4"/>
      <c r="K143" s="4"/>
      <c r="L143" s="4"/>
      <c r="M143" s="4"/>
    </row>
    <row r="144" ht="19" customHeight="1" spans="1:13">
      <c r="A144" s="4"/>
      <c r="B144" s="4"/>
      <c r="C144" s="5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ht="34" customHeight="1" spans="1:13">
      <c r="A145" s="9" t="s">
        <v>240</v>
      </c>
      <c r="B145" s="10" t="s">
        <v>11</v>
      </c>
      <c r="C145" s="3">
        <v>150</v>
      </c>
      <c r="D145" s="2" t="s">
        <v>1371</v>
      </c>
      <c r="E145" s="2" t="s">
        <v>1372</v>
      </c>
      <c r="F145" s="2" t="s">
        <v>1373</v>
      </c>
      <c r="G145" s="2" t="s">
        <v>1374</v>
      </c>
      <c r="H145" s="2" t="s">
        <v>1375</v>
      </c>
      <c r="I145" s="2" t="s">
        <v>1376</v>
      </c>
      <c r="J145" s="2" t="s">
        <v>1377</v>
      </c>
      <c r="K145" s="2" t="s">
        <v>1378</v>
      </c>
      <c r="L145" s="2" t="s">
        <v>1379</v>
      </c>
      <c r="M145" s="2" t="s">
        <v>69</v>
      </c>
    </row>
    <row r="146" ht="34" customHeight="1" spans="1:13">
      <c r="A146" s="1" t="s">
        <v>60</v>
      </c>
      <c r="B146" s="1" t="s">
        <v>1155</v>
      </c>
      <c r="C146" s="11" t="s">
        <v>1108</v>
      </c>
      <c r="D146" s="1" t="s">
        <v>51</v>
      </c>
      <c r="E146" s="1" t="s">
        <v>1156</v>
      </c>
      <c r="F146" s="4"/>
      <c r="G146" s="4"/>
      <c r="H146" s="4"/>
      <c r="I146" s="4"/>
      <c r="J146" s="4"/>
      <c r="K146" s="4"/>
      <c r="L146" s="4"/>
      <c r="M146" s="4"/>
    </row>
    <row r="147" ht="19" customHeight="1" spans="1:13">
      <c r="A147" s="2" t="s">
        <v>60</v>
      </c>
      <c r="B147" s="2" t="s">
        <v>4</v>
      </c>
      <c r="C147" s="3">
        <f>'8月奖金发放记录'!J109</f>
        <v>150</v>
      </c>
      <c r="D147" s="2" t="s">
        <v>1380</v>
      </c>
      <c r="E147" s="2"/>
      <c r="F147" s="2"/>
      <c r="G147" s="2"/>
      <c r="H147" s="4"/>
      <c r="I147" s="4"/>
      <c r="J147" s="4"/>
      <c r="K147" s="4"/>
      <c r="L147" s="4"/>
      <c r="M147" s="4"/>
    </row>
    <row r="148" ht="19" customHeight="1" spans="1:13">
      <c r="A148" s="9" t="s">
        <v>60</v>
      </c>
      <c r="B148" s="9" t="s">
        <v>1158</v>
      </c>
      <c r="C148" s="12">
        <f>SUMIFS('8月奖金发放记录'!$J$2:$J$171,'8月奖金发放记录'!$B$2:$B$171,"刘念念",'8月奖金发放记录'!$A$2:$A$171,"粤AGP3508")</f>
        <v>150</v>
      </c>
      <c r="D148" s="2" t="s">
        <v>1159</v>
      </c>
      <c r="E148" s="2" t="s">
        <v>1381</v>
      </c>
      <c r="F148" s="2"/>
      <c r="G148" s="2"/>
      <c r="H148" s="4"/>
      <c r="I148" s="4"/>
      <c r="J148" s="4"/>
      <c r="K148" s="4"/>
      <c r="L148" s="4"/>
      <c r="M148" s="4"/>
    </row>
    <row r="149" ht="19" customHeight="1" spans="1:13">
      <c r="A149" s="4"/>
      <c r="B149" s="4"/>
      <c r="C149" s="5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ht="34" customHeight="1" spans="1:13">
      <c r="A150" s="9" t="s">
        <v>242</v>
      </c>
      <c r="B150" s="10" t="s">
        <v>12</v>
      </c>
      <c r="C150" s="3">
        <v>260</v>
      </c>
      <c r="D150" s="2" t="s">
        <v>1382</v>
      </c>
      <c r="E150" s="2" t="s">
        <v>1383</v>
      </c>
      <c r="F150" s="2" t="s">
        <v>1384</v>
      </c>
      <c r="G150" s="2" t="s">
        <v>1385</v>
      </c>
      <c r="H150" s="2" t="s">
        <v>1386</v>
      </c>
      <c r="I150" s="2" t="s">
        <v>1387</v>
      </c>
      <c r="J150" s="2" t="s">
        <v>1388</v>
      </c>
      <c r="K150" s="2" t="s">
        <v>1389</v>
      </c>
      <c r="L150" s="2" t="s">
        <v>1390</v>
      </c>
      <c r="M150" s="2" t="s">
        <v>69</v>
      </c>
    </row>
    <row r="151" ht="34" customHeight="1" spans="1:13">
      <c r="A151" s="1" t="s">
        <v>60</v>
      </c>
      <c r="B151" s="1" t="s">
        <v>1155</v>
      </c>
      <c r="C151" s="11" t="s">
        <v>1108</v>
      </c>
      <c r="D151" s="1" t="s">
        <v>51</v>
      </c>
      <c r="E151" s="1" t="s">
        <v>1156</v>
      </c>
      <c r="F151" s="4"/>
      <c r="G151" s="4"/>
      <c r="H151" s="4"/>
      <c r="I151" s="4"/>
      <c r="J151" s="4"/>
      <c r="K151" s="4"/>
      <c r="L151" s="4"/>
      <c r="M151" s="4"/>
    </row>
    <row r="152" ht="19" customHeight="1" spans="1:13">
      <c r="A152" s="2" t="s">
        <v>60</v>
      </c>
      <c r="B152" s="2" t="s">
        <v>1100</v>
      </c>
      <c r="C152" s="3">
        <f>'8月奖金发放记录'!J30</f>
        <v>234.84</v>
      </c>
      <c r="D152" s="2" t="s">
        <v>1157</v>
      </c>
      <c r="E152" s="2"/>
      <c r="F152" s="2"/>
      <c r="G152" s="2"/>
      <c r="H152" s="4"/>
      <c r="I152" s="4"/>
      <c r="J152" s="4"/>
      <c r="K152" s="4"/>
      <c r="L152" s="4"/>
      <c r="M152" s="4"/>
    </row>
    <row r="153" ht="19" customHeight="1" spans="1:13">
      <c r="A153" s="9" t="s">
        <v>60</v>
      </c>
      <c r="B153" s="9" t="s">
        <v>1158</v>
      </c>
      <c r="C153" s="12">
        <f>SUMIFS('8月奖金发放记录'!$J$2:$J$171,'8月奖金发放记录'!$B$2:$B$171,"刘念念",'8月奖金发放记录'!$A$2:$A$171,"粤AGP3607")</f>
        <v>234.84</v>
      </c>
      <c r="D153" s="2" t="s">
        <v>1159</v>
      </c>
      <c r="E153" s="2" t="s">
        <v>1391</v>
      </c>
      <c r="F153" s="2"/>
      <c r="G153" s="2"/>
      <c r="H153" s="4"/>
      <c r="I153" s="4"/>
      <c r="J153" s="4"/>
      <c r="K153" s="4"/>
      <c r="L153" s="4"/>
      <c r="M153" s="4"/>
    </row>
    <row r="154" ht="19" customHeight="1" spans="1:13">
      <c r="A154" s="4"/>
      <c r="B154" s="4"/>
      <c r="C154" s="5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ht="34" customHeight="1" spans="1:13">
      <c r="A155" s="9" t="s">
        <v>243</v>
      </c>
      <c r="B155" s="10" t="s">
        <v>12</v>
      </c>
      <c r="C155" s="3">
        <v>260</v>
      </c>
      <c r="D155" s="2" t="s">
        <v>1151</v>
      </c>
      <c r="E155" s="2" t="s">
        <v>1151</v>
      </c>
      <c r="F155" s="2" t="s">
        <v>1392</v>
      </c>
      <c r="G155" s="2" t="s">
        <v>1393</v>
      </c>
      <c r="H155" s="2" t="s">
        <v>1394</v>
      </c>
      <c r="I155" s="2" t="s">
        <v>1395</v>
      </c>
      <c r="J155" s="2" t="s">
        <v>1396</v>
      </c>
      <c r="K155" s="2" t="s">
        <v>1397</v>
      </c>
      <c r="L155" s="2" t="s">
        <v>1398</v>
      </c>
      <c r="M155" s="2" t="s">
        <v>69</v>
      </c>
    </row>
    <row r="156" ht="34" customHeight="1" spans="1:13">
      <c r="A156" s="1" t="s">
        <v>60</v>
      </c>
      <c r="B156" s="1" t="s">
        <v>1155</v>
      </c>
      <c r="C156" s="11" t="s">
        <v>1108</v>
      </c>
      <c r="D156" s="1" t="s">
        <v>51</v>
      </c>
      <c r="E156" s="1" t="s">
        <v>1156</v>
      </c>
      <c r="F156" s="4"/>
      <c r="G156" s="4"/>
      <c r="H156" s="4"/>
      <c r="I156" s="4"/>
      <c r="J156" s="4"/>
      <c r="K156" s="4"/>
      <c r="L156" s="4"/>
      <c r="M156" s="4"/>
    </row>
    <row r="157" ht="19" customHeight="1" spans="1:13">
      <c r="A157" s="2" t="s">
        <v>60</v>
      </c>
      <c r="B157" s="2" t="s">
        <v>699</v>
      </c>
      <c r="C157" s="3">
        <f>'8月奖金发放记录'!J164</f>
        <v>260</v>
      </c>
      <c r="D157" s="2" t="s">
        <v>1157</v>
      </c>
      <c r="E157" s="2"/>
      <c r="F157" s="2"/>
      <c r="G157" s="2"/>
      <c r="H157" s="4"/>
      <c r="I157" s="4"/>
      <c r="J157" s="4"/>
      <c r="K157" s="4"/>
      <c r="L157" s="4"/>
      <c r="M157" s="4"/>
    </row>
    <row r="158" ht="19" customHeight="1" spans="1:13">
      <c r="A158" s="9" t="s">
        <v>60</v>
      </c>
      <c r="B158" s="9" t="s">
        <v>1158</v>
      </c>
      <c r="C158" s="12">
        <f>SUMIFS('8月奖金发放记录'!$J$2:$J$171,'8月奖金发放记录'!$B$2:$B$171,"刘念念",'8月奖金发放记录'!$A$2:$A$171,"粤AGP3609")</f>
        <v>260</v>
      </c>
      <c r="D158" s="2" t="s">
        <v>1159</v>
      </c>
      <c r="E158" s="2" t="s">
        <v>1160</v>
      </c>
      <c r="F158" s="2"/>
      <c r="G158" s="2"/>
      <c r="H158" s="4"/>
      <c r="I158" s="4"/>
      <c r="J158" s="4"/>
      <c r="K158" s="4"/>
      <c r="L158" s="4"/>
      <c r="M158" s="4"/>
    </row>
    <row r="159" ht="19" customHeight="1" spans="1:13">
      <c r="A159" s="4"/>
      <c r="B159" s="4"/>
      <c r="C159" s="5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ht="34" customHeight="1" spans="1:13">
      <c r="A160" s="9" t="s">
        <v>246</v>
      </c>
      <c r="B160" s="10" t="s">
        <v>12</v>
      </c>
      <c r="C160" s="3">
        <v>260</v>
      </c>
      <c r="D160" s="2" t="s">
        <v>1399</v>
      </c>
      <c r="E160" s="2" t="s">
        <v>1400</v>
      </c>
      <c r="F160" s="2" t="s">
        <v>1401</v>
      </c>
      <c r="G160" s="2" t="s">
        <v>1402</v>
      </c>
      <c r="H160" s="2" t="s">
        <v>1151</v>
      </c>
      <c r="I160" s="2" t="s">
        <v>1403</v>
      </c>
      <c r="J160" s="2" t="s">
        <v>1404</v>
      </c>
      <c r="K160" s="2" t="s">
        <v>1405</v>
      </c>
      <c r="L160" s="2" t="s">
        <v>1406</v>
      </c>
      <c r="M160" s="2" t="s">
        <v>24</v>
      </c>
    </row>
    <row r="161" ht="34" customHeight="1" spans="1:13">
      <c r="A161" s="1" t="s">
        <v>60</v>
      </c>
      <c r="B161" s="1" t="s">
        <v>1155</v>
      </c>
      <c r="C161" s="11" t="s">
        <v>1108</v>
      </c>
      <c r="D161" s="1" t="s">
        <v>51</v>
      </c>
      <c r="E161" s="1" t="s">
        <v>1156</v>
      </c>
      <c r="F161" s="4"/>
      <c r="G161" s="4"/>
      <c r="H161" s="4"/>
      <c r="I161" s="4"/>
      <c r="J161" s="4"/>
      <c r="K161" s="4"/>
      <c r="L161" s="4"/>
      <c r="M161" s="4"/>
    </row>
    <row r="162" ht="19" customHeight="1" spans="1:13">
      <c r="A162" s="2" t="s">
        <v>60</v>
      </c>
      <c r="B162" s="2" t="s">
        <v>1164</v>
      </c>
      <c r="C162" s="3">
        <v>0</v>
      </c>
      <c r="D162" s="2" t="s">
        <v>746</v>
      </c>
      <c r="E162" s="2"/>
      <c r="F162" s="2"/>
      <c r="G162" s="2"/>
      <c r="H162" s="4"/>
      <c r="I162" s="4"/>
      <c r="J162" s="4"/>
      <c r="K162" s="4"/>
      <c r="L162" s="4"/>
      <c r="M162" s="4"/>
    </row>
    <row r="163" ht="19" customHeight="1" spans="1:13">
      <c r="A163" s="9" t="s">
        <v>60</v>
      </c>
      <c r="B163" s="9" t="s">
        <v>1158</v>
      </c>
      <c r="C163" s="12">
        <f>SUMIFS('8月奖金发放记录'!$J$2:$J$171,'8月奖金发放记录'!$B$2:$B$171,"刘念念",'8月奖金发放记录'!$A$2:$A$171,"粤AGP3690")</f>
        <v>0</v>
      </c>
      <c r="D163" s="2" t="s">
        <v>1159</v>
      </c>
      <c r="E163" s="2" t="s">
        <v>1160</v>
      </c>
      <c r="F163" s="2"/>
      <c r="G163" s="2"/>
      <c r="H163" s="4"/>
      <c r="I163" s="4"/>
      <c r="J163" s="4"/>
      <c r="K163" s="4"/>
      <c r="L163" s="4"/>
      <c r="M163" s="4"/>
    </row>
    <row r="164" ht="19" customHeight="1" spans="1:13">
      <c r="A164" s="4"/>
      <c r="B164" s="4"/>
      <c r="C164" s="5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ht="34" customHeight="1" spans="1:13">
      <c r="A165" s="9" t="s">
        <v>248</v>
      </c>
      <c r="B165" s="10" t="s">
        <v>12</v>
      </c>
      <c r="C165" s="3">
        <v>260</v>
      </c>
      <c r="D165" s="2" t="s">
        <v>1407</v>
      </c>
      <c r="E165" s="2" t="s">
        <v>1408</v>
      </c>
      <c r="F165" s="2" t="s">
        <v>1409</v>
      </c>
      <c r="G165" s="2" t="s">
        <v>1410</v>
      </c>
      <c r="H165" s="2" t="s">
        <v>1411</v>
      </c>
      <c r="I165" s="2" t="s">
        <v>1412</v>
      </c>
      <c r="J165" s="2" t="s">
        <v>1413</v>
      </c>
      <c r="K165" s="2" t="s">
        <v>1414</v>
      </c>
      <c r="L165" s="2" t="s">
        <v>1415</v>
      </c>
      <c r="M165" s="2" t="s">
        <v>24</v>
      </c>
    </row>
    <row r="166" ht="34" customHeight="1" spans="1:13">
      <c r="A166" s="1" t="s">
        <v>60</v>
      </c>
      <c r="B166" s="1" t="s">
        <v>1155</v>
      </c>
      <c r="C166" s="11" t="s">
        <v>1108</v>
      </c>
      <c r="D166" s="1" t="s">
        <v>51</v>
      </c>
      <c r="E166" s="1" t="s">
        <v>1156</v>
      </c>
      <c r="F166" s="4"/>
      <c r="G166" s="4"/>
      <c r="H166" s="4"/>
      <c r="I166" s="4"/>
      <c r="J166" s="4"/>
      <c r="K166" s="4"/>
      <c r="L166" s="4"/>
      <c r="M166" s="4"/>
    </row>
    <row r="167" ht="19" customHeight="1" spans="1:13">
      <c r="A167" s="2" t="s">
        <v>60</v>
      </c>
      <c r="B167" s="2" t="s">
        <v>1100</v>
      </c>
      <c r="C167" s="3">
        <f>'8月奖金发放记录'!J31</f>
        <v>260</v>
      </c>
      <c r="D167" s="2" t="s">
        <v>1157</v>
      </c>
      <c r="E167" s="2"/>
      <c r="F167" s="2"/>
      <c r="G167" s="2"/>
      <c r="H167" s="4"/>
      <c r="I167" s="4"/>
      <c r="J167" s="4"/>
      <c r="K167" s="4"/>
      <c r="L167" s="4"/>
      <c r="M167" s="4"/>
    </row>
    <row r="168" ht="19" customHeight="1" spans="1:13">
      <c r="A168" s="9" t="s">
        <v>60</v>
      </c>
      <c r="B168" s="9" t="s">
        <v>1158</v>
      </c>
      <c r="C168" s="12">
        <f>SUMIFS('8月奖金发放记录'!$J$2:$J$171,'8月奖金发放记录'!$B$2:$B$171,"刘念念",'8月奖金发放记录'!$A$2:$A$171,"粤AGP4335")</f>
        <v>260</v>
      </c>
      <c r="D168" s="2" t="s">
        <v>1159</v>
      </c>
      <c r="E168" s="2" t="s">
        <v>1160</v>
      </c>
      <c r="F168" s="2"/>
      <c r="G168" s="2"/>
      <c r="H168" s="4"/>
      <c r="I168" s="4"/>
      <c r="J168" s="4"/>
      <c r="K168" s="4"/>
      <c r="L168" s="4"/>
      <c r="M168" s="4"/>
    </row>
    <row r="169" ht="19" customHeight="1" spans="1:13">
      <c r="A169" s="4"/>
      <c r="B169" s="4"/>
      <c r="C169" s="5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ht="34" customHeight="1" spans="1:13">
      <c r="A170" s="9" t="s">
        <v>251</v>
      </c>
      <c r="B170" s="10" t="s">
        <v>12</v>
      </c>
      <c r="C170" s="3">
        <v>260</v>
      </c>
      <c r="D170" s="2" t="s">
        <v>1416</v>
      </c>
      <c r="E170" s="2" t="s">
        <v>1417</v>
      </c>
      <c r="F170" s="2" t="s">
        <v>1418</v>
      </c>
      <c r="G170" s="2" t="s">
        <v>1419</v>
      </c>
      <c r="H170" s="2" t="s">
        <v>1151</v>
      </c>
      <c r="I170" s="2" t="s">
        <v>1420</v>
      </c>
      <c r="J170" s="2" t="s">
        <v>1421</v>
      </c>
      <c r="K170" s="2" t="s">
        <v>1422</v>
      </c>
      <c r="L170" s="2" t="s">
        <v>1423</v>
      </c>
      <c r="M170" s="2" t="s">
        <v>24</v>
      </c>
    </row>
    <row r="171" ht="34" customHeight="1" spans="1:13">
      <c r="A171" s="1" t="s">
        <v>60</v>
      </c>
      <c r="B171" s="1" t="s">
        <v>1155</v>
      </c>
      <c r="C171" s="11" t="s">
        <v>1108</v>
      </c>
      <c r="D171" s="1" t="s">
        <v>51</v>
      </c>
      <c r="E171" s="1" t="s">
        <v>1156</v>
      </c>
      <c r="F171" s="4"/>
      <c r="G171" s="4"/>
      <c r="H171" s="4"/>
      <c r="I171" s="4"/>
      <c r="J171" s="4"/>
      <c r="K171" s="4"/>
      <c r="L171" s="4"/>
      <c r="M171" s="4"/>
    </row>
    <row r="172" ht="19" customHeight="1" spans="1:13">
      <c r="A172" s="2" t="s">
        <v>60</v>
      </c>
      <c r="B172" s="2" t="s">
        <v>1164</v>
      </c>
      <c r="C172" s="3">
        <v>0</v>
      </c>
      <c r="D172" s="2" t="s">
        <v>746</v>
      </c>
      <c r="E172" s="2"/>
      <c r="F172" s="2"/>
      <c r="G172" s="2"/>
      <c r="H172" s="4"/>
      <c r="I172" s="4"/>
      <c r="J172" s="4"/>
      <c r="K172" s="4"/>
      <c r="L172" s="4"/>
      <c r="M172" s="4"/>
    </row>
    <row r="173" ht="19" customHeight="1" spans="1:13">
      <c r="A173" s="9" t="s">
        <v>60</v>
      </c>
      <c r="B173" s="9" t="s">
        <v>1158</v>
      </c>
      <c r="C173" s="12">
        <f>SUMIFS('8月奖金发放记录'!$J$2:$J$171,'8月奖金发放记录'!$B$2:$B$171,"刘念念",'8月奖金发放记录'!$A$2:$A$171,"粤AGP4597")</f>
        <v>0</v>
      </c>
      <c r="D173" s="2" t="s">
        <v>1159</v>
      </c>
      <c r="E173" s="2" t="s">
        <v>1160</v>
      </c>
      <c r="F173" s="2"/>
      <c r="G173" s="2"/>
      <c r="H173" s="4"/>
      <c r="I173" s="4"/>
      <c r="J173" s="4"/>
      <c r="K173" s="4"/>
      <c r="L173" s="4"/>
      <c r="M173" s="4"/>
    </row>
    <row r="174" ht="19" customHeight="1" spans="1:13">
      <c r="A174" s="4"/>
      <c r="B174" s="4"/>
      <c r="C174" s="5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ht="34" customHeight="1" spans="1:13">
      <c r="A175" s="9" t="s">
        <v>252</v>
      </c>
      <c r="B175" s="10" t="s">
        <v>12</v>
      </c>
      <c r="C175" s="3">
        <v>260</v>
      </c>
      <c r="D175" s="2" t="s">
        <v>1424</v>
      </c>
      <c r="E175" s="2" t="s">
        <v>1425</v>
      </c>
      <c r="F175" s="2" t="s">
        <v>1426</v>
      </c>
      <c r="G175" s="2" t="s">
        <v>1151</v>
      </c>
      <c r="H175" s="2" t="s">
        <v>1151</v>
      </c>
      <c r="I175" s="2" t="s">
        <v>1151</v>
      </c>
      <c r="J175" s="2" t="s">
        <v>1427</v>
      </c>
      <c r="K175" s="2" t="s">
        <v>1428</v>
      </c>
      <c r="L175" s="2" t="s">
        <v>1429</v>
      </c>
      <c r="M175" s="2" t="s">
        <v>24</v>
      </c>
    </row>
    <row r="176" ht="34" customHeight="1" spans="1:13">
      <c r="A176" s="1" t="s">
        <v>60</v>
      </c>
      <c r="B176" s="1" t="s">
        <v>1155</v>
      </c>
      <c r="C176" s="11" t="s">
        <v>1108</v>
      </c>
      <c r="D176" s="1" t="s">
        <v>51</v>
      </c>
      <c r="E176" s="1" t="s">
        <v>1156</v>
      </c>
      <c r="F176" s="4"/>
      <c r="G176" s="4"/>
      <c r="H176" s="4"/>
      <c r="I176" s="4"/>
      <c r="J176" s="4"/>
      <c r="K176" s="4"/>
      <c r="L176" s="4"/>
      <c r="M176" s="4"/>
    </row>
    <row r="177" ht="19" customHeight="1" spans="1:13">
      <c r="A177" s="2" t="s">
        <v>60</v>
      </c>
      <c r="B177" s="2" t="s">
        <v>1164</v>
      </c>
      <c r="C177" s="3">
        <v>0</v>
      </c>
      <c r="D177" s="2" t="s">
        <v>746</v>
      </c>
      <c r="E177" s="2"/>
      <c r="F177" s="2"/>
      <c r="G177" s="2"/>
      <c r="H177" s="4"/>
      <c r="I177" s="4"/>
      <c r="J177" s="4"/>
      <c r="K177" s="4"/>
      <c r="L177" s="4"/>
      <c r="M177" s="4"/>
    </row>
    <row r="178" ht="19" customHeight="1" spans="1:13">
      <c r="A178" s="9" t="s">
        <v>60</v>
      </c>
      <c r="B178" s="9" t="s">
        <v>1158</v>
      </c>
      <c r="C178" s="12">
        <f>SUMIFS('8月奖金发放记录'!$J$2:$J$171,'8月奖金发放记录'!$B$2:$B$171,"刘念念",'8月奖金发放记录'!$A$2:$A$171,"粤AGP4623")</f>
        <v>0</v>
      </c>
      <c r="D178" s="2" t="s">
        <v>1159</v>
      </c>
      <c r="E178" s="2" t="s">
        <v>1160</v>
      </c>
      <c r="F178" s="2"/>
      <c r="G178" s="2"/>
      <c r="H178" s="4"/>
      <c r="I178" s="4"/>
      <c r="J178" s="4"/>
      <c r="K178" s="4"/>
      <c r="L178" s="4"/>
      <c r="M178" s="4"/>
    </row>
    <row r="179" ht="19" customHeight="1" spans="1:13">
      <c r="A179" s="4"/>
      <c r="B179" s="4"/>
      <c r="C179" s="5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ht="34" customHeight="1" spans="1:13">
      <c r="A180" s="9" t="s">
        <v>254</v>
      </c>
      <c r="B180" s="10" t="s">
        <v>11</v>
      </c>
      <c r="C180" s="3">
        <v>150</v>
      </c>
      <c r="D180" s="2" t="s">
        <v>1430</v>
      </c>
      <c r="E180" s="2" t="s">
        <v>1431</v>
      </c>
      <c r="F180" s="2" t="s">
        <v>1432</v>
      </c>
      <c r="G180" s="2" t="s">
        <v>1433</v>
      </c>
      <c r="H180" s="2" t="s">
        <v>1434</v>
      </c>
      <c r="I180" s="2" t="s">
        <v>1435</v>
      </c>
      <c r="J180" s="2" t="s">
        <v>1436</v>
      </c>
      <c r="K180" s="2" t="s">
        <v>1437</v>
      </c>
      <c r="L180" s="2" t="s">
        <v>1438</v>
      </c>
      <c r="M180" s="2" t="s">
        <v>69</v>
      </c>
    </row>
    <row r="181" ht="34" customHeight="1" spans="1:13">
      <c r="A181" s="1" t="s">
        <v>60</v>
      </c>
      <c r="B181" s="1" t="s">
        <v>1155</v>
      </c>
      <c r="C181" s="11" t="s">
        <v>1108</v>
      </c>
      <c r="D181" s="1" t="s">
        <v>51</v>
      </c>
      <c r="E181" s="1" t="s">
        <v>1156</v>
      </c>
      <c r="F181" s="4"/>
      <c r="G181" s="4"/>
      <c r="H181" s="4"/>
      <c r="I181" s="4"/>
      <c r="J181" s="4"/>
      <c r="K181" s="4"/>
      <c r="L181" s="4"/>
      <c r="M181" s="4"/>
    </row>
    <row r="182" ht="19" customHeight="1" spans="1:13">
      <c r="A182" s="2" t="s">
        <v>60</v>
      </c>
      <c r="B182" s="2" t="s">
        <v>699</v>
      </c>
      <c r="C182" s="3">
        <f>'8月奖金发放记录'!J165</f>
        <v>101.61</v>
      </c>
      <c r="D182" s="2" t="s">
        <v>1157</v>
      </c>
      <c r="E182" s="2"/>
      <c r="F182" s="2"/>
      <c r="G182" s="2"/>
      <c r="H182" s="4"/>
      <c r="I182" s="4"/>
      <c r="J182" s="4"/>
      <c r="K182" s="4"/>
      <c r="L182" s="4"/>
      <c r="M182" s="4"/>
    </row>
    <row r="183" ht="19" customHeight="1" spans="1:13">
      <c r="A183" s="9" t="s">
        <v>60</v>
      </c>
      <c r="B183" s="9" t="s">
        <v>1158</v>
      </c>
      <c r="C183" s="12">
        <f>SUMIFS('8月奖金发放记录'!$J$2:$J$171,'8月奖金发放记录'!$B$2:$B$171,"刘念念",'8月奖金发放记录'!$A$2:$A$171,"粤AGP5378")</f>
        <v>101.61</v>
      </c>
      <c r="D183" s="2" t="s">
        <v>1159</v>
      </c>
      <c r="E183" s="2" t="s">
        <v>1160</v>
      </c>
      <c r="F183" s="2"/>
      <c r="G183" s="2"/>
      <c r="H183" s="4"/>
      <c r="I183" s="4"/>
      <c r="J183" s="4"/>
      <c r="K183" s="4"/>
      <c r="L183" s="4"/>
      <c r="M183" s="4"/>
    </row>
    <row r="184" ht="19" customHeight="1" spans="1:13">
      <c r="A184" s="4"/>
      <c r="B184" s="4"/>
      <c r="C184" s="5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ht="34" customHeight="1" spans="1:13">
      <c r="A185" s="9" t="s">
        <v>255</v>
      </c>
      <c r="B185" s="10" t="s">
        <v>12</v>
      </c>
      <c r="C185" s="3">
        <v>260</v>
      </c>
      <c r="D185" s="2" t="s">
        <v>1439</v>
      </c>
      <c r="E185" s="2" t="s">
        <v>1440</v>
      </c>
      <c r="F185" s="2" t="s">
        <v>1441</v>
      </c>
      <c r="G185" s="2" t="s">
        <v>1442</v>
      </c>
      <c r="H185" s="2" t="s">
        <v>1443</v>
      </c>
      <c r="I185" s="2" t="s">
        <v>1151</v>
      </c>
      <c r="J185" s="2" t="s">
        <v>1444</v>
      </c>
      <c r="K185" s="2" t="s">
        <v>1445</v>
      </c>
      <c r="L185" s="2" t="s">
        <v>1446</v>
      </c>
      <c r="M185" s="2" t="s">
        <v>24</v>
      </c>
    </row>
    <row r="186" ht="34" customHeight="1" spans="1:13">
      <c r="A186" s="1" t="s">
        <v>60</v>
      </c>
      <c r="B186" s="1" t="s">
        <v>1155</v>
      </c>
      <c r="C186" s="11" t="s">
        <v>1108</v>
      </c>
      <c r="D186" s="1" t="s">
        <v>51</v>
      </c>
      <c r="E186" s="1" t="s">
        <v>1156</v>
      </c>
      <c r="F186" s="4"/>
      <c r="G186" s="4"/>
      <c r="H186" s="4"/>
      <c r="I186" s="4"/>
      <c r="J186" s="4"/>
      <c r="K186" s="4"/>
      <c r="L186" s="4"/>
      <c r="M186" s="4"/>
    </row>
    <row r="187" ht="19" customHeight="1" spans="1:13">
      <c r="A187" s="2" t="s">
        <v>60</v>
      </c>
      <c r="B187" s="2" t="s">
        <v>1164</v>
      </c>
      <c r="C187" s="3">
        <v>0</v>
      </c>
      <c r="D187" s="2" t="s">
        <v>746</v>
      </c>
      <c r="E187" s="2"/>
      <c r="F187" s="2"/>
      <c r="G187" s="2"/>
      <c r="H187" s="4"/>
      <c r="I187" s="4"/>
      <c r="J187" s="4"/>
      <c r="K187" s="4"/>
      <c r="L187" s="4"/>
      <c r="M187" s="4"/>
    </row>
    <row r="188" ht="19" customHeight="1" spans="1:13">
      <c r="A188" s="9" t="s">
        <v>60</v>
      </c>
      <c r="B188" s="9" t="s">
        <v>1158</v>
      </c>
      <c r="C188" s="12">
        <f>SUMIFS('8月奖金发放记录'!$J$2:$J$171,'8月奖金发放记录'!$B$2:$B$171,"刘念念",'8月奖金发放记录'!$A$2:$A$171,"粤AGP5615")</f>
        <v>0</v>
      </c>
      <c r="D188" s="2" t="s">
        <v>1159</v>
      </c>
      <c r="E188" s="2" t="s">
        <v>1160</v>
      </c>
      <c r="F188" s="2"/>
      <c r="G188" s="2"/>
      <c r="H188" s="4"/>
      <c r="I188" s="4"/>
      <c r="J188" s="4"/>
      <c r="K188" s="4"/>
      <c r="L188" s="4"/>
      <c r="M188" s="4"/>
    </row>
    <row r="189" ht="19" customHeight="1" spans="1:13">
      <c r="A189" s="4"/>
      <c r="B189" s="4"/>
      <c r="C189" s="5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ht="34" customHeight="1" spans="1:13">
      <c r="A190" s="9" t="s">
        <v>258</v>
      </c>
      <c r="B190" s="10" t="s">
        <v>12</v>
      </c>
      <c r="C190" s="3">
        <v>260</v>
      </c>
      <c r="D190" s="2" t="s">
        <v>1151</v>
      </c>
      <c r="E190" s="2" t="s">
        <v>1151</v>
      </c>
      <c r="F190" s="2" t="s">
        <v>1151</v>
      </c>
      <c r="G190" s="2" t="s">
        <v>1151</v>
      </c>
      <c r="H190" s="2" t="s">
        <v>1447</v>
      </c>
      <c r="I190" s="2" t="s">
        <v>1448</v>
      </c>
      <c r="J190" s="2" t="s">
        <v>1449</v>
      </c>
      <c r="K190" s="2" t="s">
        <v>1450</v>
      </c>
      <c r="L190" s="2" t="s">
        <v>1451</v>
      </c>
      <c r="M190" s="2" t="s">
        <v>69</v>
      </c>
    </row>
    <row r="191" ht="34" customHeight="1" spans="1:13">
      <c r="A191" s="1" t="s">
        <v>60</v>
      </c>
      <c r="B191" s="1" t="s">
        <v>1155</v>
      </c>
      <c r="C191" s="11" t="s">
        <v>1108</v>
      </c>
      <c r="D191" s="1" t="s">
        <v>51</v>
      </c>
      <c r="E191" s="1" t="s">
        <v>1156</v>
      </c>
      <c r="F191" s="4"/>
      <c r="G191" s="4"/>
      <c r="H191" s="4"/>
      <c r="I191" s="4"/>
      <c r="J191" s="4"/>
      <c r="K191" s="4"/>
      <c r="L191" s="4"/>
      <c r="M191" s="4"/>
    </row>
    <row r="192" ht="19" customHeight="1" spans="1:13">
      <c r="A192" s="2" t="s">
        <v>60</v>
      </c>
      <c r="B192" s="2" t="s">
        <v>4</v>
      </c>
      <c r="C192" s="3">
        <f>'8月奖金发放记录'!J110</f>
        <v>260</v>
      </c>
      <c r="D192" s="2" t="s">
        <v>1380</v>
      </c>
      <c r="E192" s="2"/>
      <c r="F192" s="2"/>
      <c r="G192" s="2"/>
      <c r="H192" s="4"/>
      <c r="I192" s="4"/>
      <c r="J192" s="4"/>
      <c r="K192" s="4"/>
      <c r="L192" s="4"/>
      <c r="M192" s="4"/>
    </row>
    <row r="193" ht="19" customHeight="1" spans="1:13">
      <c r="A193" s="9" t="s">
        <v>60</v>
      </c>
      <c r="B193" s="9" t="s">
        <v>1158</v>
      </c>
      <c r="C193" s="12">
        <f>SUMIFS('8月奖金发放记录'!$J$2:$J$171,'8月奖金发放记录'!$B$2:$B$171,"刘念念",'8月奖金发放记录'!$A$2:$A$171,"粤AGP9713")</f>
        <v>260</v>
      </c>
      <c r="D193" s="2" t="s">
        <v>1159</v>
      </c>
      <c r="E193" s="2" t="s">
        <v>1452</v>
      </c>
      <c r="F193" s="2"/>
      <c r="G193" s="2"/>
      <c r="H193" s="4"/>
      <c r="I193" s="4"/>
      <c r="J193" s="4"/>
      <c r="K193" s="4"/>
      <c r="L193" s="4"/>
      <c r="M193" s="4"/>
    </row>
    <row r="194" ht="19" customHeight="1" spans="1:13">
      <c r="A194" s="4"/>
      <c r="B194" s="4"/>
      <c r="C194" s="5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ht="34" customHeight="1" spans="1:13">
      <c r="A195" s="9" t="s">
        <v>261</v>
      </c>
      <c r="B195" s="10" t="s">
        <v>12</v>
      </c>
      <c r="C195" s="3">
        <v>260</v>
      </c>
      <c r="D195" s="2" t="s">
        <v>1453</v>
      </c>
      <c r="E195" s="2" t="s">
        <v>1454</v>
      </c>
      <c r="F195" s="2" t="s">
        <v>1455</v>
      </c>
      <c r="G195" s="2" t="s">
        <v>1151</v>
      </c>
      <c r="H195" s="2" t="s">
        <v>1151</v>
      </c>
      <c r="I195" s="2" t="s">
        <v>1151</v>
      </c>
      <c r="J195" s="2" t="s">
        <v>1456</v>
      </c>
      <c r="K195" s="2" t="s">
        <v>1457</v>
      </c>
      <c r="L195" s="2" t="s">
        <v>1458</v>
      </c>
      <c r="M195" s="2" t="s">
        <v>24</v>
      </c>
    </row>
    <row r="196" ht="34" customHeight="1" spans="1:13">
      <c r="A196" s="1" t="s">
        <v>60</v>
      </c>
      <c r="B196" s="1" t="s">
        <v>1155</v>
      </c>
      <c r="C196" s="11" t="s">
        <v>1108</v>
      </c>
      <c r="D196" s="1" t="s">
        <v>51</v>
      </c>
      <c r="E196" s="1" t="s">
        <v>1156</v>
      </c>
      <c r="F196" s="4"/>
      <c r="G196" s="4"/>
      <c r="H196" s="4"/>
      <c r="I196" s="4"/>
      <c r="J196" s="4"/>
      <c r="K196" s="4"/>
      <c r="L196" s="4"/>
      <c r="M196" s="4"/>
    </row>
    <row r="197" ht="19" customHeight="1" spans="1:13">
      <c r="A197" s="2" t="s">
        <v>60</v>
      </c>
      <c r="B197" s="2" t="s">
        <v>1164</v>
      </c>
      <c r="C197" s="3">
        <v>0</v>
      </c>
      <c r="D197" s="2" t="s">
        <v>746</v>
      </c>
      <c r="E197" s="2"/>
      <c r="F197" s="2"/>
      <c r="G197" s="2"/>
      <c r="H197" s="4"/>
      <c r="I197" s="4"/>
      <c r="J197" s="4"/>
      <c r="K197" s="4"/>
      <c r="L197" s="4"/>
      <c r="M197" s="4"/>
    </row>
    <row r="198" ht="19" customHeight="1" spans="1:13">
      <c r="A198" s="9" t="s">
        <v>60</v>
      </c>
      <c r="B198" s="9" t="s">
        <v>1158</v>
      </c>
      <c r="C198" s="12">
        <f>SUMIFS('8月奖金发放记录'!$J$2:$J$171,'8月奖金发放记录'!$B$2:$B$171,"刘念念",'8月奖金发放记录'!$A$2:$A$171,"粤AGP9791")</f>
        <v>0</v>
      </c>
      <c r="D198" s="2" t="s">
        <v>1159</v>
      </c>
      <c r="E198" s="2" t="s">
        <v>1160</v>
      </c>
      <c r="F198" s="2"/>
      <c r="G198" s="2"/>
      <c r="H198" s="4"/>
      <c r="I198" s="4"/>
      <c r="J198" s="4"/>
      <c r="K198" s="4"/>
      <c r="L198" s="4"/>
      <c r="M198" s="4"/>
    </row>
    <row r="199" ht="19" customHeight="1" spans="1:13">
      <c r="A199" s="4"/>
      <c r="B199" s="4"/>
      <c r="C199" s="5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ht="34" customHeight="1" spans="1:13">
      <c r="A200" s="9" t="s">
        <v>263</v>
      </c>
      <c r="B200" s="10" t="s">
        <v>11</v>
      </c>
      <c r="C200" s="3">
        <v>150</v>
      </c>
      <c r="D200" s="2" t="s">
        <v>1459</v>
      </c>
      <c r="E200" s="2" t="s">
        <v>1460</v>
      </c>
      <c r="F200" s="2" t="s">
        <v>1461</v>
      </c>
      <c r="G200" s="2" t="s">
        <v>1462</v>
      </c>
      <c r="H200" s="2" t="s">
        <v>1463</v>
      </c>
      <c r="I200" s="2" t="s">
        <v>1464</v>
      </c>
      <c r="J200" s="2" t="s">
        <v>1465</v>
      </c>
      <c r="K200" s="2" t="s">
        <v>1466</v>
      </c>
      <c r="L200" s="2" t="s">
        <v>1467</v>
      </c>
      <c r="M200" s="2" t="s">
        <v>69</v>
      </c>
    </row>
    <row r="201" ht="34" customHeight="1" spans="1:13">
      <c r="A201" s="1" t="s">
        <v>60</v>
      </c>
      <c r="B201" s="1" t="s">
        <v>1155</v>
      </c>
      <c r="C201" s="11" t="s">
        <v>1108</v>
      </c>
      <c r="D201" s="1" t="s">
        <v>51</v>
      </c>
      <c r="E201" s="1" t="s">
        <v>1156</v>
      </c>
      <c r="F201" s="4"/>
      <c r="G201" s="4"/>
      <c r="H201" s="4"/>
      <c r="I201" s="4"/>
      <c r="J201" s="4"/>
      <c r="K201" s="4"/>
      <c r="L201" s="4"/>
      <c r="M201" s="4"/>
    </row>
    <row r="202" ht="19" customHeight="1" spans="1:13">
      <c r="A202" s="2" t="s">
        <v>60</v>
      </c>
      <c r="B202" s="2" t="s">
        <v>4</v>
      </c>
      <c r="C202" s="3">
        <f>'8月奖金发放记录'!J111</f>
        <v>150</v>
      </c>
      <c r="D202" s="2" t="s">
        <v>1380</v>
      </c>
      <c r="E202" s="2"/>
      <c r="F202" s="2"/>
      <c r="G202" s="2"/>
      <c r="H202" s="4"/>
      <c r="I202" s="4"/>
      <c r="J202" s="4"/>
      <c r="K202" s="4"/>
      <c r="L202" s="4"/>
      <c r="M202" s="4"/>
    </row>
    <row r="203" ht="19" customHeight="1" spans="1:13">
      <c r="A203" s="9" t="s">
        <v>60</v>
      </c>
      <c r="B203" s="9" t="s">
        <v>1158</v>
      </c>
      <c r="C203" s="12">
        <f>SUMIFS('8月奖金发放记录'!$J$2:$J$171,'8月奖金发放记录'!$B$2:$B$171,"刘念念",'8月奖金发放记录'!$A$2:$A$171,"粤AGP9835")</f>
        <v>150</v>
      </c>
      <c r="D203" s="2" t="s">
        <v>1159</v>
      </c>
      <c r="E203" s="2" t="s">
        <v>1468</v>
      </c>
      <c r="F203" s="2"/>
      <c r="G203" s="2"/>
      <c r="H203" s="4"/>
      <c r="I203" s="4"/>
      <c r="J203" s="4"/>
      <c r="K203" s="4"/>
      <c r="L203" s="4"/>
      <c r="M203" s="4"/>
    </row>
    <row r="204" ht="19" customHeight="1" spans="1:13">
      <c r="A204" s="4"/>
      <c r="B204" s="4"/>
      <c r="C204" s="5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ht="34" customHeight="1" spans="1:13">
      <c r="A205" s="9" t="s">
        <v>264</v>
      </c>
      <c r="B205" s="10" t="s">
        <v>11</v>
      </c>
      <c r="C205" s="3">
        <v>150</v>
      </c>
      <c r="D205" s="2" t="s">
        <v>1151</v>
      </c>
      <c r="E205" s="2" t="s">
        <v>1151</v>
      </c>
      <c r="F205" s="2" t="s">
        <v>1469</v>
      </c>
      <c r="G205" s="2" t="s">
        <v>1470</v>
      </c>
      <c r="H205" s="2" t="s">
        <v>1471</v>
      </c>
      <c r="I205" s="2" t="s">
        <v>1472</v>
      </c>
      <c r="J205" s="2" t="s">
        <v>1473</v>
      </c>
      <c r="K205" s="2" t="s">
        <v>1474</v>
      </c>
      <c r="L205" s="2" t="s">
        <v>1475</v>
      </c>
      <c r="M205" s="2" t="s">
        <v>69</v>
      </c>
    </row>
    <row r="206" ht="34" customHeight="1" spans="1:13">
      <c r="A206" s="1" t="s">
        <v>60</v>
      </c>
      <c r="B206" s="1" t="s">
        <v>1155</v>
      </c>
      <c r="C206" s="11" t="s">
        <v>1108</v>
      </c>
      <c r="D206" s="1" t="s">
        <v>51</v>
      </c>
      <c r="E206" s="1" t="s">
        <v>1156</v>
      </c>
      <c r="F206" s="4"/>
      <c r="G206" s="4"/>
      <c r="H206" s="4"/>
      <c r="I206" s="4"/>
      <c r="J206" s="4"/>
      <c r="K206" s="4"/>
      <c r="L206" s="4"/>
      <c r="M206" s="4"/>
    </row>
    <row r="207" ht="19" customHeight="1" spans="1:13">
      <c r="A207" s="2" t="s">
        <v>60</v>
      </c>
      <c r="B207" s="2" t="s">
        <v>1100</v>
      </c>
      <c r="C207" s="3">
        <f>'8月奖金发放记录'!J32</f>
        <v>150</v>
      </c>
      <c r="D207" s="2" t="s">
        <v>1157</v>
      </c>
      <c r="E207" s="2"/>
      <c r="F207" s="2"/>
      <c r="G207" s="2"/>
      <c r="H207" s="4"/>
      <c r="I207" s="4"/>
      <c r="J207" s="4"/>
      <c r="K207" s="4"/>
      <c r="L207" s="4"/>
      <c r="M207" s="4"/>
    </row>
    <row r="208" ht="19" customHeight="1" spans="1:13">
      <c r="A208" s="9" t="s">
        <v>60</v>
      </c>
      <c r="B208" s="9" t="s">
        <v>1158</v>
      </c>
      <c r="C208" s="12">
        <f>SUMIFS('8月奖金发放记录'!$J$2:$J$171,'8月奖金发放记录'!$B$2:$B$171,"刘念念",'8月奖金发放记录'!$A$2:$A$171,"粤AGQ5838")</f>
        <v>150</v>
      </c>
      <c r="D208" s="2" t="s">
        <v>1159</v>
      </c>
      <c r="E208" s="2" t="s">
        <v>1391</v>
      </c>
      <c r="F208" s="2"/>
      <c r="G208" s="2"/>
      <c r="H208" s="4"/>
      <c r="I208" s="4"/>
      <c r="J208" s="4"/>
      <c r="K208" s="4"/>
      <c r="L208" s="4"/>
      <c r="M208" s="4"/>
    </row>
    <row r="209" ht="19" customHeight="1" spans="1:13">
      <c r="A209" s="4"/>
      <c r="B209" s="4"/>
      <c r="C209" s="5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ht="34" customHeight="1" spans="1:13">
      <c r="A210" s="9" t="s">
        <v>267</v>
      </c>
      <c r="B210" s="10" t="s">
        <v>11</v>
      </c>
      <c r="C210" s="3">
        <v>150</v>
      </c>
      <c r="D210" s="2" t="s">
        <v>1476</v>
      </c>
      <c r="E210" s="2" t="s">
        <v>1477</v>
      </c>
      <c r="F210" s="2" t="s">
        <v>1478</v>
      </c>
      <c r="G210" s="2" t="s">
        <v>1479</v>
      </c>
      <c r="H210" s="2" t="s">
        <v>1480</v>
      </c>
      <c r="I210" s="2" t="s">
        <v>1481</v>
      </c>
      <c r="J210" s="2" t="s">
        <v>1482</v>
      </c>
      <c r="K210" s="2" t="s">
        <v>1483</v>
      </c>
      <c r="L210" s="2" t="s">
        <v>1484</v>
      </c>
      <c r="M210" s="2" t="s">
        <v>69</v>
      </c>
    </row>
    <row r="211" ht="34" customHeight="1" spans="1:13">
      <c r="A211" s="1" t="s">
        <v>60</v>
      </c>
      <c r="B211" s="1" t="s">
        <v>1155</v>
      </c>
      <c r="C211" s="11" t="s">
        <v>1108</v>
      </c>
      <c r="D211" s="1" t="s">
        <v>51</v>
      </c>
      <c r="E211" s="1" t="s">
        <v>1156</v>
      </c>
      <c r="F211" s="4"/>
      <c r="G211" s="4"/>
      <c r="H211" s="4"/>
      <c r="I211" s="4"/>
      <c r="J211" s="4"/>
      <c r="K211" s="4"/>
      <c r="L211" s="4"/>
      <c r="M211" s="4"/>
    </row>
    <row r="212" ht="19" customHeight="1" spans="1:13">
      <c r="A212" s="2" t="s">
        <v>60</v>
      </c>
      <c r="B212" s="2" t="s">
        <v>1100</v>
      </c>
      <c r="C212" s="3">
        <f>'8月奖金发放记录'!J33</f>
        <v>19.35</v>
      </c>
      <c r="D212" s="2" t="s">
        <v>1157</v>
      </c>
      <c r="E212" s="2"/>
      <c r="F212" s="2"/>
      <c r="G212" s="2"/>
      <c r="H212" s="4"/>
      <c r="I212" s="4"/>
      <c r="J212" s="4"/>
      <c r="K212" s="4"/>
      <c r="L212" s="4"/>
      <c r="M212" s="4"/>
    </row>
    <row r="213" ht="19" customHeight="1" spans="1:13">
      <c r="A213" s="9" t="s">
        <v>60</v>
      </c>
      <c r="B213" s="9" t="s">
        <v>1158</v>
      </c>
      <c r="C213" s="12">
        <f>SUMIFS('8月奖金发放记录'!$J$2:$J$171,'8月奖金发放记录'!$B$2:$B$171,"刘念念",'8月奖金发放记录'!$A$2:$A$171,"粤AGR0798")</f>
        <v>19.35</v>
      </c>
      <c r="D213" s="2" t="s">
        <v>1159</v>
      </c>
      <c r="E213" s="2" t="s">
        <v>1160</v>
      </c>
      <c r="F213" s="2"/>
      <c r="G213" s="2"/>
      <c r="H213" s="4"/>
      <c r="I213" s="4"/>
      <c r="J213" s="4"/>
      <c r="K213" s="4"/>
      <c r="L213" s="4"/>
      <c r="M213" s="4"/>
    </row>
    <row r="214" ht="19" customHeight="1" spans="1:13">
      <c r="A214" s="4"/>
      <c r="B214" s="4"/>
      <c r="C214" s="5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ht="34" customHeight="1" spans="1:13">
      <c r="A215" s="9" t="s">
        <v>269</v>
      </c>
      <c r="B215" s="10" t="s">
        <v>11</v>
      </c>
      <c r="C215" s="3">
        <v>150</v>
      </c>
      <c r="D215" s="2" t="s">
        <v>1485</v>
      </c>
      <c r="E215" s="2" t="s">
        <v>1486</v>
      </c>
      <c r="F215" s="2" t="s">
        <v>1487</v>
      </c>
      <c r="G215" s="2" t="s">
        <v>1488</v>
      </c>
      <c r="H215" s="2" t="s">
        <v>1489</v>
      </c>
      <c r="I215" s="2" t="s">
        <v>1490</v>
      </c>
      <c r="J215" s="2" t="s">
        <v>1491</v>
      </c>
      <c r="K215" s="2" t="s">
        <v>1492</v>
      </c>
      <c r="L215" s="2" t="s">
        <v>1493</v>
      </c>
      <c r="M215" s="2" t="s">
        <v>69</v>
      </c>
    </row>
    <row r="216" ht="34" customHeight="1" spans="1:13">
      <c r="A216" s="1" t="s">
        <v>60</v>
      </c>
      <c r="B216" s="1" t="s">
        <v>1155</v>
      </c>
      <c r="C216" s="11" t="s">
        <v>1108</v>
      </c>
      <c r="D216" s="1" t="s">
        <v>51</v>
      </c>
      <c r="E216" s="1" t="s">
        <v>1156</v>
      </c>
      <c r="F216" s="4"/>
      <c r="G216" s="4"/>
      <c r="H216" s="4"/>
      <c r="I216" s="4"/>
      <c r="J216" s="4"/>
      <c r="K216" s="4"/>
      <c r="L216" s="4"/>
      <c r="M216" s="4"/>
    </row>
    <row r="217" ht="19" customHeight="1" spans="1:13">
      <c r="A217" s="2" t="s">
        <v>60</v>
      </c>
      <c r="B217" s="2" t="s">
        <v>4</v>
      </c>
      <c r="C217" s="3">
        <f>'8月奖金发放记录'!J112</f>
        <v>150</v>
      </c>
      <c r="D217" s="2" t="s">
        <v>1380</v>
      </c>
      <c r="E217" s="2"/>
      <c r="F217" s="2"/>
      <c r="G217" s="2"/>
      <c r="H217" s="4"/>
      <c r="I217" s="4"/>
      <c r="J217" s="4"/>
      <c r="K217" s="4"/>
      <c r="L217" s="4"/>
      <c r="M217" s="4"/>
    </row>
    <row r="218" ht="19" customHeight="1" spans="1:13">
      <c r="A218" s="9" t="s">
        <v>60</v>
      </c>
      <c r="B218" s="9" t="s">
        <v>1158</v>
      </c>
      <c r="C218" s="12">
        <f>SUMIFS('8月奖金发放记录'!$J$2:$J$171,'8月奖金发放记录'!$B$2:$B$171,"刘念念",'8月奖金发放记录'!$A$2:$A$171,"粤AGR5050")</f>
        <v>150</v>
      </c>
      <c r="D218" s="2" t="s">
        <v>1159</v>
      </c>
      <c r="E218" s="2" t="s">
        <v>1468</v>
      </c>
      <c r="F218" s="2"/>
      <c r="G218" s="2"/>
      <c r="H218" s="4"/>
      <c r="I218" s="4"/>
      <c r="J218" s="4"/>
      <c r="K218" s="4"/>
      <c r="L218" s="4"/>
      <c r="M218" s="4"/>
    </row>
    <row r="219" ht="19" customHeight="1" spans="1:13">
      <c r="A219" s="4"/>
      <c r="B219" s="4"/>
      <c r="C219" s="5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ht="34" customHeight="1" spans="1:13">
      <c r="A220" s="9" t="s">
        <v>271</v>
      </c>
      <c r="B220" s="10" t="s">
        <v>11</v>
      </c>
      <c r="C220" s="3">
        <v>150</v>
      </c>
      <c r="D220" s="2" t="s">
        <v>1494</v>
      </c>
      <c r="E220" s="2" t="s">
        <v>1495</v>
      </c>
      <c r="F220" s="2" t="s">
        <v>1496</v>
      </c>
      <c r="G220" s="2" t="s">
        <v>1497</v>
      </c>
      <c r="H220" s="2" t="s">
        <v>1498</v>
      </c>
      <c r="I220" s="2" t="s">
        <v>1499</v>
      </c>
      <c r="J220" s="2" t="s">
        <v>1500</v>
      </c>
      <c r="K220" s="2" t="s">
        <v>1501</v>
      </c>
      <c r="L220" s="2" t="s">
        <v>1502</v>
      </c>
      <c r="M220" s="2" t="s">
        <v>69</v>
      </c>
    </row>
    <row r="221" ht="34" customHeight="1" spans="1:13">
      <c r="A221" s="1" t="s">
        <v>60</v>
      </c>
      <c r="B221" s="1" t="s">
        <v>1155</v>
      </c>
      <c r="C221" s="11" t="s">
        <v>1108</v>
      </c>
      <c r="D221" s="1" t="s">
        <v>51</v>
      </c>
      <c r="E221" s="1" t="s">
        <v>1156</v>
      </c>
      <c r="F221" s="4"/>
      <c r="G221" s="4"/>
      <c r="H221" s="4"/>
      <c r="I221" s="4"/>
      <c r="J221" s="4"/>
      <c r="K221" s="4"/>
      <c r="L221" s="4"/>
      <c r="M221" s="4"/>
    </row>
    <row r="222" ht="19" customHeight="1" spans="1:13">
      <c r="A222" s="2" t="s">
        <v>60</v>
      </c>
      <c r="B222" s="2" t="s">
        <v>1100</v>
      </c>
      <c r="C222" s="3">
        <f>'8月奖金发放记录'!J34</f>
        <v>101.61</v>
      </c>
      <c r="D222" s="2" t="s">
        <v>1157</v>
      </c>
      <c r="E222" s="2"/>
      <c r="F222" s="2"/>
      <c r="G222" s="2"/>
      <c r="H222" s="4"/>
      <c r="I222" s="4"/>
      <c r="J222" s="4"/>
      <c r="K222" s="4"/>
      <c r="L222" s="4"/>
      <c r="M222" s="4"/>
    </row>
    <row r="223" ht="19" customHeight="1" spans="1:13">
      <c r="A223" s="9" t="s">
        <v>60</v>
      </c>
      <c r="B223" s="9" t="s">
        <v>1158</v>
      </c>
      <c r="C223" s="12">
        <f>SUMIFS('8月奖金发放记录'!$J$2:$J$171,'8月奖金发放记录'!$B$2:$B$171,"刘念念",'8月奖金发放记录'!$A$2:$A$171,"粤AGR5055")</f>
        <v>101.61</v>
      </c>
      <c r="D223" s="2" t="s">
        <v>1159</v>
      </c>
      <c r="E223" s="2" t="s">
        <v>1160</v>
      </c>
      <c r="F223" s="2"/>
      <c r="G223" s="2"/>
      <c r="H223" s="4"/>
      <c r="I223" s="4"/>
      <c r="J223" s="4"/>
      <c r="K223" s="4"/>
      <c r="L223" s="4"/>
      <c r="M223" s="4"/>
    </row>
    <row r="224" ht="19" customHeight="1" spans="1:13">
      <c r="A224" s="4"/>
      <c r="B224" s="4"/>
      <c r="C224" s="5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ht="34" customHeight="1" spans="1:13">
      <c r="A225" s="9" t="s">
        <v>272</v>
      </c>
      <c r="B225" s="10" t="s">
        <v>11</v>
      </c>
      <c r="C225" s="3">
        <v>150</v>
      </c>
      <c r="D225" s="2" t="s">
        <v>1503</v>
      </c>
      <c r="E225" s="2" t="s">
        <v>1504</v>
      </c>
      <c r="F225" s="2" t="s">
        <v>1505</v>
      </c>
      <c r="G225" s="2" t="s">
        <v>1506</v>
      </c>
      <c r="H225" s="2" t="s">
        <v>1507</v>
      </c>
      <c r="I225" s="2" t="s">
        <v>1508</v>
      </c>
      <c r="J225" s="2" t="s">
        <v>1509</v>
      </c>
      <c r="K225" s="2" t="s">
        <v>1510</v>
      </c>
      <c r="L225" s="2" t="s">
        <v>1511</v>
      </c>
      <c r="M225" s="2" t="s">
        <v>69</v>
      </c>
    </row>
    <row r="226" ht="34" customHeight="1" spans="1:13">
      <c r="A226" s="1" t="s">
        <v>60</v>
      </c>
      <c r="B226" s="1" t="s">
        <v>1155</v>
      </c>
      <c r="C226" s="11" t="s">
        <v>1108</v>
      </c>
      <c r="D226" s="1" t="s">
        <v>51</v>
      </c>
      <c r="E226" s="1" t="s">
        <v>1156</v>
      </c>
      <c r="F226" s="4"/>
      <c r="G226" s="4"/>
      <c r="H226" s="4"/>
      <c r="I226" s="4"/>
      <c r="J226" s="4"/>
      <c r="K226" s="4"/>
      <c r="L226" s="4"/>
      <c r="M226" s="4"/>
    </row>
    <row r="227" ht="19" customHeight="1" spans="1:13">
      <c r="A227" s="2" t="s">
        <v>60</v>
      </c>
      <c r="B227" s="2" t="s">
        <v>4</v>
      </c>
      <c r="C227" s="3">
        <f>'8月奖金发放记录'!J113</f>
        <v>150</v>
      </c>
      <c r="D227" s="2" t="s">
        <v>1380</v>
      </c>
      <c r="E227" s="2"/>
      <c r="F227" s="2"/>
      <c r="G227" s="2"/>
      <c r="H227" s="4"/>
      <c r="I227" s="4"/>
      <c r="J227" s="4"/>
      <c r="K227" s="4"/>
      <c r="L227" s="4"/>
      <c r="M227" s="4"/>
    </row>
    <row r="228" ht="19" customHeight="1" spans="1:13">
      <c r="A228" s="9" t="s">
        <v>60</v>
      </c>
      <c r="B228" s="9" t="s">
        <v>1158</v>
      </c>
      <c r="C228" s="12">
        <f>SUMIFS('8月奖金发放记录'!$J$2:$J$171,'8月奖金发放记录'!$B$2:$B$171,"刘念念",'8月奖金发放记录'!$A$2:$A$171,"粤AGR8506")</f>
        <v>150</v>
      </c>
      <c r="D228" s="2" t="s">
        <v>1159</v>
      </c>
      <c r="E228" s="2" t="s">
        <v>1512</v>
      </c>
      <c r="F228" s="2"/>
      <c r="G228" s="2"/>
      <c r="H228" s="4"/>
      <c r="I228" s="4"/>
      <c r="J228" s="4"/>
      <c r="K228" s="4"/>
      <c r="L228" s="4"/>
      <c r="M228" s="4"/>
    </row>
    <row r="229" ht="19" customHeight="1" spans="1:13">
      <c r="A229" s="4"/>
      <c r="B229" s="4"/>
      <c r="C229" s="5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ht="34" customHeight="1" spans="1:13">
      <c r="A230" s="9" t="s">
        <v>702</v>
      </c>
      <c r="B230" s="10" t="s">
        <v>11</v>
      </c>
      <c r="C230" s="3">
        <v>150</v>
      </c>
      <c r="D230" s="2" t="s">
        <v>1151</v>
      </c>
      <c r="E230" s="2" t="s">
        <v>1151</v>
      </c>
      <c r="F230" s="2" t="s">
        <v>1513</v>
      </c>
      <c r="G230" s="2" t="s">
        <v>1514</v>
      </c>
      <c r="H230" s="2" t="s">
        <v>1515</v>
      </c>
      <c r="I230" s="2" t="s">
        <v>1516</v>
      </c>
      <c r="J230" s="2" t="s">
        <v>1517</v>
      </c>
      <c r="K230" s="2" t="s">
        <v>1518</v>
      </c>
      <c r="L230" s="2" t="s">
        <v>1519</v>
      </c>
      <c r="M230" s="2" t="s">
        <v>24</v>
      </c>
    </row>
    <row r="231" ht="34" customHeight="1" spans="1:13">
      <c r="A231" s="1" t="s">
        <v>60</v>
      </c>
      <c r="B231" s="1" t="s">
        <v>1155</v>
      </c>
      <c r="C231" s="11" t="s">
        <v>1108</v>
      </c>
      <c r="D231" s="1" t="s">
        <v>51</v>
      </c>
      <c r="E231" s="1" t="s">
        <v>1156</v>
      </c>
      <c r="F231" s="4"/>
      <c r="G231" s="4"/>
      <c r="H231" s="4"/>
      <c r="I231" s="4"/>
      <c r="J231" s="4"/>
      <c r="K231" s="4"/>
      <c r="L231" s="4"/>
      <c r="M231" s="4"/>
    </row>
    <row r="232" ht="19" customHeight="1" spans="1:13">
      <c r="A232" s="2" t="s">
        <v>60</v>
      </c>
      <c r="B232" s="2" t="s">
        <v>4</v>
      </c>
      <c r="C232" s="3">
        <f>'8月奖金发放记录'!J136</f>
        <v>150</v>
      </c>
      <c r="D232" s="2" t="s">
        <v>1520</v>
      </c>
      <c r="E232" s="2"/>
      <c r="F232" s="2"/>
      <c r="G232" s="2"/>
      <c r="H232" s="4"/>
      <c r="I232" s="4"/>
      <c r="J232" s="4"/>
      <c r="K232" s="4"/>
      <c r="L232" s="4"/>
      <c r="M232" s="4"/>
    </row>
    <row r="233" ht="19" customHeight="1" spans="1:13">
      <c r="A233" s="9" t="s">
        <v>60</v>
      </c>
      <c r="B233" s="9" t="s">
        <v>1158</v>
      </c>
      <c r="C233" s="12">
        <f>SUMIFS('8月奖金发放记录'!$J$2:$J$171,'8月奖金发放记录'!$B$2:$B$171,"刘念念",'8月奖金发放记录'!$A$2:$A$171,"粤AGR8531")</f>
        <v>150</v>
      </c>
      <c r="D233" s="2" t="s">
        <v>1159</v>
      </c>
      <c r="E233" s="2" t="s">
        <v>1521</v>
      </c>
      <c r="F233" s="2"/>
      <c r="G233" s="2"/>
      <c r="H233" s="4"/>
      <c r="I233" s="4"/>
      <c r="J233" s="4"/>
      <c r="K233" s="4"/>
      <c r="L233" s="4"/>
      <c r="M233" s="4"/>
    </row>
    <row r="234" ht="19" customHeight="1" spans="1:13">
      <c r="A234" s="4"/>
      <c r="B234" s="4"/>
      <c r="C234" s="5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ht="19" customHeight="1" spans="1:13">
      <c r="A235" s="6" t="s">
        <v>1102</v>
      </c>
      <c r="B235" s="6"/>
      <c r="C235" s="7">
        <f>H2</f>
        <v>7372.25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ht="19" customHeight="1" spans="1:1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ht="19" customHeight="1" spans="1:1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ht="19" customHeight="1" spans="1:1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ht="19" customHeight="1" spans="1:1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ht="19" customHeight="1" spans="1:1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ht="19" customHeight="1" spans="1:1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ht="19" customHeight="1" spans="1:1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ht="19" customHeight="1" spans="1:1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ht="19" customHeight="1" spans="1:1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ht="19" customHeight="1" spans="1:1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ht="19" customHeight="1" spans="1:1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ht="19" customHeight="1" spans="1:1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ht="19" customHeight="1" spans="1:1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ht="19" customHeight="1" spans="1:1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ht="19" customHeight="1" spans="1:1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ht="19" customHeight="1" spans="1:1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ht="19" customHeight="1" spans="1:1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ht="19" customHeight="1" spans="1:1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ht="19" customHeight="1" spans="1:1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ht="19" customHeight="1" spans="1:1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ht="19" customHeight="1" spans="1:1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ht="19" customHeight="1" spans="1:1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ht="19" customHeight="1" spans="1:1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ht="19" customHeight="1" spans="1:1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ht="19" customHeight="1" spans="1:1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ht="19" customHeight="1" spans="1:1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ht="19" customHeight="1" spans="1:1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ht="19" customHeight="1" spans="1:1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ht="19" customHeight="1" spans="1:1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ht="19" customHeight="1" spans="1:1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ht="19" customHeight="1" spans="1:1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ht="19" customHeight="1" spans="1:1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ht="19" customHeight="1" spans="1:1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ht="19" customHeight="1" spans="1:1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ht="19" customHeight="1" spans="1:1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ht="19" customHeight="1" spans="1:1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ht="19" customHeight="1" spans="1:1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ht="19" customHeight="1" spans="1:1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ht="19" customHeight="1" spans="1:1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ht="19" customHeight="1" spans="1:1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ht="19" customHeight="1" spans="1:1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ht="19" customHeight="1" spans="1:1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ht="19" customHeight="1" spans="1:1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ht="19" customHeight="1" spans="1:1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ht="19" customHeight="1" spans="1:1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ht="19" customHeight="1" spans="1:1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ht="19" customHeight="1" spans="1:1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ht="19" customHeight="1" spans="1:1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ht="19" customHeight="1" spans="1:1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ht="19" customHeight="1" spans="1:1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ht="19" customHeight="1" spans="1:1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ht="19" customHeight="1" spans="1:1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ht="19" customHeight="1" spans="1:1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ht="19" customHeight="1" spans="1:1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ht="19" customHeight="1" spans="1:1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ht="19" customHeight="1" spans="1:1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ht="19" customHeight="1" spans="1:1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ht="19" customHeight="1" spans="1:1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ht="19" customHeight="1" spans="1:1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ht="19" customHeight="1" spans="1:1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ht="19" customHeight="1" spans="1:1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ht="19" customHeight="1" spans="1:1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ht="19" customHeight="1" spans="1:1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ht="19" customHeight="1" spans="1:1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ht="19" customHeight="1" spans="1:1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ht="19" customHeight="1" spans="1:1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ht="19" customHeight="1" spans="1:1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ht="19" customHeight="1" spans="1:1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ht="19" customHeight="1" spans="1:1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ht="19" customHeight="1" spans="1:1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ht="19" customHeight="1" spans="1:1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ht="19" customHeight="1" spans="1:1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ht="19" customHeight="1" spans="1:1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ht="19" customHeight="1" spans="1:1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ht="19" customHeight="1" spans="1:1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ht="19" customHeight="1" spans="1:1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ht="19" customHeight="1" spans="1:1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ht="19" customHeight="1" spans="1: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ht="19" customHeight="1" spans="1:1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ht="19" customHeight="1" spans="1:1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ht="19" customHeight="1" spans="1:1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ht="19" customHeight="1" spans="1:1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ht="19" customHeight="1" spans="1:1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ht="19" customHeight="1" spans="1:1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ht="19" customHeight="1" spans="1:1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ht="19" customHeight="1" spans="1:1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ht="19" customHeight="1" spans="1:1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ht="19" customHeight="1" spans="1:1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ht="19" customHeight="1" spans="1:1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ht="19" customHeight="1" spans="1:1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ht="19" customHeight="1" spans="1:1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ht="19" customHeight="1" spans="1:1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ht="19" customHeight="1" spans="1:1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ht="19" customHeight="1" spans="1:1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ht="19" customHeight="1" spans="1:1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ht="19" customHeight="1" spans="1:1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ht="19" customHeight="1" spans="1:1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ht="19" customHeight="1" spans="1:1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ht="19" customHeight="1" spans="1:1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ht="19" customHeight="1" spans="1:1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ht="19" customHeight="1" spans="1:1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ht="19" customHeight="1" spans="1:1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ht="19" customHeight="1" spans="1:1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ht="19" customHeight="1" spans="1:1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ht="19" customHeight="1" spans="1:1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ht="19" customHeight="1" spans="1:1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ht="19" customHeight="1" spans="1:1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ht="19" customHeight="1" spans="1:1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ht="19" customHeight="1" spans="1:1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ht="19" customHeight="1" spans="1:1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ht="19" customHeight="1" spans="1:1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ht="19" customHeight="1" spans="1:1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ht="19" customHeight="1" spans="1:1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ht="19" customHeight="1" spans="1:1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ht="19" customHeight="1" spans="1:1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ht="19" customHeight="1" spans="1:1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ht="19" customHeight="1" spans="1:1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ht="19" customHeight="1" spans="1:1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ht="19" customHeight="1" spans="1:1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ht="19" customHeight="1" spans="1:1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ht="19" customHeight="1" spans="1:1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ht="19" customHeight="1" spans="1:1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ht="19" customHeight="1" spans="1:1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ht="19" customHeight="1" spans="1:1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ht="19" customHeight="1" spans="1:1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ht="19" customHeight="1" spans="1:1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ht="19" customHeight="1" spans="1:1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ht="19" customHeight="1" spans="1:1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ht="19" customHeight="1" spans="1:1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ht="19" customHeight="1" spans="1:1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ht="19" customHeight="1" spans="1:1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ht="19" customHeight="1" spans="1:1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ht="19" customHeight="1" spans="1:1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ht="19" customHeight="1" spans="1:1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ht="19" customHeight="1" spans="1:1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ht="19" customHeight="1" spans="1:1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ht="19" customHeight="1" spans="1:1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ht="19" customHeight="1" spans="1:1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ht="19" customHeight="1" spans="1:1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ht="19" customHeight="1" spans="1:1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ht="19" customHeight="1" spans="1:1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ht="19" customHeight="1" spans="1:1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ht="19" customHeight="1" spans="1:1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</sheetData>
  <mergeCells count="141">
    <mergeCell ref="A1:M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  <mergeCell ref="E201:G201"/>
    <mergeCell ref="D202:G202"/>
    <mergeCell ref="E203:G203"/>
    <mergeCell ref="E206:G206"/>
    <mergeCell ref="D207:G207"/>
    <mergeCell ref="E208:G208"/>
    <mergeCell ref="E211:G211"/>
    <mergeCell ref="D212:G212"/>
    <mergeCell ref="E213:G213"/>
    <mergeCell ref="E216:G216"/>
    <mergeCell ref="D217:G217"/>
    <mergeCell ref="E218:G218"/>
    <mergeCell ref="E221:G221"/>
    <mergeCell ref="D222:G222"/>
    <mergeCell ref="E223:G223"/>
    <mergeCell ref="E226:G226"/>
    <mergeCell ref="D227:G227"/>
    <mergeCell ref="E228:G228"/>
    <mergeCell ref="E231:G231"/>
    <mergeCell ref="D232:G232"/>
    <mergeCell ref="E233:G233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8"/>
  <sheetViews>
    <sheetView workbookViewId="0">
      <selection activeCell="A1" sqref="A1:M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1" width="22" customWidth="1"/>
    <col min="12" max="12" width="25" customWidth="1"/>
    <col min="13" max="13" width="12" customWidth="1"/>
  </cols>
  <sheetData>
    <row r="1" ht="22" customHeight="1" spans="1:13">
      <c r="A1" s="8" t="s">
        <v>1522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9" customHeight="1" spans="1:13">
      <c r="A2" s="6" t="s">
        <v>1523</v>
      </c>
      <c r="B2" s="6"/>
      <c r="C2" s="6"/>
      <c r="D2" s="6"/>
      <c r="E2" s="6" t="s">
        <v>1140</v>
      </c>
      <c r="F2" s="6"/>
      <c r="G2" s="6"/>
      <c r="H2" s="7">
        <f>SUMIFS('8月奖金发放记录'!$J$2:$J$171,'8月奖金发放记录'!$B$2:$B$171,"吴纬涛")</f>
        <v>5979.35</v>
      </c>
      <c r="I2" s="6"/>
      <c r="J2" s="6"/>
      <c r="K2" s="6"/>
      <c r="L2" s="6"/>
      <c r="M2" s="6"/>
    </row>
    <row r="3" ht="19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4" customHeight="1" spans="1:13">
      <c r="A4" s="1" t="s">
        <v>30</v>
      </c>
      <c r="B4" s="1" t="s">
        <v>0</v>
      </c>
      <c r="C4" s="1" t="s">
        <v>1141</v>
      </c>
      <c r="D4" s="1" t="s">
        <v>1142</v>
      </c>
      <c r="E4" s="1" t="s">
        <v>1143</v>
      </c>
      <c r="F4" s="1" t="s">
        <v>1144</v>
      </c>
      <c r="G4" s="1" t="s">
        <v>1145</v>
      </c>
      <c r="H4" s="1" t="s">
        <v>1146</v>
      </c>
      <c r="I4" s="1" t="s">
        <v>1147</v>
      </c>
      <c r="J4" s="1" t="s">
        <v>1148</v>
      </c>
      <c r="K4" s="1" t="s">
        <v>1149</v>
      </c>
      <c r="L4" s="1" t="s">
        <v>1150</v>
      </c>
      <c r="M4" s="1" t="s">
        <v>69</v>
      </c>
    </row>
    <row r="5" ht="34" customHeight="1" spans="1:13">
      <c r="A5" s="9" t="s">
        <v>443</v>
      </c>
      <c r="B5" s="10" t="s">
        <v>17</v>
      </c>
      <c r="C5" s="3">
        <v>1000</v>
      </c>
      <c r="D5" s="2" t="s">
        <v>1524</v>
      </c>
      <c r="E5" s="2" t="s">
        <v>1525</v>
      </c>
      <c r="F5" s="2" t="s">
        <v>1151</v>
      </c>
      <c r="G5" s="2" t="s">
        <v>1151</v>
      </c>
      <c r="H5" s="2" t="s">
        <v>1151</v>
      </c>
      <c r="I5" s="2" t="s">
        <v>1151</v>
      </c>
      <c r="J5" s="2" t="s">
        <v>1151</v>
      </c>
      <c r="K5" s="2" t="s">
        <v>1526</v>
      </c>
      <c r="L5" s="2" t="s">
        <v>1526</v>
      </c>
      <c r="M5" s="2" t="s">
        <v>24</v>
      </c>
    </row>
    <row r="6" ht="34" customHeight="1" spans="1:13">
      <c r="A6" s="1" t="s">
        <v>60</v>
      </c>
      <c r="B6" s="1" t="s">
        <v>1155</v>
      </c>
      <c r="C6" s="11" t="s">
        <v>1108</v>
      </c>
      <c r="D6" s="1" t="s">
        <v>51</v>
      </c>
      <c r="E6" s="1" t="s">
        <v>1156</v>
      </c>
      <c r="F6" s="4"/>
      <c r="G6" s="4"/>
      <c r="H6" s="4"/>
      <c r="I6" s="4"/>
      <c r="J6" s="4"/>
      <c r="K6" s="4"/>
      <c r="L6" s="4"/>
      <c r="M6" s="4"/>
    </row>
    <row r="7" ht="19" customHeight="1" spans="1:13">
      <c r="A7" s="2" t="s">
        <v>60</v>
      </c>
      <c r="B7" s="2" t="s">
        <v>1164</v>
      </c>
      <c r="C7" s="3">
        <v>0</v>
      </c>
      <c r="D7" s="2" t="s">
        <v>746</v>
      </c>
      <c r="E7" s="2"/>
      <c r="F7" s="2"/>
      <c r="G7" s="2"/>
      <c r="H7" s="4"/>
      <c r="I7" s="4"/>
      <c r="J7" s="4"/>
      <c r="K7" s="4"/>
      <c r="L7" s="4"/>
      <c r="M7" s="4"/>
    </row>
    <row r="8" ht="19" customHeight="1" spans="1:13">
      <c r="A8" s="9" t="s">
        <v>60</v>
      </c>
      <c r="B8" s="9" t="s">
        <v>1158</v>
      </c>
      <c r="C8" s="12">
        <f>SUMIFS('8月奖金发放记录'!$J$2:$J$171,'8月奖金发放记录'!$B$2:$B$171,"吴纬涛",'8月奖金发放记录'!$A$2:$A$171,"粤A00255F")</f>
        <v>0</v>
      </c>
      <c r="D8" s="2" t="s">
        <v>1159</v>
      </c>
      <c r="E8" s="2" t="s">
        <v>1160</v>
      </c>
      <c r="F8" s="2"/>
      <c r="G8" s="2"/>
      <c r="H8" s="4"/>
      <c r="I8" s="4"/>
      <c r="J8" s="4"/>
      <c r="K8" s="4"/>
      <c r="L8" s="4"/>
      <c r="M8" s="4"/>
    </row>
    <row r="9" ht="19" customHeight="1" spans="1:13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</row>
    <row r="10" ht="34" customHeight="1" spans="1:13">
      <c r="A10" s="9" t="s">
        <v>445</v>
      </c>
      <c r="B10" s="10" t="s">
        <v>17</v>
      </c>
      <c r="C10" s="3">
        <v>1000</v>
      </c>
      <c r="D10" s="2" t="s">
        <v>1151</v>
      </c>
      <c r="E10" s="2" t="s">
        <v>1151</v>
      </c>
      <c r="F10" s="2" t="s">
        <v>1151</v>
      </c>
      <c r="G10" s="2" t="s">
        <v>1151</v>
      </c>
      <c r="H10" s="2" t="s">
        <v>1151</v>
      </c>
      <c r="I10" s="2" t="s">
        <v>1151</v>
      </c>
      <c r="J10" s="2" t="s">
        <v>1151</v>
      </c>
      <c r="K10" s="2" t="s">
        <v>1527</v>
      </c>
      <c r="L10" s="2" t="s">
        <v>1527</v>
      </c>
      <c r="M10" s="2" t="s">
        <v>24</v>
      </c>
    </row>
    <row r="11" ht="34" customHeight="1" spans="1:13">
      <c r="A11" s="1" t="s">
        <v>60</v>
      </c>
      <c r="B11" s="1" t="s">
        <v>1155</v>
      </c>
      <c r="C11" s="11" t="s">
        <v>1108</v>
      </c>
      <c r="D11" s="1" t="s">
        <v>51</v>
      </c>
      <c r="E11" s="1" t="s">
        <v>1156</v>
      </c>
      <c r="F11" s="4"/>
      <c r="G11" s="4"/>
      <c r="H11" s="4"/>
      <c r="I11" s="4"/>
      <c r="J11" s="4"/>
      <c r="K11" s="4"/>
      <c r="L11" s="4"/>
      <c r="M11" s="4"/>
    </row>
    <row r="12" ht="19" customHeight="1" spans="1:13">
      <c r="A12" s="2" t="s">
        <v>60</v>
      </c>
      <c r="B12" s="2" t="s">
        <v>1164</v>
      </c>
      <c r="C12" s="3">
        <v>0</v>
      </c>
      <c r="D12" s="2" t="s">
        <v>746</v>
      </c>
      <c r="E12" s="2"/>
      <c r="F12" s="2"/>
      <c r="G12" s="2"/>
      <c r="H12" s="4"/>
      <c r="I12" s="4"/>
      <c r="J12" s="4"/>
      <c r="K12" s="4"/>
      <c r="L12" s="4"/>
      <c r="M12" s="4"/>
    </row>
    <row r="13" ht="19" customHeight="1" spans="1:13">
      <c r="A13" s="9" t="s">
        <v>60</v>
      </c>
      <c r="B13" s="9" t="s">
        <v>1158</v>
      </c>
      <c r="C13" s="12">
        <f>SUMIFS('8月奖金发放记录'!$J$2:$J$171,'8月奖金发放记录'!$B$2:$B$171,"吴纬涛",'8月奖金发放记录'!$A$2:$A$171,"粤A01209F")</f>
        <v>0</v>
      </c>
      <c r="D13" s="2" t="s">
        <v>1159</v>
      </c>
      <c r="E13" s="2" t="s">
        <v>1160</v>
      </c>
      <c r="F13" s="2"/>
      <c r="G13" s="2"/>
      <c r="H13" s="4"/>
      <c r="I13" s="4"/>
      <c r="J13" s="4"/>
      <c r="K13" s="4"/>
      <c r="L13" s="4"/>
      <c r="M13" s="4"/>
    </row>
    <row r="14" ht="19" customHeight="1" spans="1:13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34" customHeight="1" spans="1:13">
      <c r="A15" s="9" t="s">
        <v>447</v>
      </c>
      <c r="B15" s="10" t="s">
        <v>17</v>
      </c>
      <c r="C15" s="3">
        <v>1000</v>
      </c>
      <c r="D15" s="2" t="s">
        <v>1151</v>
      </c>
      <c r="E15" s="2" t="s">
        <v>1151</v>
      </c>
      <c r="F15" s="2" t="s">
        <v>1151</v>
      </c>
      <c r="G15" s="2" t="s">
        <v>1151</v>
      </c>
      <c r="H15" s="2" t="s">
        <v>1151</v>
      </c>
      <c r="I15" s="2" t="s">
        <v>1151</v>
      </c>
      <c r="J15" s="2" t="s">
        <v>1151</v>
      </c>
      <c r="K15" s="2" t="s">
        <v>1528</v>
      </c>
      <c r="L15" s="2" t="s">
        <v>1528</v>
      </c>
      <c r="M15" s="2" t="s">
        <v>24</v>
      </c>
    </row>
    <row r="16" ht="34" customHeight="1" spans="1:13">
      <c r="A16" s="1" t="s">
        <v>60</v>
      </c>
      <c r="B16" s="1" t="s">
        <v>1155</v>
      </c>
      <c r="C16" s="11" t="s">
        <v>1108</v>
      </c>
      <c r="D16" s="1" t="s">
        <v>51</v>
      </c>
      <c r="E16" s="1" t="s">
        <v>1156</v>
      </c>
      <c r="F16" s="4"/>
      <c r="G16" s="4"/>
      <c r="H16" s="4"/>
      <c r="I16" s="4"/>
      <c r="J16" s="4"/>
      <c r="K16" s="4"/>
      <c r="L16" s="4"/>
      <c r="M16" s="4"/>
    </row>
    <row r="17" ht="19" customHeight="1" spans="1:13">
      <c r="A17" s="2" t="s">
        <v>60</v>
      </c>
      <c r="B17" s="2" t="s">
        <v>1164</v>
      </c>
      <c r="C17" s="3">
        <v>0</v>
      </c>
      <c r="D17" s="2" t="s">
        <v>746</v>
      </c>
      <c r="E17" s="2"/>
      <c r="F17" s="2"/>
      <c r="G17" s="2"/>
      <c r="H17" s="4"/>
      <c r="I17" s="4"/>
      <c r="J17" s="4"/>
      <c r="K17" s="4"/>
      <c r="L17" s="4"/>
      <c r="M17" s="4"/>
    </row>
    <row r="18" ht="19" customHeight="1" spans="1:13">
      <c r="A18" s="9" t="s">
        <v>60</v>
      </c>
      <c r="B18" s="9" t="s">
        <v>1158</v>
      </c>
      <c r="C18" s="12">
        <f>SUMIFS('8月奖金发放记录'!$J$2:$J$171,'8月奖金发放记录'!$B$2:$B$171,"吴纬涛",'8月奖金发放记录'!$A$2:$A$171,"粤A01396F")</f>
        <v>0</v>
      </c>
      <c r="D18" s="2" t="s">
        <v>1159</v>
      </c>
      <c r="E18" s="2" t="s">
        <v>1160</v>
      </c>
      <c r="F18" s="2"/>
      <c r="G18" s="2"/>
      <c r="H18" s="4"/>
      <c r="I18" s="4"/>
      <c r="J18" s="4"/>
      <c r="K18" s="4"/>
      <c r="L18" s="4"/>
      <c r="M18" s="4"/>
    </row>
    <row r="19" ht="19" customHeight="1" spans="1:13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34" customHeight="1" spans="1:13">
      <c r="A20" s="9" t="s">
        <v>450</v>
      </c>
      <c r="B20" s="10" t="s">
        <v>17</v>
      </c>
      <c r="C20" s="3">
        <v>1000</v>
      </c>
      <c r="D20" s="2" t="s">
        <v>1151</v>
      </c>
      <c r="E20" s="2" t="s">
        <v>1151</v>
      </c>
      <c r="F20" s="2" t="s">
        <v>1151</v>
      </c>
      <c r="G20" s="2" t="s">
        <v>1151</v>
      </c>
      <c r="H20" s="2" t="s">
        <v>1151</v>
      </c>
      <c r="I20" s="2" t="s">
        <v>1151</v>
      </c>
      <c r="J20" s="2" t="s">
        <v>1151</v>
      </c>
      <c r="K20" s="2" t="s">
        <v>1529</v>
      </c>
      <c r="L20" s="2" t="s">
        <v>1529</v>
      </c>
      <c r="M20" s="2" t="s">
        <v>24</v>
      </c>
    </row>
    <row r="21" ht="34" customHeight="1" spans="1:13">
      <c r="A21" s="1" t="s">
        <v>60</v>
      </c>
      <c r="B21" s="1" t="s">
        <v>1155</v>
      </c>
      <c r="C21" s="11" t="s">
        <v>1108</v>
      </c>
      <c r="D21" s="1" t="s">
        <v>51</v>
      </c>
      <c r="E21" s="1" t="s">
        <v>1156</v>
      </c>
      <c r="F21" s="4"/>
      <c r="G21" s="4"/>
      <c r="H21" s="4"/>
      <c r="I21" s="4"/>
      <c r="J21" s="4"/>
      <c r="K21" s="4"/>
      <c r="L21" s="4"/>
      <c r="M21" s="4"/>
    </row>
    <row r="22" ht="19" customHeight="1" spans="1:13">
      <c r="A22" s="2" t="s">
        <v>60</v>
      </c>
      <c r="B22" s="2" t="s">
        <v>1164</v>
      </c>
      <c r="C22" s="3">
        <v>0</v>
      </c>
      <c r="D22" s="2" t="s">
        <v>746</v>
      </c>
      <c r="E22" s="2"/>
      <c r="F22" s="2"/>
      <c r="G22" s="2"/>
      <c r="H22" s="4"/>
      <c r="I22" s="4"/>
      <c r="J22" s="4"/>
      <c r="K22" s="4"/>
      <c r="L22" s="4"/>
      <c r="M22" s="4"/>
    </row>
    <row r="23" ht="19" customHeight="1" spans="1:13">
      <c r="A23" s="9" t="s">
        <v>60</v>
      </c>
      <c r="B23" s="9" t="s">
        <v>1158</v>
      </c>
      <c r="C23" s="12">
        <f>SUMIFS('8月奖金发放记录'!$J$2:$J$171,'8月奖金发放记录'!$B$2:$B$171,"吴纬涛",'8月奖金发放记录'!$A$2:$A$171,"粤A01886F")</f>
        <v>0</v>
      </c>
      <c r="D23" s="2" t="s">
        <v>1159</v>
      </c>
      <c r="E23" s="2" t="s">
        <v>1160</v>
      </c>
      <c r="F23" s="2"/>
      <c r="G23" s="2"/>
      <c r="H23" s="4"/>
      <c r="I23" s="4"/>
      <c r="J23" s="4"/>
      <c r="K23" s="4"/>
      <c r="L23" s="4"/>
      <c r="M23" s="4"/>
    </row>
    <row r="24" ht="19" customHeight="1" spans="1:13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34" customHeight="1" spans="1:13">
      <c r="A25" s="9" t="s">
        <v>322</v>
      </c>
      <c r="B25" s="10" t="s">
        <v>17</v>
      </c>
      <c r="C25" s="3">
        <v>1000</v>
      </c>
      <c r="D25" s="2" t="s">
        <v>1151</v>
      </c>
      <c r="E25" s="2" t="s">
        <v>1151</v>
      </c>
      <c r="F25" s="2" t="s">
        <v>1151</v>
      </c>
      <c r="G25" s="2" t="s">
        <v>1151</v>
      </c>
      <c r="H25" s="2" t="s">
        <v>1151</v>
      </c>
      <c r="I25" s="2" t="s">
        <v>1151</v>
      </c>
      <c r="J25" s="2" t="s">
        <v>1151</v>
      </c>
      <c r="K25" s="2" t="s">
        <v>1530</v>
      </c>
      <c r="L25" s="2" t="s">
        <v>1530</v>
      </c>
      <c r="M25" s="2" t="s">
        <v>24</v>
      </c>
    </row>
    <row r="26" ht="34" customHeight="1" spans="1:13">
      <c r="A26" s="1" t="s">
        <v>60</v>
      </c>
      <c r="B26" s="1" t="s">
        <v>1155</v>
      </c>
      <c r="C26" s="11" t="s">
        <v>1108</v>
      </c>
      <c r="D26" s="1" t="s">
        <v>51</v>
      </c>
      <c r="E26" s="1" t="s">
        <v>1156</v>
      </c>
      <c r="F26" s="4"/>
      <c r="G26" s="4"/>
      <c r="H26" s="4"/>
      <c r="I26" s="4"/>
      <c r="J26" s="4"/>
      <c r="K26" s="4"/>
      <c r="L26" s="4"/>
      <c r="M26" s="4"/>
    </row>
    <row r="27" ht="19" customHeight="1" spans="1:13">
      <c r="A27" s="2" t="s">
        <v>60</v>
      </c>
      <c r="B27" s="2" t="s">
        <v>1164</v>
      </c>
      <c r="C27" s="3">
        <v>0</v>
      </c>
      <c r="D27" s="2" t="s">
        <v>746</v>
      </c>
      <c r="E27" s="2"/>
      <c r="F27" s="2"/>
      <c r="G27" s="2"/>
      <c r="H27" s="4"/>
      <c r="I27" s="4"/>
      <c r="J27" s="4"/>
      <c r="K27" s="4"/>
      <c r="L27" s="4"/>
      <c r="M27" s="4"/>
    </row>
    <row r="28" ht="19" customHeight="1" spans="1:13">
      <c r="A28" s="9" t="s">
        <v>60</v>
      </c>
      <c r="B28" s="9" t="s">
        <v>1158</v>
      </c>
      <c r="C28" s="12">
        <f>SUMIFS('8月奖金发放记录'!$J$2:$J$171,'8月奖金发放记录'!$B$2:$B$171,"吴纬涛",'8月奖金发放记录'!$A$2:$A$171,"粤A02956F")</f>
        <v>0</v>
      </c>
      <c r="D28" s="2" t="s">
        <v>1159</v>
      </c>
      <c r="E28" s="2" t="s">
        <v>1160</v>
      </c>
      <c r="F28" s="2"/>
      <c r="G28" s="2"/>
      <c r="H28" s="4"/>
      <c r="I28" s="4"/>
      <c r="J28" s="4"/>
      <c r="K28" s="4"/>
      <c r="L28" s="4"/>
      <c r="M28" s="4"/>
    </row>
    <row r="29" ht="19" customHeight="1" spans="1:13">
      <c r="A29" s="4"/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34" customHeight="1" spans="1:13">
      <c r="A30" s="9" t="s">
        <v>451</v>
      </c>
      <c r="B30" s="10" t="s">
        <v>17</v>
      </c>
      <c r="C30" s="3">
        <v>1000</v>
      </c>
      <c r="D30" s="2" t="s">
        <v>1151</v>
      </c>
      <c r="E30" s="2" t="s">
        <v>1151</v>
      </c>
      <c r="F30" s="2" t="s">
        <v>1151</v>
      </c>
      <c r="G30" s="2" t="s">
        <v>1151</v>
      </c>
      <c r="H30" s="2" t="s">
        <v>1151</v>
      </c>
      <c r="I30" s="2" t="s">
        <v>1151</v>
      </c>
      <c r="J30" s="2" t="s">
        <v>1151</v>
      </c>
      <c r="K30" s="2" t="s">
        <v>1531</v>
      </c>
      <c r="L30" s="2" t="s">
        <v>1531</v>
      </c>
      <c r="M30" s="2" t="s">
        <v>24</v>
      </c>
    </row>
    <row r="31" ht="34" customHeight="1" spans="1:13">
      <c r="A31" s="1" t="s">
        <v>60</v>
      </c>
      <c r="B31" s="1" t="s">
        <v>1155</v>
      </c>
      <c r="C31" s="11" t="s">
        <v>1108</v>
      </c>
      <c r="D31" s="1" t="s">
        <v>51</v>
      </c>
      <c r="E31" s="1" t="s">
        <v>1156</v>
      </c>
      <c r="F31" s="4"/>
      <c r="G31" s="4"/>
      <c r="H31" s="4"/>
      <c r="I31" s="4"/>
      <c r="J31" s="4"/>
      <c r="K31" s="4"/>
      <c r="L31" s="4"/>
      <c r="M31" s="4"/>
    </row>
    <row r="32" ht="19" customHeight="1" spans="1:13">
      <c r="A32" s="2" t="s">
        <v>60</v>
      </c>
      <c r="B32" s="2" t="s">
        <v>1164</v>
      </c>
      <c r="C32" s="3">
        <v>0</v>
      </c>
      <c r="D32" s="2" t="s">
        <v>746</v>
      </c>
      <c r="E32" s="2"/>
      <c r="F32" s="2"/>
      <c r="G32" s="2"/>
      <c r="H32" s="4"/>
      <c r="I32" s="4"/>
      <c r="J32" s="4"/>
      <c r="K32" s="4"/>
      <c r="L32" s="4"/>
      <c r="M32" s="4"/>
    </row>
    <row r="33" ht="19" customHeight="1" spans="1:13">
      <c r="A33" s="9" t="s">
        <v>60</v>
      </c>
      <c r="B33" s="9" t="s">
        <v>1158</v>
      </c>
      <c r="C33" s="12">
        <f>SUMIFS('8月奖金发放记录'!$J$2:$J$171,'8月奖金发放记录'!$B$2:$B$171,"吴纬涛",'8月奖金发放记录'!$A$2:$A$171,"粤A03569F")</f>
        <v>0</v>
      </c>
      <c r="D33" s="2" t="s">
        <v>1159</v>
      </c>
      <c r="E33" s="2" t="s">
        <v>1160</v>
      </c>
      <c r="F33" s="2"/>
      <c r="G33" s="2"/>
      <c r="H33" s="4"/>
      <c r="I33" s="4"/>
      <c r="J33" s="4"/>
      <c r="K33" s="4"/>
      <c r="L33" s="4"/>
      <c r="M33" s="4"/>
    </row>
    <row r="34" ht="19" customHeight="1" spans="1:13">
      <c r="A34" s="4"/>
      <c r="B34" s="4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34" customHeight="1" spans="1:13">
      <c r="A35" s="9" t="s">
        <v>454</v>
      </c>
      <c r="B35" s="10" t="s">
        <v>17</v>
      </c>
      <c r="C35" s="3">
        <v>1000</v>
      </c>
      <c r="D35" s="2" t="s">
        <v>1151</v>
      </c>
      <c r="E35" s="2" t="s">
        <v>1151</v>
      </c>
      <c r="F35" s="2" t="s">
        <v>1151</v>
      </c>
      <c r="G35" s="2" t="s">
        <v>1151</v>
      </c>
      <c r="H35" s="2" t="s">
        <v>1151</v>
      </c>
      <c r="I35" s="2" t="s">
        <v>1151</v>
      </c>
      <c r="J35" s="2" t="s">
        <v>1151</v>
      </c>
      <c r="K35" s="2" t="s">
        <v>1532</v>
      </c>
      <c r="L35" s="2" t="s">
        <v>1532</v>
      </c>
      <c r="M35" s="2" t="s">
        <v>24</v>
      </c>
    </row>
    <row r="36" ht="34" customHeight="1" spans="1:13">
      <c r="A36" s="1" t="s">
        <v>60</v>
      </c>
      <c r="B36" s="1" t="s">
        <v>1155</v>
      </c>
      <c r="C36" s="11" t="s">
        <v>1108</v>
      </c>
      <c r="D36" s="1" t="s">
        <v>51</v>
      </c>
      <c r="E36" s="1" t="s">
        <v>1156</v>
      </c>
      <c r="F36" s="4"/>
      <c r="G36" s="4"/>
      <c r="H36" s="4"/>
      <c r="I36" s="4"/>
      <c r="J36" s="4"/>
      <c r="K36" s="4"/>
      <c r="L36" s="4"/>
      <c r="M36" s="4"/>
    </row>
    <row r="37" ht="19" customHeight="1" spans="1:13">
      <c r="A37" s="2" t="s">
        <v>60</v>
      </c>
      <c r="B37" s="2" t="s">
        <v>1164</v>
      </c>
      <c r="C37" s="3">
        <v>0</v>
      </c>
      <c r="D37" s="2" t="s">
        <v>746</v>
      </c>
      <c r="E37" s="2"/>
      <c r="F37" s="2"/>
      <c r="G37" s="2"/>
      <c r="H37" s="4"/>
      <c r="I37" s="4"/>
      <c r="J37" s="4"/>
      <c r="K37" s="4"/>
      <c r="L37" s="4"/>
      <c r="M37" s="4"/>
    </row>
    <row r="38" ht="19" customHeight="1" spans="1:13">
      <c r="A38" s="9" t="s">
        <v>60</v>
      </c>
      <c r="B38" s="9" t="s">
        <v>1158</v>
      </c>
      <c r="C38" s="12">
        <f>SUMIFS('8月奖金发放记录'!$J$2:$J$171,'8月奖金发放记录'!$B$2:$B$171,"吴纬涛",'8月奖金发放记录'!$A$2:$A$171,"粤A05839F")</f>
        <v>0</v>
      </c>
      <c r="D38" s="2" t="s">
        <v>1159</v>
      </c>
      <c r="E38" s="2" t="s">
        <v>1160</v>
      </c>
      <c r="F38" s="2"/>
      <c r="G38" s="2"/>
      <c r="H38" s="4"/>
      <c r="I38" s="4"/>
      <c r="J38" s="4"/>
      <c r="K38" s="4"/>
      <c r="L38" s="4"/>
      <c r="M38" s="4"/>
    </row>
    <row r="39" ht="19" customHeight="1" spans="1:13">
      <c r="A39" s="4"/>
      <c r="B39" s="4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ht="34" customHeight="1" spans="1:13">
      <c r="A40" s="9" t="s">
        <v>455</v>
      </c>
      <c r="B40" s="10" t="s">
        <v>17</v>
      </c>
      <c r="C40" s="3">
        <v>1000</v>
      </c>
      <c r="D40" s="2" t="s">
        <v>1151</v>
      </c>
      <c r="E40" s="2" t="s">
        <v>1151</v>
      </c>
      <c r="F40" s="2" t="s">
        <v>1151</v>
      </c>
      <c r="G40" s="2" t="s">
        <v>1151</v>
      </c>
      <c r="H40" s="2" t="s">
        <v>1151</v>
      </c>
      <c r="I40" s="2" t="s">
        <v>1151</v>
      </c>
      <c r="J40" s="2" t="s">
        <v>1151</v>
      </c>
      <c r="K40" s="2" t="s">
        <v>1533</v>
      </c>
      <c r="L40" s="2" t="s">
        <v>1533</v>
      </c>
      <c r="M40" s="2" t="s">
        <v>24</v>
      </c>
    </row>
    <row r="41" ht="34" customHeight="1" spans="1:13">
      <c r="A41" s="1" t="s">
        <v>60</v>
      </c>
      <c r="B41" s="1" t="s">
        <v>1155</v>
      </c>
      <c r="C41" s="11" t="s">
        <v>1108</v>
      </c>
      <c r="D41" s="1" t="s">
        <v>51</v>
      </c>
      <c r="E41" s="1" t="s">
        <v>1156</v>
      </c>
      <c r="F41" s="4"/>
      <c r="G41" s="4"/>
      <c r="H41" s="4"/>
      <c r="I41" s="4"/>
      <c r="J41" s="4"/>
      <c r="K41" s="4"/>
      <c r="L41" s="4"/>
      <c r="M41" s="4"/>
    </row>
    <row r="42" ht="19" customHeight="1" spans="1:13">
      <c r="A42" s="2" t="s">
        <v>60</v>
      </c>
      <c r="B42" s="2" t="s">
        <v>1164</v>
      </c>
      <c r="C42" s="3">
        <v>0</v>
      </c>
      <c r="D42" s="2" t="s">
        <v>746</v>
      </c>
      <c r="E42" s="2"/>
      <c r="F42" s="2"/>
      <c r="G42" s="2"/>
      <c r="H42" s="4"/>
      <c r="I42" s="4"/>
      <c r="J42" s="4"/>
      <c r="K42" s="4"/>
      <c r="L42" s="4"/>
      <c r="M42" s="4"/>
    </row>
    <row r="43" ht="19" customHeight="1" spans="1:13">
      <c r="A43" s="9" t="s">
        <v>60</v>
      </c>
      <c r="B43" s="9" t="s">
        <v>1158</v>
      </c>
      <c r="C43" s="12">
        <f>SUMIFS('8月奖金发放记录'!$J$2:$J$171,'8月奖金发放记录'!$B$2:$B$171,"吴纬涛",'8月奖金发放记录'!$A$2:$A$171,"粤A05985F")</f>
        <v>0</v>
      </c>
      <c r="D43" s="2" t="s">
        <v>1159</v>
      </c>
      <c r="E43" s="2" t="s">
        <v>1160</v>
      </c>
      <c r="F43" s="2"/>
      <c r="G43" s="2"/>
      <c r="H43" s="4"/>
      <c r="I43" s="4"/>
      <c r="J43" s="4"/>
      <c r="K43" s="4"/>
      <c r="L43" s="4"/>
      <c r="M43" s="4"/>
    </row>
    <row r="44" ht="19" customHeight="1" spans="1:13">
      <c r="A44" s="4"/>
      <c r="B44" s="4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ht="34" customHeight="1" spans="1:13">
      <c r="A45" s="9" t="s">
        <v>456</v>
      </c>
      <c r="B45" s="10" t="s">
        <v>17</v>
      </c>
      <c r="C45" s="3">
        <v>1000</v>
      </c>
      <c r="D45" s="2" t="s">
        <v>1534</v>
      </c>
      <c r="E45" s="2" t="s">
        <v>1151</v>
      </c>
      <c r="F45" s="2" t="s">
        <v>1151</v>
      </c>
      <c r="G45" s="2" t="s">
        <v>1151</v>
      </c>
      <c r="H45" s="2" t="s">
        <v>1151</v>
      </c>
      <c r="I45" s="2" t="s">
        <v>1151</v>
      </c>
      <c r="J45" s="2" t="s">
        <v>1151</v>
      </c>
      <c r="K45" s="2" t="s">
        <v>1535</v>
      </c>
      <c r="L45" s="2" t="s">
        <v>1535</v>
      </c>
      <c r="M45" s="2" t="s">
        <v>24</v>
      </c>
    </row>
    <row r="46" ht="34" customHeight="1" spans="1:13">
      <c r="A46" s="1" t="s">
        <v>60</v>
      </c>
      <c r="B46" s="1" t="s">
        <v>1155</v>
      </c>
      <c r="C46" s="11" t="s">
        <v>1108</v>
      </c>
      <c r="D46" s="1" t="s">
        <v>51</v>
      </c>
      <c r="E46" s="1" t="s">
        <v>1156</v>
      </c>
      <c r="F46" s="4"/>
      <c r="G46" s="4"/>
      <c r="H46" s="4"/>
      <c r="I46" s="4"/>
      <c r="J46" s="4"/>
      <c r="K46" s="4"/>
      <c r="L46" s="4"/>
      <c r="M46" s="4"/>
    </row>
    <row r="47" ht="19" customHeight="1" spans="1:13">
      <c r="A47" s="2" t="s">
        <v>60</v>
      </c>
      <c r="B47" s="2" t="s">
        <v>1164</v>
      </c>
      <c r="C47" s="3">
        <v>0</v>
      </c>
      <c r="D47" s="2" t="s">
        <v>746</v>
      </c>
      <c r="E47" s="2"/>
      <c r="F47" s="2"/>
      <c r="G47" s="2"/>
      <c r="H47" s="4"/>
      <c r="I47" s="4"/>
      <c r="J47" s="4"/>
      <c r="K47" s="4"/>
      <c r="L47" s="4"/>
      <c r="M47" s="4"/>
    </row>
    <row r="48" ht="19" customHeight="1" spans="1:13">
      <c r="A48" s="9" t="s">
        <v>60</v>
      </c>
      <c r="B48" s="9" t="s">
        <v>1158</v>
      </c>
      <c r="C48" s="12">
        <f>SUMIFS('8月奖金发放记录'!$J$2:$J$171,'8月奖金发放记录'!$B$2:$B$171,"吴纬涛",'8月奖金发放记录'!$A$2:$A$171,"粤A05995F")</f>
        <v>0</v>
      </c>
      <c r="D48" s="2" t="s">
        <v>1159</v>
      </c>
      <c r="E48" s="2" t="s">
        <v>1160</v>
      </c>
      <c r="F48" s="2"/>
      <c r="G48" s="2"/>
      <c r="H48" s="4"/>
      <c r="I48" s="4"/>
      <c r="J48" s="4"/>
      <c r="K48" s="4"/>
      <c r="L48" s="4"/>
      <c r="M48" s="4"/>
    </row>
    <row r="49" ht="19" customHeight="1" spans="1:13">
      <c r="A49" s="4"/>
      <c r="B49" s="4"/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ht="34" customHeight="1" spans="1:13">
      <c r="A50" s="9" t="s">
        <v>457</v>
      </c>
      <c r="B50" s="10" t="s">
        <v>17</v>
      </c>
      <c r="C50" s="3">
        <v>1000</v>
      </c>
      <c r="D50" s="2" t="s">
        <v>1151</v>
      </c>
      <c r="E50" s="2" t="s">
        <v>1151</v>
      </c>
      <c r="F50" s="2" t="s">
        <v>1151</v>
      </c>
      <c r="G50" s="2" t="s">
        <v>1151</v>
      </c>
      <c r="H50" s="2" t="s">
        <v>1151</v>
      </c>
      <c r="I50" s="2" t="s">
        <v>1151</v>
      </c>
      <c r="J50" s="2" t="s">
        <v>1151</v>
      </c>
      <c r="K50" s="2" t="s">
        <v>1536</v>
      </c>
      <c r="L50" s="2" t="s">
        <v>1536</v>
      </c>
      <c r="M50" s="2" t="s">
        <v>69</v>
      </c>
    </row>
    <row r="51" ht="34" customHeight="1" spans="1:13">
      <c r="A51" s="1" t="s">
        <v>60</v>
      </c>
      <c r="B51" s="1" t="s">
        <v>1155</v>
      </c>
      <c r="C51" s="11" t="s">
        <v>1108</v>
      </c>
      <c r="D51" s="1" t="s">
        <v>51</v>
      </c>
      <c r="E51" s="1" t="s">
        <v>1156</v>
      </c>
      <c r="F51" s="4"/>
      <c r="G51" s="4"/>
      <c r="H51" s="4"/>
      <c r="I51" s="4"/>
      <c r="J51" s="4"/>
      <c r="K51" s="4"/>
      <c r="L51" s="4"/>
      <c r="M51" s="4"/>
    </row>
    <row r="52" ht="19" customHeight="1" spans="1:13">
      <c r="A52" s="2" t="s">
        <v>60</v>
      </c>
      <c r="B52" s="2" t="s">
        <v>1100</v>
      </c>
      <c r="C52" s="3">
        <f>'8月奖金发放记录'!J58</f>
        <v>1000</v>
      </c>
      <c r="D52" s="2" t="s">
        <v>1157</v>
      </c>
      <c r="E52" s="2"/>
      <c r="F52" s="2"/>
      <c r="G52" s="2"/>
      <c r="H52" s="4"/>
      <c r="I52" s="4"/>
      <c r="J52" s="4"/>
      <c r="K52" s="4"/>
      <c r="L52" s="4"/>
      <c r="M52" s="4"/>
    </row>
    <row r="53" ht="19" customHeight="1" spans="1:13">
      <c r="A53" s="9" t="s">
        <v>60</v>
      </c>
      <c r="B53" s="9" t="s">
        <v>1158</v>
      </c>
      <c r="C53" s="12">
        <f>SUMIFS('8月奖金发放记录'!$J$2:$J$171,'8月奖金发放记录'!$B$2:$B$171,"吴纬涛",'8月奖金发放记录'!$A$2:$A$171,"粤A06691F")</f>
        <v>1000</v>
      </c>
      <c r="D53" s="2" t="s">
        <v>1159</v>
      </c>
      <c r="E53" s="2" t="s">
        <v>1160</v>
      </c>
      <c r="F53" s="2"/>
      <c r="G53" s="2"/>
      <c r="H53" s="4"/>
      <c r="I53" s="4"/>
      <c r="J53" s="4"/>
      <c r="K53" s="4"/>
      <c r="L53" s="4"/>
      <c r="M53" s="4"/>
    </row>
    <row r="54" ht="19" customHeight="1" spans="1:13">
      <c r="A54" s="4"/>
      <c r="B54" s="4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ht="34" customHeight="1" spans="1:13">
      <c r="A55" s="9" t="s">
        <v>458</v>
      </c>
      <c r="B55" s="10" t="s">
        <v>17</v>
      </c>
      <c r="C55" s="3">
        <v>1000</v>
      </c>
      <c r="D55" s="2" t="s">
        <v>1151</v>
      </c>
      <c r="E55" s="2" t="s">
        <v>1151</v>
      </c>
      <c r="F55" s="2" t="s">
        <v>1151</v>
      </c>
      <c r="G55" s="2" t="s">
        <v>1151</v>
      </c>
      <c r="H55" s="2" t="s">
        <v>1151</v>
      </c>
      <c r="I55" s="2" t="s">
        <v>1151</v>
      </c>
      <c r="J55" s="2" t="s">
        <v>1151</v>
      </c>
      <c r="K55" s="2" t="s">
        <v>1537</v>
      </c>
      <c r="L55" s="2" t="s">
        <v>1537</v>
      </c>
      <c r="M55" s="2" t="s">
        <v>69</v>
      </c>
    </row>
    <row r="56" ht="34" customHeight="1" spans="1:13">
      <c r="A56" s="1" t="s">
        <v>60</v>
      </c>
      <c r="B56" s="1" t="s">
        <v>1155</v>
      </c>
      <c r="C56" s="11" t="s">
        <v>1108</v>
      </c>
      <c r="D56" s="1" t="s">
        <v>51</v>
      </c>
      <c r="E56" s="1" t="s">
        <v>1156</v>
      </c>
      <c r="F56" s="4"/>
      <c r="G56" s="4"/>
      <c r="H56" s="4"/>
      <c r="I56" s="4"/>
      <c r="J56" s="4"/>
      <c r="K56" s="4"/>
      <c r="L56" s="4"/>
      <c r="M56" s="4"/>
    </row>
    <row r="57" ht="19" customHeight="1" spans="1:13">
      <c r="A57" s="2" t="s">
        <v>60</v>
      </c>
      <c r="B57" s="2" t="s">
        <v>1100</v>
      </c>
      <c r="C57" s="3">
        <f>'8月奖金发放记录'!J59</f>
        <v>1000</v>
      </c>
      <c r="D57" s="2" t="s">
        <v>1157</v>
      </c>
      <c r="E57" s="2"/>
      <c r="F57" s="2"/>
      <c r="G57" s="2"/>
      <c r="H57" s="4"/>
      <c r="I57" s="4"/>
      <c r="J57" s="4"/>
      <c r="K57" s="4"/>
      <c r="L57" s="4"/>
      <c r="M57" s="4"/>
    </row>
    <row r="58" ht="19" customHeight="1" spans="1:13">
      <c r="A58" s="9" t="s">
        <v>60</v>
      </c>
      <c r="B58" s="9" t="s">
        <v>1158</v>
      </c>
      <c r="C58" s="12">
        <f>SUMIFS('8月奖金发放记录'!$J$2:$J$171,'8月奖金发放记录'!$B$2:$B$171,"吴纬涛",'8月奖金发放记录'!$A$2:$A$171,"粤A06931F")</f>
        <v>1000</v>
      </c>
      <c r="D58" s="2" t="s">
        <v>1159</v>
      </c>
      <c r="E58" s="2" t="s">
        <v>1160</v>
      </c>
      <c r="F58" s="2"/>
      <c r="G58" s="2"/>
      <c r="H58" s="4"/>
      <c r="I58" s="4"/>
      <c r="J58" s="4"/>
      <c r="K58" s="4"/>
      <c r="L58" s="4"/>
      <c r="M58" s="4"/>
    </row>
    <row r="59" ht="19" customHeight="1" spans="1:13">
      <c r="A59" s="4"/>
      <c r="B59" s="4"/>
      <c r="C59" s="5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ht="34" customHeight="1" spans="1:13">
      <c r="A60" s="9" t="s">
        <v>459</v>
      </c>
      <c r="B60" s="10" t="s">
        <v>17</v>
      </c>
      <c r="C60" s="3">
        <v>1000</v>
      </c>
      <c r="D60" s="2" t="s">
        <v>1151</v>
      </c>
      <c r="E60" s="2" t="s">
        <v>1151</v>
      </c>
      <c r="F60" s="2" t="s">
        <v>1151</v>
      </c>
      <c r="G60" s="2" t="s">
        <v>1151</v>
      </c>
      <c r="H60" s="2" t="s">
        <v>1151</v>
      </c>
      <c r="I60" s="2" t="s">
        <v>1151</v>
      </c>
      <c r="J60" s="2" t="s">
        <v>1151</v>
      </c>
      <c r="K60" s="2" t="s">
        <v>1538</v>
      </c>
      <c r="L60" s="2" t="s">
        <v>1538</v>
      </c>
      <c r="M60" s="2" t="s">
        <v>24</v>
      </c>
    </row>
    <row r="61" ht="34" customHeight="1" spans="1:13">
      <c r="A61" s="1" t="s">
        <v>60</v>
      </c>
      <c r="B61" s="1" t="s">
        <v>1155</v>
      </c>
      <c r="C61" s="11" t="s">
        <v>1108</v>
      </c>
      <c r="D61" s="1" t="s">
        <v>51</v>
      </c>
      <c r="E61" s="1" t="s">
        <v>1156</v>
      </c>
      <c r="F61" s="4"/>
      <c r="G61" s="4"/>
      <c r="H61" s="4"/>
      <c r="I61" s="4"/>
      <c r="J61" s="4"/>
      <c r="K61" s="4"/>
      <c r="L61" s="4"/>
      <c r="M61" s="4"/>
    </row>
    <row r="62" ht="19" customHeight="1" spans="1:13">
      <c r="A62" s="2" t="s">
        <v>60</v>
      </c>
      <c r="B62" s="2" t="s">
        <v>1164</v>
      </c>
      <c r="C62" s="3">
        <v>0</v>
      </c>
      <c r="D62" s="2" t="s">
        <v>746</v>
      </c>
      <c r="E62" s="2"/>
      <c r="F62" s="2"/>
      <c r="G62" s="2"/>
      <c r="H62" s="4"/>
      <c r="I62" s="4"/>
      <c r="J62" s="4"/>
      <c r="K62" s="4"/>
      <c r="L62" s="4"/>
      <c r="M62" s="4"/>
    </row>
    <row r="63" ht="19" customHeight="1" spans="1:13">
      <c r="A63" s="9" t="s">
        <v>60</v>
      </c>
      <c r="B63" s="9" t="s">
        <v>1158</v>
      </c>
      <c r="C63" s="12">
        <f>SUMIFS('8月奖金发放记录'!$J$2:$J$171,'8月奖金发放记录'!$B$2:$B$171,"吴纬涛",'8月奖金发放记录'!$A$2:$A$171,"粤A07260F")</f>
        <v>0</v>
      </c>
      <c r="D63" s="2" t="s">
        <v>1159</v>
      </c>
      <c r="E63" s="2" t="s">
        <v>1160</v>
      </c>
      <c r="F63" s="2"/>
      <c r="G63" s="2"/>
      <c r="H63" s="4"/>
      <c r="I63" s="4"/>
      <c r="J63" s="4"/>
      <c r="K63" s="4"/>
      <c r="L63" s="4"/>
      <c r="M63" s="4"/>
    </row>
    <row r="64" ht="19" customHeight="1" spans="1:13">
      <c r="A64" s="4"/>
      <c r="B64" s="4"/>
      <c r="C64" s="5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ht="34" customHeight="1" spans="1:13">
      <c r="A65" s="9" t="s">
        <v>460</v>
      </c>
      <c r="B65" s="10" t="s">
        <v>17</v>
      </c>
      <c r="C65" s="3">
        <v>1000</v>
      </c>
      <c r="D65" s="2" t="s">
        <v>1151</v>
      </c>
      <c r="E65" s="2" t="s">
        <v>1151</v>
      </c>
      <c r="F65" s="2" t="s">
        <v>1151</v>
      </c>
      <c r="G65" s="2" t="s">
        <v>1151</v>
      </c>
      <c r="H65" s="2" t="s">
        <v>1151</v>
      </c>
      <c r="I65" s="2" t="s">
        <v>1151</v>
      </c>
      <c r="J65" s="2" t="s">
        <v>1151</v>
      </c>
      <c r="K65" s="2" t="s">
        <v>1539</v>
      </c>
      <c r="L65" s="2" t="s">
        <v>1539</v>
      </c>
      <c r="M65" s="2" t="s">
        <v>24</v>
      </c>
    </row>
    <row r="66" ht="34" customHeight="1" spans="1:13">
      <c r="A66" s="1" t="s">
        <v>60</v>
      </c>
      <c r="B66" s="1" t="s">
        <v>1155</v>
      </c>
      <c r="C66" s="11" t="s">
        <v>1108</v>
      </c>
      <c r="D66" s="1" t="s">
        <v>51</v>
      </c>
      <c r="E66" s="1" t="s">
        <v>1156</v>
      </c>
      <c r="F66" s="4"/>
      <c r="G66" s="4"/>
      <c r="H66" s="4"/>
      <c r="I66" s="4"/>
      <c r="J66" s="4"/>
      <c r="K66" s="4"/>
      <c r="L66" s="4"/>
      <c r="M66" s="4"/>
    </row>
    <row r="67" ht="19" customHeight="1" spans="1:13">
      <c r="A67" s="2" t="s">
        <v>60</v>
      </c>
      <c r="B67" s="2" t="s">
        <v>1164</v>
      </c>
      <c r="C67" s="3">
        <v>0</v>
      </c>
      <c r="D67" s="2" t="s">
        <v>746</v>
      </c>
      <c r="E67" s="2"/>
      <c r="F67" s="2"/>
      <c r="G67" s="2"/>
      <c r="H67" s="4"/>
      <c r="I67" s="4"/>
      <c r="J67" s="4"/>
      <c r="K67" s="4"/>
      <c r="L67" s="4"/>
      <c r="M67" s="4"/>
    </row>
    <row r="68" ht="19" customHeight="1" spans="1:13">
      <c r="A68" s="9" t="s">
        <v>60</v>
      </c>
      <c r="B68" s="9" t="s">
        <v>1158</v>
      </c>
      <c r="C68" s="12">
        <f>SUMIFS('8月奖金发放记录'!$J$2:$J$171,'8月奖金发放记录'!$B$2:$B$171,"吴纬涛",'8月奖金发放记录'!$A$2:$A$171,"粤A07555F")</f>
        <v>0</v>
      </c>
      <c r="D68" s="2" t="s">
        <v>1159</v>
      </c>
      <c r="E68" s="2" t="s">
        <v>1160</v>
      </c>
      <c r="F68" s="2"/>
      <c r="G68" s="2"/>
      <c r="H68" s="4"/>
      <c r="I68" s="4"/>
      <c r="J68" s="4"/>
      <c r="K68" s="4"/>
      <c r="L68" s="4"/>
      <c r="M68" s="4"/>
    </row>
    <row r="69" ht="19" customHeight="1" spans="1:13">
      <c r="A69" s="4"/>
      <c r="B69" s="4"/>
      <c r="C69" s="5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ht="34" customHeight="1" spans="1:13">
      <c r="A70" s="9" t="s">
        <v>461</v>
      </c>
      <c r="B70" s="10" t="s">
        <v>17</v>
      </c>
      <c r="C70" s="3">
        <v>1000</v>
      </c>
      <c r="D70" s="2" t="s">
        <v>1151</v>
      </c>
      <c r="E70" s="2" t="s">
        <v>1151</v>
      </c>
      <c r="F70" s="2" t="s">
        <v>1151</v>
      </c>
      <c r="G70" s="2" t="s">
        <v>1151</v>
      </c>
      <c r="H70" s="2" t="s">
        <v>1151</v>
      </c>
      <c r="I70" s="2" t="s">
        <v>1151</v>
      </c>
      <c r="J70" s="2" t="s">
        <v>1151</v>
      </c>
      <c r="K70" s="2" t="s">
        <v>1540</v>
      </c>
      <c r="L70" s="2" t="s">
        <v>1540</v>
      </c>
      <c r="M70" s="2" t="s">
        <v>24</v>
      </c>
    </row>
    <row r="71" ht="34" customHeight="1" spans="1:13">
      <c r="A71" s="1" t="s">
        <v>60</v>
      </c>
      <c r="B71" s="1" t="s">
        <v>1155</v>
      </c>
      <c r="C71" s="11" t="s">
        <v>1108</v>
      </c>
      <c r="D71" s="1" t="s">
        <v>51</v>
      </c>
      <c r="E71" s="1" t="s">
        <v>1156</v>
      </c>
      <c r="F71" s="4"/>
      <c r="G71" s="4"/>
      <c r="H71" s="4"/>
      <c r="I71" s="4"/>
      <c r="J71" s="4"/>
      <c r="K71" s="4"/>
      <c r="L71" s="4"/>
      <c r="M71" s="4"/>
    </row>
    <row r="72" ht="19" customHeight="1" spans="1:13">
      <c r="A72" s="2" t="s">
        <v>60</v>
      </c>
      <c r="B72" s="2" t="s">
        <v>1164</v>
      </c>
      <c r="C72" s="3">
        <v>0</v>
      </c>
      <c r="D72" s="2" t="s">
        <v>746</v>
      </c>
      <c r="E72" s="2"/>
      <c r="F72" s="2"/>
      <c r="G72" s="2"/>
      <c r="H72" s="4"/>
      <c r="I72" s="4"/>
      <c r="J72" s="4"/>
      <c r="K72" s="4"/>
      <c r="L72" s="4"/>
      <c r="M72" s="4"/>
    </row>
    <row r="73" ht="19" customHeight="1" spans="1:13">
      <c r="A73" s="9" t="s">
        <v>60</v>
      </c>
      <c r="B73" s="9" t="s">
        <v>1158</v>
      </c>
      <c r="C73" s="12">
        <f>SUMIFS('8月奖金发放记录'!$J$2:$J$171,'8月奖金发放记录'!$B$2:$B$171,"吴纬涛",'8月奖金发放记录'!$A$2:$A$171,"粤A07568F")</f>
        <v>0</v>
      </c>
      <c r="D73" s="2" t="s">
        <v>1159</v>
      </c>
      <c r="E73" s="2" t="s">
        <v>1160</v>
      </c>
      <c r="F73" s="2"/>
      <c r="G73" s="2"/>
      <c r="H73" s="4"/>
      <c r="I73" s="4"/>
      <c r="J73" s="4"/>
      <c r="K73" s="4"/>
      <c r="L73" s="4"/>
      <c r="M73" s="4"/>
    </row>
    <row r="74" ht="19" customHeight="1" spans="1:13">
      <c r="A74" s="4"/>
      <c r="B74" s="4"/>
      <c r="C74" s="5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ht="34" customHeight="1" spans="1:13">
      <c r="A75" s="9" t="s">
        <v>462</v>
      </c>
      <c r="B75" s="10" t="s">
        <v>17</v>
      </c>
      <c r="C75" s="3">
        <v>1000</v>
      </c>
      <c r="D75" s="2" t="s">
        <v>1151</v>
      </c>
      <c r="E75" s="2" t="s">
        <v>1151</v>
      </c>
      <c r="F75" s="2" t="s">
        <v>1151</v>
      </c>
      <c r="G75" s="2" t="s">
        <v>1151</v>
      </c>
      <c r="H75" s="2" t="s">
        <v>1151</v>
      </c>
      <c r="I75" s="2" t="s">
        <v>1151</v>
      </c>
      <c r="J75" s="2" t="s">
        <v>1151</v>
      </c>
      <c r="K75" s="2" t="s">
        <v>1541</v>
      </c>
      <c r="L75" s="2" t="s">
        <v>1541</v>
      </c>
      <c r="M75" s="2" t="s">
        <v>69</v>
      </c>
    </row>
    <row r="76" ht="34" customHeight="1" spans="1:13">
      <c r="A76" s="1" t="s">
        <v>60</v>
      </c>
      <c r="B76" s="1" t="s">
        <v>1155</v>
      </c>
      <c r="C76" s="11" t="s">
        <v>1108</v>
      </c>
      <c r="D76" s="1" t="s">
        <v>51</v>
      </c>
      <c r="E76" s="1" t="s">
        <v>1156</v>
      </c>
      <c r="F76" s="4"/>
      <c r="G76" s="4"/>
      <c r="H76" s="4"/>
      <c r="I76" s="4"/>
      <c r="J76" s="4"/>
      <c r="K76" s="4"/>
      <c r="L76" s="4"/>
      <c r="M76" s="4"/>
    </row>
    <row r="77" ht="19" customHeight="1" spans="1:13">
      <c r="A77" s="2" t="s">
        <v>60</v>
      </c>
      <c r="B77" s="2" t="s">
        <v>1100</v>
      </c>
      <c r="C77" s="3">
        <f>'8月奖金发放记录'!J60</f>
        <v>1000</v>
      </c>
      <c r="D77" s="2" t="s">
        <v>1157</v>
      </c>
      <c r="E77" s="2"/>
      <c r="F77" s="2"/>
      <c r="G77" s="2"/>
      <c r="H77" s="4"/>
      <c r="I77" s="4"/>
      <c r="J77" s="4"/>
      <c r="K77" s="4"/>
      <c r="L77" s="4"/>
      <c r="M77" s="4"/>
    </row>
    <row r="78" ht="19" customHeight="1" spans="1:13">
      <c r="A78" s="9" t="s">
        <v>60</v>
      </c>
      <c r="B78" s="9" t="s">
        <v>1158</v>
      </c>
      <c r="C78" s="12">
        <f>SUMIFS('8月奖金发放记录'!$J$2:$J$171,'8月奖金发放记录'!$B$2:$B$171,"吴纬涛",'8月奖金发放记录'!$A$2:$A$171,"粤A08910F")</f>
        <v>1000</v>
      </c>
      <c r="D78" s="2" t="s">
        <v>1159</v>
      </c>
      <c r="E78" s="2" t="s">
        <v>1160</v>
      </c>
      <c r="F78" s="2"/>
      <c r="G78" s="2"/>
      <c r="H78" s="4"/>
      <c r="I78" s="4"/>
      <c r="J78" s="4"/>
      <c r="K78" s="4"/>
      <c r="L78" s="4"/>
      <c r="M78" s="4"/>
    </row>
    <row r="79" ht="19" customHeight="1" spans="1:13">
      <c r="A79" s="4"/>
      <c r="B79" s="4"/>
      <c r="C79" s="5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ht="34" customHeight="1" spans="1:13">
      <c r="A80" s="9" t="s">
        <v>463</v>
      </c>
      <c r="B80" s="10" t="s">
        <v>17</v>
      </c>
      <c r="C80" s="3">
        <v>1000</v>
      </c>
      <c r="D80" s="2" t="s">
        <v>1151</v>
      </c>
      <c r="E80" s="2" t="s">
        <v>1151</v>
      </c>
      <c r="F80" s="2" t="s">
        <v>1151</v>
      </c>
      <c r="G80" s="2" t="s">
        <v>1151</v>
      </c>
      <c r="H80" s="2" t="s">
        <v>1151</v>
      </c>
      <c r="I80" s="2" t="s">
        <v>1151</v>
      </c>
      <c r="J80" s="2" t="s">
        <v>1151</v>
      </c>
      <c r="K80" s="2" t="s">
        <v>1542</v>
      </c>
      <c r="L80" s="2" t="s">
        <v>1542</v>
      </c>
      <c r="M80" s="2" t="s">
        <v>24</v>
      </c>
    </row>
    <row r="81" ht="34" customHeight="1" spans="1:13">
      <c r="A81" s="1" t="s">
        <v>60</v>
      </c>
      <c r="B81" s="1" t="s">
        <v>1155</v>
      </c>
      <c r="C81" s="11" t="s">
        <v>1108</v>
      </c>
      <c r="D81" s="1" t="s">
        <v>51</v>
      </c>
      <c r="E81" s="1" t="s">
        <v>1156</v>
      </c>
      <c r="F81" s="4"/>
      <c r="G81" s="4"/>
      <c r="H81" s="4"/>
      <c r="I81" s="4"/>
      <c r="J81" s="4"/>
      <c r="K81" s="4"/>
      <c r="L81" s="4"/>
      <c r="M81" s="4"/>
    </row>
    <row r="82" ht="19" customHeight="1" spans="1:13">
      <c r="A82" s="2" t="s">
        <v>60</v>
      </c>
      <c r="B82" s="2" t="s">
        <v>1164</v>
      </c>
      <c r="C82" s="3">
        <v>0</v>
      </c>
      <c r="D82" s="2" t="s">
        <v>746</v>
      </c>
      <c r="E82" s="2"/>
      <c r="F82" s="2"/>
      <c r="G82" s="2"/>
      <c r="H82" s="4"/>
      <c r="I82" s="4"/>
      <c r="J82" s="4"/>
      <c r="K82" s="4"/>
      <c r="L82" s="4"/>
      <c r="M82" s="4"/>
    </row>
    <row r="83" ht="19" customHeight="1" spans="1:13">
      <c r="A83" s="9" t="s">
        <v>60</v>
      </c>
      <c r="B83" s="9" t="s">
        <v>1158</v>
      </c>
      <c r="C83" s="12">
        <f>SUMIFS('8月奖金发放记录'!$J$2:$J$171,'8月奖金发放记录'!$B$2:$B$171,"吴纬涛",'8月奖金发放记录'!$A$2:$A$171,"粤A09620F")</f>
        <v>0</v>
      </c>
      <c r="D83" s="2" t="s">
        <v>1159</v>
      </c>
      <c r="E83" s="2" t="s">
        <v>1160</v>
      </c>
      <c r="F83" s="2"/>
      <c r="G83" s="2"/>
      <c r="H83" s="4"/>
      <c r="I83" s="4"/>
      <c r="J83" s="4"/>
      <c r="K83" s="4"/>
      <c r="L83" s="4"/>
      <c r="M83" s="4"/>
    </row>
    <row r="84" ht="19" customHeight="1" spans="1:13">
      <c r="A84" s="4"/>
      <c r="B84" s="4"/>
      <c r="C84" s="5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ht="34" customHeight="1" spans="1:13">
      <c r="A85" s="9" t="s">
        <v>464</v>
      </c>
      <c r="B85" s="10" t="s">
        <v>11</v>
      </c>
      <c r="C85" s="3">
        <v>150</v>
      </c>
      <c r="D85" s="2" t="s">
        <v>1151</v>
      </c>
      <c r="E85" s="2" t="s">
        <v>1151</v>
      </c>
      <c r="F85" s="2" t="s">
        <v>1151</v>
      </c>
      <c r="G85" s="2" t="s">
        <v>1151</v>
      </c>
      <c r="H85" s="2" t="s">
        <v>1543</v>
      </c>
      <c r="I85" s="2" t="s">
        <v>1544</v>
      </c>
      <c r="J85" s="2" t="s">
        <v>1545</v>
      </c>
      <c r="K85" s="2" t="s">
        <v>1546</v>
      </c>
      <c r="L85" s="2" t="s">
        <v>1547</v>
      </c>
      <c r="M85" s="2" t="s">
        <v>24</v>
      </c>
    </row>
    <row r="86" ht="34" customHeight="1" spans="1:13">
      <c r="A86" s="1" t="s">
        <v>60</v>
      </c>
      <c r="B86" s="1" t="s">
        <v>1155</v>
      </c>
      <c r="C86" s="11" t="s">
        <v>1108</v>
      </c>
      <c r="D86" s="1" t="s">
        <v>51</v>
      </c>
      <c r="E86" s="1" t="s">
        <v>1156</v>
      </c>
      <c r="F86" s="4"/>
      <c r="G86" s="4"/>
      <c r="H86" s="4"/>
      <c r="I86" s="4"/>
      <c r="J86" s="4"/>
      <c r="K86" s="4"/>
      <c r="L86" s="4"/>
      <c r="M86" s="4"/>
    </row>
    <row r="87" ht="19" customHeight="1" spans="1:13">
      <c r="A87" s="2" t="s">
        <v>60</v>
      </c>
      <c r="B87" s="2" t="s">
        <v>1164</v>
      </c>
      <c r="C87" s="3">
        <v>0</v>
      </c>
      <c r="D87" s="2" t="s">
        <v>746</v>
      </c>
      <c r="E87" s="2"/>
      <c r="F87" s="2"/>
      <c r="G87" s="2"/>
      <c r="H87" s="4"/>
      <c r="I87" s="4"/>
      <c r="J87" s="4"/>
      <c r="K87" s="4"/>
      <c r="L87" s="4"/>
      <c r="M87" s="4"/>
    </row>
    <row r="88" ht="19" customHeight="1" spans="1:13">
      <c r="A88" s="9" t="s">
        <v>60</v>
      </c>
      <c r="B88" s="9" t="s">
        <v>1158</v>
      </c>
      <c r="C88" s="12">
        <f>SUMIFS('8月奖金发放记录'!$J$2:$J$171,'8月奖金发放记录'!$B$2:$B$171,"吴纬涛",'8月奖金发放记录'!$A$2:$A$171,"粤AFB6967")</f>
        <v>0</v>
      </c>
      <c r="D88" s="2" t="s">
        <v>1159</v>
      </c>
      <c r="E88" s="2" t="s">
        <v>1160</v>
      </c>
      <c r="F88" s="2"/>
      <c r="G88" s="2"/>
      <c r="H88" s="4"/>
      <c r="I88" s="4"/>
      <c r="J88" s="4"/>
      <c r="K88" s="4"/>
      <c r="L88" s="4"/>
      <c r="M88" s="4"/>
    </row>
    <row r="89" ht="19" customHeight="1" spans="1:13">
      <c r="A89" s="4"/>
      <c r="B89" s="4"/>
      <c r="C89" s="5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ht="34" customHeight="1" spans="1:13">
      <c r="A90" s="9" t="s">
        <v>467</v>
      </c>
      <c r="B90" s="10" t="s">
        <v>16</v>
      </c>
      <c r="C90" s="3">
        <v>260</v>
      </c>
      <c r="D90" s="2" t="s">
        <v>1151</v>
      </c>
      <c r="E90" s="2" t="s">
        <v>1151</v>
      </c>
      <c r="F90" s="2" t="s">
        <v>1151</v>
      </c>
      <c r="G90" s="2" t="s">
        <v>1151</v>
      </c>
      <c r="H90" s="2" t="s">
        <v>1151</v>
      </c>
      <c r="I90" s="2" t="s">
        <v>1151</v>
      </c>
      <c r="J90" s="2" t="s">
        <v>1151</v>
      </c>
      <c r="K90" s="2" t="s">
        <v>1548</v>
      </c>
      <c r="L90" s="2" t="s">
        <v>1548</v>
      </c>
      <c r="M90" s="2" t="s">
        <v>24</v>
      </c>
    </row>
    <row r="91" ht="34" customHeight="1" spans="1:13">
      <c r="A91" s="1" t="s">
        <v>60</v>
      </c>
      <c r="B91" s="1" t="s">
        <v>1155</v>
      </c>
      <c r="C91" s="11" t="s">
        <v>1108</v>
      </c>
      <c r="D91" s="1" t="s">
        <v>51</v>
      </c>
      <c r="E91" s="1" t="s">
        <v>1156</v>
      </c>
      <c r="F91" s="4"/>
      <c r="G91" s="4"/>
      <c r="H91" s="4"/>
      <c r="I91" s="4"/>
      <c r="J91" s="4"/>
      <c r="K91" s="4"/>
      <c r="L91" s="4"/>
      <c r="M91" s="4"/>
    </row>
    <row r="92" ht="19" customHeight="1" spans="1:13">
      <c r="A92" s="2" t="s">
        <v>60</v>
      </c>
      <c r="B92" s="2" t="s">
        <v>1164</v>
      </c>
      <c r="C92" s="3">
        <v>0</v>
      </c>
      <c r="D92" s="2" t="s">
        <v>746</v>
      </c>
      <c r="E92" s="2"/>
      <c r="F92" s="2"/>
      <c r="G92" s="2"/>
      <c r="H92" s="4"/>
      <c r="I92" s="4"/>
      <c r="J92" s="4"/>
      <c r="K92" s="4"/>
      <c r="L92" s="4"/>
      <c r="M92" s="4"/>
    </row>
    <row r="93" ht="19" customHeight="1" spans="1:13">
      <c r="A93" s="9" t="s">
        <v>60</v>
      </c>
      <c r="B93" s="9" t="s">
        <v>1158</v>
      </c>
      <c r="C93" s="12">
        <f>SUMIFS('8月奖金发放记录'!$J$2:$J$171,'8月奖金发放记录'!$B$2:$B$171,"吴纬涛",'8月奖金发放记录'!$A$2:$A$171,"粤AFG2090")</f>
        <v>0</v>
      </c>
      <c r="D93" s="2" t="s">
        <v>1159</v>
      </c>
      <c r="E93" s="2" t="s">
        <v>1160</v>
      </c>
      <c r="F93" s="2"/>
      <c r="G93" s="2"/>
      <c r="H93" s="4"/>
      <c r="I93" s="4"/>
      <c r="J93" s="4"/>
      <c r="K93" s="4"/>
      <c r="L93" s="4"/>
      <c r="M93" s="4"/>
    </row>
    <row r="94" ht="19" customHeight="1" spans="1:13">
      <c r="A94" s="4"/>
      <c r="B94" s="4"/>
      <c r="C94" s="5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ht="34" customHeight="1" spans="1:13">
      <c r="A95" s="9" t="s">
        <v>472</v>
      </c>
      <c r="B95" s="10" t="s">
        <v>16</v>
      </c>
      <c r="C95" s="3">
        <v>260</v>
      </c>
      <c r="D95" s="2" t="s">
        <v>1151</v>
      </c>
      <c r="E95" s="2" t="s">
        <v>1151</v>
      </c>
      <c r="F95" s="2" t="s">
        <v>1151</v>
      </c>
      <c r="G95" s="2" t="s">
        <v>1549</v>
      </c>
      <c r="H95" s="2" t="s">
        <v>1550</v>
      </c>
      <c r="I95" s="2" t="s">
        <v>1551</v>
      </c>
      <c r="J95" s="2" t="s">
        <v>1552</v>
      </c>
      <c r="K95" s="2" t="s">
        <v>1553</v>
      </c>
      <c r="L95" s="2" t="s">
        <v>1554</v>
      </c>
      <c r="M95" s="2" t="s">
        <v>24</v>
      </c>
    </row>
    <row r="96" ht="34" customHeight="1" spans="1:13">
      <c r="A96" s="1" t="s">
        <v>60</v>
      </c>
      <c r="B96" s="1" t="s">
        <v>1155</v>
      </c>
      <c r="C96" s="11" t="s">
        <v>1108</v>
      </c>
      <c r="D96" s="1" t="s">
        <v>51</v>
      </c>
      <c r="E96" s="1" t="s">
        <v>1156</v>
      </c>
      <c r="F96" s="4"/>
      <c r="G96" s="4"/>
      <c r="H96" s="4"/>
      <c r="I96" s="4"/>
      <c r="J96" s="4"/>
      <c r="K96" s="4"/>
      <c r="L96" s="4"/>
      <c r="M96" s="4"/>
    </row>
    <row r="97" ht="19" customHeight="1" spans="1:13">
      <c r="A97" s="2" t="s">
        <v>60</v>
      </c>
      <c r="B97" s="2" t="s">
        <v>1164</v>
      </c>
      <c r="C97" s="3">
        <v>0</v>
      </c>
      <c r="D97" s="2" t="s">
        <v>746</v>
      </c>
      <c r="E97" s="2"/>
      <c r="F97" s="2"/>
      <c r="G97" s="2"/>
      <c r="H97" s="4"/>
      <c r="I97" s="4"/>
      <c r="J97" s="4"/>
      <c r="K97" s="4"/>
      <c r="L97" s="4"/>
      <c r="M97" s="4"/>
    </row>
    <row r="98" ht="19" customHeight="1" spans="1:13">
      <c r="A98" s="9" t="s">
        <v>60</v>
      </c>
      <c r="B98" s="9" t="s">
        <v>1158</v>
      </c>
      <c r="C98" s="12">
        <f>SUMIFS('8月奖金发放记录'!$J$2:$J$171,'8月奖金发放记录'!$B$2:$B$171,"吴纬涛",'8月奖金发放记录'!$A$2:$A$171,"粤AFQ8722")</f>
        <v>0</v>
      </c>
      <c r="D98" s="2" t="s">
        <v>1159</v>
      </c>
      <c r="E98" s="2" t="s">
        <v>1160</v>
      </c>
      <c r="F98" s="2"/>
      <c r="G98" s="2"/>
      <c r="H98" s="4"/>
      <c r="I98" s="4"/>
      <c r="J98" s="4"/>
      <c r="K98" s="4"/>
      <c r="L98" s="4"/>
      <c r="M98" s="4"/>
    </row>
    <row r="99" ht="19" customHeight="1" spans="1:13">
      <c r="A99" s="4"/>
      <c r="B99" s="4"/>
      <c r="C99" s="5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ht="34" customHeight="1" spans="1:13">
      <c r="A100" s="9" t="s">
        <v>475</v>
      </c>
      <c r="B100" s="10" t="s">
        <v>16</v>
      </c>
      <c r="C100" s="3">
        <v>260</v>
      </c>
      <c r="D100" s="2" t="s">
        <v>1151</v>
      </c>
      <c r="E100" s="2" t="s">
        <v>1151</v>
      </c>
      <c r="F100" s="2" t="s">
        <v>1151</v>
      </c>
      <c r="G100" s="2" t="s">
        <v>1151</v>
      </c>
      <c r="H100" s="2" t="s">
        <v>1151</v>
      </c>
      <c r="I100" s="2" t="s">
        <v>1151</v>
      </c>
      <c r="J100" s="2" t="s">
        <v>1151</v>
      </c>
      <c r="K100" s="2" t="s">
        <v>1555</v>
      </c>
      <c r="L100" s="2" t="s">
        <v>1555</v>
      </c>
      <c r="M100" s="2" t="s">
        <v>69</v>
      </c>
    </row>
    <row r="101" ht="34" customHeight="1" spans="1:13">
      <c r="A101" s="1" t="s">
        <v>60</v>
      </c>
      <c r="B101" s="1" t="s">
        <v>1155</v>
      </c>
      <c r="C101" s="11" t="s">
        <v>1108</v>
      </c>
      <c r="D101" s="1" t="s">
        <v>51</v>
      </c>
      <c r="E101" s="1" t="s">
        <v>1156</v>
      </c>
      <c r="F101" s="4"/>
      <c r="G101" s="4"/>
      <c r="H101" s="4"/>
      <c r="I101" s="4"/>
      <c r="J101" s="4"/>
      <c r="K101" s="4"/>
      <c r="L101" s="4"/>
      <c r="M101" s="4"/>
    </row>
    <row r="102" ht="19" customHeight="1" spans="1:13">
      <c r="A102" s="2" t="s">
        <v>60</v>
      </c>
      <c r="B102" s="2" t="s">
        <v>1100</v>
      </c>
      <c r="C102" s="3">
        <f>'8月奖金发放记录'!J61</f>
        <v>260</v>
      </c>
      <c r="D102" s="2" t="s">
        <v>1157</v>
      </c>
      <c r="E102" s="2"/>
      <c r="F102" s="2"/>
      <c r="G102" s="2"/>
      <c r="H102" s="4"/>
      <c r="I102" s="4"/>
      <c r="J102" s="4"/>
      <c r="K102" s="4"/>
      <c r="L102" s="4"/>
      <c r="M102" s="4"/>
    </row>
    <row r="103" ht="19" customHeight="1" spans="1:13">
      <c r="A103" s="9" t="s">
        <v>60</v>
      </c>
      <c r="B103" s="9" t="s">
        <v>1158</v>
      </c>
      <c r="C103" s="12">
        <f>SUMIFS('8月奖金发放记录'!$J$2:$J$171,'8月奖金发放记录'!$B$2:$B$171,"吴纬涛",'8月奖金发放记录'!$A$2:$A$171,"粤AG03779")</f>
        <v>260</v>
      </c>
      <c r="D103" s="2" t="s">
        <v>1159</v>
      </c>
      <c r="E103" s="2" t="s">
        <v>1160</v>
      </c>
      <c r="F103" s="2"/>
      <c r="G103" s="2"/>
      <c r="H103" s="4"/>
      <c r="I103" s="4"/>
      <c r="J103" s="4"/>
      <c r="K103" s="4"/>
      <c r="L103" s="4"/>
      <c r="M103" s="4"/>
    </row>
    <row r="104" ht="19" customHeight="1" spans="1:13">
      <c r="A104" s="4"/>
      <c r="B104" s="4"/>
      <c r="C104" s="5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ht="34" customHeight="1" spans="1:13">
      <c r="A105" s="9" t="s">
        <v>476</v>
      </c>
      <c r="B105" s="10" t="s">
        <v>16</v>
      </c>
      <c r="C105" s="3">
        <v>260</v>
      </c>
      <c r="D105" s="2" t="s">
        <v>1151</v>
      </c>
      <c r="E105" s="2" t="s">
        <v>1151</v>
      </c>
      <c r="F105" s="2" t="s">
        <v>1151</v>
      </c>
      <c r="G105" s="2" t="s">
        <v>1151</v>
      </c>
      <c r="H105" s="2" t="s">
        <v>1151</v>
      </c>
      <c r="I105" s="2" t="s">
        <v>1151</v>
      </c>
      <c r="J105" s="2" t="s">
        <v>1151</v>
      </c>
      <c r="K105" s="2" t="s">
        <v>1556</v>
      </c>
      <c r="L105" s="2" t="s">
        <v>1556</v>
      </c>
      <c r="M105" s="2" t="s">
        <v>24</v>
      </c>
    </row>
    <row r="106" ht="34" customHeight="1" spans="1:13">
      <c r="A106" s="1" t="s">
        <v>60</v>
      </c>
      <c r="B106" s="1" t="s">
        <v>1155</v>
      </c>
      <c r="C106" s="11" t="s">
        <v>1108</v>
      </c>
      <c r="D106" s="1" t="s">
        <v>51</v>
      </c>
      <c r="E106" s="1" t="s">
        <v>1156</v>
      </c>
      <c r="F106" s="4"/>
      <c r="G106" s="4"/>
      <c r="H106" s="4"/>
      <c r="I106" s="4"/>
      <c r="J106" s="4"/>
      <c r="K106" s="4"/>
      <c r="L106" s="4"/>
      <c r="M106" s="4"/>
    </row>
    <row r="107" ht="19" customHeight="1" spans="1:13">
      <c r="A107" s="2" t="s">
        <v>60</v>
      </c>
      <c r="B107" s="2" t="s">
        <v>1164</v>
      </c>
      <c r="C107" s="3">
        <v>0</v>
      </c>
      <c r="D107" s="2" t="s">
        <v>746</v>
      </c>
      <c r="E107" s="2"/>
      <c r="F107" s="2"/>
      <c r="G107" s="2"/>
      <c r="H107" s="4"/>
      <c r="I107" s="4"/>
      <c r="J107" s="4"/>
      <c r="K107" s="4"/>
      <c r="L107" s="4"/>
      <c r="M107" s="4"/>
    </row>
    <row r="108" ht="19" customHeight="1" spans="1:13">
      <c r="A108" s="9" t="s">
        <v>60</v>
      </c>
      <c r="B108" s="9" t="s">
        <v>1158</v>
      </c>
      <c r="C108" s="12">
        <f>SUMIFS('8月奖金发放记录'!$J$2:$J$171,'8月奖金发放记录'!$B$2:$B$171,"吴纬涛",'8月奖金发放记录'!$A$2:$A$171,"粤AG32783")</f>
        <v>0</v>
      </c>
      <c r="D108" s="2" t="s">
        <v>1159</v>
      </c>
      <c r="E108" s="2" t="s">
        <v>1160</v>
      </c>
      <c r="F108" s="2"/>
      <c r="G108" s="2"/>
      <c r="H108" s="4"/>
      <c r="I108" s="4"/>
      <c r="J108" s="4"/>
      <c r="K108" s="4"/>
      <c r="L108" s="4"/>
      <c r="M108" s="4"/>
    </row>
    <row r="109" ht="19" customHeight="1" spans="1:13">
      <c r="A109" s="4"/>
      <c r="B109" s="4"/>
      <c r="C109" s="5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ht="34" customHeight="1" spans="1:13">
      <c r="A110" s="9" t="s">
        <v>482</v>
      </c>
      <c r="B110" s="10" t="s">
        <v>16</v>
      </c>
      <c r="C110" s="3">
        <v>260</v>
      </c>
      <c r="D110" s="2" t="s">
        <v>1151</v>
      </c>
      <c r="E110" s="2" t="s">
        <v>1151</v>
      </c>
      <c r="F110" s="2" t="s">
        <v>1151</v>
      </c>
      <c r="G110" s="2" t="s">
        <v>1151</v>
      </c>
      <c r="H110" s="2" t="s">
        <v>1151</v>
      </c>
      <c r="I110" s="2" t="s">
        <v>1151</v>
      </c>
      <c r="J110" s="2" t="s">
        <v>1151</v>
      </c>
      <c r="K110" s="2" t="s">
        <v>1557</v>
      </c>
      <c r="L110" s="2" t="s">
        <v>1557</v>
      </c>
      <c r="M110" s="2" t="s">
        <v>24</v>
      </c>
    </row>
    <row r="111" ht="34" customHeight="1" spans="1:13">
      <c r="A111" s="1" t="s">
        <v>60</v>
      </c>
      <c r="B111" s="1" t="s">
        <v>1155</v>
      </c>
      <c r="C111" s="11" t="s">
        <v>1108</v>
      </c>
      <c r="D111" s="1" t="s">
        <v>51</v>
      </c>
      <c r="E111" s="1" t="s">
        <v>1156</v>
      </c>
      <c r="F111" s="4"/>
      <c r="G111" s="4"/>
      <c r="H111" s="4"/>
      <c r="I111" s="4"/>
      <c r="J111" s="4"/>
      <c r="K111" s="4"/>
      <c r="L111" s="4"/>
      <c r="M111" s="4"/>
    </row>
    <row r="112" ht="19" customHeight="1" spans="1:13">
      <c r="A112" s="2" t="s">
        <v>60</v>
      </c>
      <c r="B112" s="2" t="s">
        <v>1164</v>
      </c>
      <c r="C112" s="3">
        <v>0</v>
      </c>
      <c r="D112" s="2" t="s">
        <v>746</v>
      </c>
      <c r="E112" s="2"/>
      <c r="F112" s="2"/>
      <c r="G112" s="2"/>
      <c r="H112" s="4"/>
      <c r="I112" s="4"/>
      <c r="J112" s="4"/>
      <c r="K112" s="4"/>
      <c r="L112" s="4"/>
      <c r="M112" s="4"/>
    </row>
    <row r="113" ht="19" customHeight="1" spans="1:13">
      <c r="A113" s="9" t="s">
        <v>60</v>
      </c>
      <c r="B113" s="9" t="s">
        <v>1158</v>
      </c>
      <c r="C113" s="12">
        <f>SUMIFS('8月奖金发放记录'!$J$2:$J$171,'8月奖金发放记录'!$B$2:$B$171,"吴纬涛",'8月奖金发放记录'!$A$2:$A$171,"粤AG35802")</f>
        <v>0</v>
      </c>
      <c r="D113" s="2" t="s">
        <v>1159</v>
      </c>
      <c r="E113" s="2" t="s">
        <v>1160</v>
      </c>
      <c r="F113" s="2"/>
      <c r="G113" s="2"/>
      <c r="H113" s="4"/>
      <c r="I113" s="4"/>
      <c r="J113" s="4"/>
      <c r="K113" s="4"/>
      <c r="L113" s="4"/>
      <c r="M113" s="4"/>
    </row>
    <row r="114" ht="19" customHeight="1" spans="1:13">
      <c r="A114" s="4"/>
      <c r="B114" s="4"/>
      <c r="C114" s="5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ht="34" customHeight="1" spans="1:13">
      <c r="A115" s="9" t="s">
        <v>483</v>
      </c>
      <c r="B115" s="10" t="s">
        <v>16</v>
      </c>
      <c r="C115" s="3">
        <v>260</v>
      </c>
      <c r="D115" s="2" t="s">
        <v>1151</v>
      </c>
      <c r="E115" s="2" t="s">
        <v>1151</v>
      </c>
      <c r="F115" s="2" t="s">
        <v>1151</v>
      </c>
      <c r="G115" s="2" t="s">
        <v>1151</v>
      </c>
      <c r="H115" s="2" t="s">
        <v>1151</v>
      </c>
      <c r="I115" s="2" t="s">
        <v>1151</v>
      </c>
      <c r="J115" s="2" t="s">
        <v>1151</v>
      </c>
      <c r="K115" s="2" t="s">
        <v>1558</v>
      </c>
      <c r="L115" s="2" t="s">
        <v>1558</v>
      </c>
      <c r="M115" s="2" t="s">
        <v>24</v>
      </c>
    </row>
    <row r="116" ht="34" customHeight="1" spans="1:13">
      <c r="A116" s="1" t="s">
        <v>60</v>
      </c>
      <c r="B116" s="1" t="s">
        <v>1155</v>
      </c>
      <c r="C116" s="11" t="s">
        <v>1108</v>
      </c>
      <c r="D116" s="1" t="s">
        <v>51</v>
      </c>
      <c r="E116" s="1" t="s">
        <v>1156</v>
      </c>
      <c r="F116" s="4"/>
      <c r="G116" s="4"/>
      <c r="H116" s="4"/>
      <c r="I116" s="4"/>
      <c r="J116" s="4"/>
      <c r="K116" s="4"/>
      <c r="L116" s="4"/>
      <c r="M116" s="4"/>
    </row>
    <row r="117" ht="19" customHeight="1" spans="1:13">
      <c r="A117" s="2" t="s">
        <v>60</v>
      </c>
      <c r="B117" s="2" t="s">
        <v>1164</v>
      </c>
      <c r="C117" s="3">
        <v>0</v>
      </c>
      <c r="D117" s="2" t="s">
        <v>746</v>
      </c>
      <c r="E117" s="2"/>
      <c r="F117" s="2"/>
      <c r="G117" s="2"/>
      <c r="H117" s="4"/>
      <c r="I117" s="4"/>
      <c r="J117" s="4"/>
      <c r="K117" s="4"/>
      <c r="L117" s="4"/>
      <c r="M117" s="4"/>
    </row>
    <row r="118" ht="19" customHeight="1" spans="1:13">
      <c r="A118" s="9" t="s">
        <v>60</v>
      </c>
      <c r="B118" s="9" t="s">
        <v>1158</v>
      </c>
      <c r="C118" s="12">
        <f>SUMIFS('8月奖金发放记录'!$J$2:$J$171,'8月奖金发放记录'!$B$2:$B$171,"吴纬涛",'8月奖金发放记录'!$A$2:$A$171,"粤AG39007")</f>
        <v>0</v>
      </c>
      <c r="D118" s="2" t="s">
        <v>1159</v>
      </c>
      <c r="E118" s="2" t="s">
        <v>1160</v>
      </c>
      <c r="F118" s="2"/>
      <c r="G118" s="2"/>
      <c r="H118" s="4"/>
      <c r="I118" s="4"/>
      <c r="J118" s="4"/>
      <c r="K118" s="4"/>
      <c r="L118" s="4"/>
      <c r="M118" s="4"/>
    </row>
    <row r="119" ht="19" customHeight="1" spans="1:13">
      <c r="A119" s="4"/>
      <c r="B119" s="4"/>
      <c r="C119" s="5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ht="34" customHeight="1" spans="1:13">
      <c r="A120" s="9" t="s">
        <v>487</v>
      </c>
      <c r="B120" s="10" t="s">
        <v>6</v>
      </c>
      <c r="C120" s="3">
        <v>150</v>
      </c>
      <c r="D120" s="2" t="s">
        <v>1151</v>
      </c>
      <c r="E120" s="2" t="s">
        <v>1151</v>
      </c>
      <c r="F120" s="2" t="s">
        <v>1151</v>
      </c>
      <c r="G120" s="2" t="s">
        <v>1151</v>
      </c>
      <c r="H120" s="2" t="s">
        <v>1151</v>
      </c>
      <c r="I120" s="2" t="s">
        <v>1151</v>
      </c>
      <c r="J120" s="2" t="s">
        <v>1151</v>
      </c>
      <c r="K120" s="2" t="s">
        <v>1559</v>
      </c>
      <c r="L120" s="2" t="s">
        <v>1559</v>
      </c>
      <c r="M120" s="2" t="s">
        <v>69</v>
      </c>
    </row>
    <row r="121" ht="34" customHeight="1" spans="1:13">
      <c r="A121" s="1" t="s">
        <v>60</v>
      </c>
      <c r="B121" s="1" t="s">
        <v>1155</v>
      </c>
      <c r="C121" s="11" t="s">
        <v>1108</v>
      </c>
      <c r="D121" s="1" t="s">
        <v>51</v>
      </c>
      <c r="E121" s="1" t="s">
        <v>1156</v>
      </c>
      <c r="F121" s="4"/>
      <c r="G121" s="4"/>
      <c r="H121" s="4"/>
      <c r="I121" s="4"/>
      <c r="J121" s="4"/>
      <c r="K121" s="4"/>
      <c r="L121" s="4"/>
      <c r="M121" s="4"/>
    </row>
    <row r="122" ht="19" customHeight="1" spans="1:13">
      <c r="A122" s="2" t="s">
        <v>60</v>
      </c>
      <c r="B122" s="2" t="s">
        <v>1100</v>
      </c>
      <c r="C122" s="3">
        <f>'8月奖金发放记录'!J62</f>
        <v>150</v>
      </c>
      <c r="D122" s="2" t="s">
        <v>1157</v>
      </c>
      <c r="E122" s="2"/>
      <c r="F122" s="2"/>
      <c r="G122" s="2"/>
      <c r="H122" s="4"/>
      <c r="I122" s="4"/>
      <c r="J122" s="4"/>
      <c r="K122" s="4"/>
      <c r="L122" s="4"/>
      <c r="M122" s="4"/>
    </row>
    <row r="123" ht="19" customHeight="1" spans="1:13">
      <c r="A123" s="9" t="s">
        <v>60</v>
      </c>
      <c r="B123" s="9" t="s">
        <v>1158</v>
      </c>
      <c r="C123" s="12">
        <f>SUMIFS('8月奖金发放记录'!$J$2:$J$171,'8月奖金发放记录'!$B$2:$B$171,"吴纬涛",'8月奖金发放记录'!$A$2:$A$171,"粤AGE1516")</f>
        <v>150</v>
      </c>
      <c r="D123" s="2" t="s">
        <v>1159</v>
      </c>
      <c r="E123" s="2" t="s">
        <v>1160</v>
      </c>
      <c r="F123" s="2"/>
      <c r="G123" s="2"/>
      <c r="H123" s="4"/>
      <c r="I123" s="4"/>
      <c r="J123" s="4"/>
      <c r="K123" s="4"/>
      <c r="L123" s="4"/>
      <c r="M123" s="4"/>
    </row>
    <row r="124" ht="19" customHeight="1" spans="1:13">
      <c r="A124" s="4"/>
      <c r="B124" s="4"/>
      <c r="C124" s="5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ht="34" customHeight="1" spans="1:13">
      <c r="A125" s="9" t="s">
        <v>490</v>
      </c>
      <c r="B125" s="10" t="s">
        <v>6</v>
      </c>
      <c r="C125" s="3">
        <v>150</v>
      </c>
      <c r="D125" s="2" t="s">
        <v>1151</v>
      </c>
      <c r="E125" s="2" t="s">
        <v>1151</v>
      </c>
      <c r="F125" s="2" t="s">
        <v>1151</v>
      </c>
      <c r="G125" s="2" t="s">
        <v>1151</v>
      </c>
      <c r="H125" s="2" t="s">
        <v>1151</v>
      </c>
      <c r="I125" s="2" t="s">
        <v>1151</v>
      </c>
      <c r="J125" s="2" t="s">
        <v>1151</v>
      </c>
      <c r="K125" s="2" t="s">
        <v>1560</v>
      </c>
      <c r="L125" s="2" t="s">
        <v>1560</v>
      </c>
      <c r="M125" s="2" t="s">
        <v>69</v>
      </c>
    </row>
    <row r="126" ht="34" customHeight="1" spans="1:13">
      <c r="A126" s="1" t="s">
        <v>60</v>
      </c>
      <c r="B126" s="1" t="s">
        <v>1155</v>
      </c>
      <c r="C126" s="11" t="s">
        <v>1108</v>
      </c>
      <c r="D126" s="1" t="s">
        <v>51</v>
      </c>
      <c r="E126" s="1" t="s">
        <v>1156</v>
      </c>
      <c r="F126" s="4"/>
      <c r="G126" s="4"/>
      <c r="H126" s="4"/>
      <c r="I126" s="4"/>
      <c r="J126" s="4"/>
      <c r="K126" s="4"/>
      <c r="L126" s="4"/>
      <c r="M126" s="4"/>
    </row>
    <row r="127" ht="19" customHeight="1" spans="1:13">
      <c r="A127" s="2" t="s">
        <v>60</v>
      </c>
      <c r="B127" s="2" t="s">
        <v>1100</v>
      </c>
      <c r="C127" s="3">
        <f>'8月奖金发放记录'!J63</f>
        <v>150</v>
      </c>
      <c r="D127" s="2" t="s">
        <v>1157</v>
      </c>
      <c r="E127" s="2"/>
      <c r="F127" s="2"/>
      <c r="G127" s="2"/>
      <c r="H127" s="4"/>
      <c r="I127" s="4"/>
      <c r="J127" s="4"/>
      <c r="K127" s="4"/>
      <c r="L127" s="4"/>
      <c r="M127" s="4"/>
    </row>
    <row r="128" ht="19" customHeight="1" spans="1:13">
      <c r="A128" s="9" t="s">
        <v>60</v>
      </c>
      <c r="B128" s="9" t="s">
        <v>1158</v>
      </c>
      <c r="C128" s="12">
        <f>SUMIFS('8月奖金发放记录'!$J$2:$J$171,'8月奖金发放记录'!$B$2:$B$171,"吴纬涛",'8月奖金发放记录'!$A$2:$A$171,"粤AGF7490")</f>
        <v>150</v>
      </c>
      <c r="D128" s="2" t="s">
        <v>1159</v>
      </c>
      <c r="E128" s="2" t="s">
        <v>1160</v>
      </c>
      <c r="F128" s="2"/>
      <c r="G128" s="2"/>
      <c r="H128" s="4"/>
      <c r="I128" s="4"/>
      <c r="J128" s="4"/>
      <c r="K128" s="4"/>
      <c r="L128" s="4"/>
      <c r="M128" s="4"/>
    </row>
    <row r="129" ht="19" customHeight="1" spans="1:13">
      <c r="A129" s="4"/>
      <c r="B129" s="4"/>
      <c r="C129" s="5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ht="34" customHeight="1" spans="1:13">
      <c r="A130" s="9" t="s">
        <v>491</v>
      </c>
      <c r="B130" s="10" t="s">
        <v>6</v>
      </c>
      <c r="C130" s="3">
        <v>150</v>
      </c>
      <c r="D130" s="2" t="s">
        <v>1151</v>
      </c>
      <c r="E130" s="2" t="s">
        <v>1151</v>
      </c>
      <c r="F130" s="2" t="s">
        <v>1151</v>
      </c>
      <c r="G130" s="2" t="s">
        <v>1151</v>
      </c>
      <c r="H130" s="2" t="s">
        <v>1151</v>
      </c>
      <c r="I130" s="2" t="s">
        <v>1151</v>
      </c>
      <c r="J130" s="2" t="s">
        <v>1151</v>
      </c>
      <c r="K130" s="2" t="s">
        <v>1561</v>
      </c>
      <c r="L130" s="2" t="s">
        <v>1561</v>
      </c>
      <c r="M130" s="2" t="s">
        <v>24</v>
      </c>
    </row>
    <row r="131" ht="34" customHeight="1" spans="1:13">
      <c r="A131" s="1" t="s">
        <v>60</v>
      </c>
      <c r="B131" s="1" t="s">
        <v>1155</v>
      </c>
      <c r="C131" s="11" t="s">
        <v>1108</v>
      </c>
      <c r="D131" s="1" t="s">
        <v>51</v>
      </c>
      <c r="E131" s="1" t="s">
        <v>1156</v>
      </c>
      <c r="F131" s="4"/>
      <c r="G131" s="4"/>
      <c r="H131" s="4"/>
      <c r="I131" s="4"/>
      <c r="J131" s="4"/>
      <c r="K131" s="4"/>
      <c r="L131" s="4"/>
      <c r="M131" s="4"/>
    </row>
    <row r="132" ht="19" customHeight="1" spans="1:13">
      <c r="A132" s="2" t="s">
        <v>60</v>
      </c>
      <c r="B132" s="2" t="s">
        <v>1164</v>
      </c>
      <c r="C132" s="3">
        <v>0</v>
      </c>
      <c r="D132" s="2" t="s">
        <v>746</v>
      </c>
      <c r="E132" s="2"/>
      <c r="F132" s="2"/>
      <c r="G132" s="2"/>
      <c r="H132" s="4"/>
      <c r="I132" s="4"/>
      <c r="J132" s="4"/>
      <c r="K132" s="4"/>
      <c r="L132" s="4"/>
      <c r="M132" s="4"/>
    </row>
    <row r="133" ht="19" customHeight="1" spans="1:13">
      <c r="A133" s="9" t="s">
        <v>60</v>
      </c>
      <c r="B133" s="9" t="s">
        <v>1158</v>
      </c>
      <c r="C133" s="12">
        <f>SUMIFS('8月奖金发放记录'!$J$2:$J$171,'8月奖金发放记录'!$B$2:$B$171,"吴纬涛",'8月奖金发放记录'!$A$2:$A$171,"粤AGG4142")</f>
        <v>0</v>
      </c>
      <c r="D133" s="2" t="s">
        <v>1159</v>
      </c>
      <c r="E133" s="2" t="s">
        <v>1160</v>
      </c>
      <c r="F133" s="2"/>
      <c r="G133" s="2"/>
      <c r="H133" s="4"/>
      <c r="I133" s="4"/>
      <c r="J133" s="4"/>
      <c r="K133" s="4"/>
      <c r="L133" s="4"/>
      <c r="M133" s="4"/>
    </row>
    <row r="134" ht="19" customHeight="1" spans="1:13">
      <c r="A134" s="4"/>
      <c r="B134" s="4"/>
      <c r="C134" s="5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ht="34" customHeight="1" spans="1:13">
      <c r="A135" s="9" t="s">
        <v>493</v>
      </c>
      <c r="B135" s="10" t="s">
        <v>6</v>
      </c>
      <c r="C135" s="3">
        <v>150</v>
      </c>
      <c r="D135" s="2" t="s">
        <v>1151</v>
      </c>
      <c r="E135" s="2" t="s">
        <v>1151</v>
      </c>
      <c r="F135" s="2" t="s">
        <v>1151</v>
      </c>
      <c r="G135" s="2" t="s">
        <v>1151</v>
      </c>
      <c r="H135" s="2" t="s">
        <v>1562</v>
      </c>
      <c r="I135" s="2" t="s">
        <v>1563</v>
      </c>
      <c r="J135" s="2" t="s">
        <v>1564</v>
      </c>
      <c r="K135" s="2" t="s">
        <v>1565</v>
      </c>
      <c r="L135" s="2" t="s">
        <v>1566</v>
      </c>
      <c r="M135" s="2" t="s">
        <v>24</v>
      </c>
    </row>
    <row r="136" ht="34" customHeight="1" spans="1:13">
      <c r="A136" s="1" t="s">
        <v>60</v>
      </c>
      <c r="B136" s="1" t="s">
        <v>1155</v>
      </c>
      <c r="C136" s="11" t="s">
        <v>1108</v>
      </c>
      <c r="D136" s="1" t="s">
        <v>51</v>
      </c>
      <c r="E136" s="1" t="s">
        <v>1156</v>
      </c>
      <c r="F136" s="4"/>
      <c r="G136" s="4"/>
      <c r="H136" s="4"/>
      <c r="I136" s="4"/>
      <c r="J136" s="4"/>
      <c r="K136" s="4"/>
      <c r="L136" s="4"/>
      <c r="M136" s="4"/>
    </row>
    <row r="137" ht="19" customHeight="1" spans="1:13">
      <c r="A137" s="2" t="s">
        <v>60</v>
      </c>
      <c r="B137" s="2" t="s">
        <v>1164</v>
      </c>
      <c r="C137" s="3">
        <v>0</v>
      </c>
      <c r="D137" s="2" t="s">
        <v>746</v>
      </c>
      <c r="E137" s="2"/>
      <c r="F137" s="2"/>
      <c r="G137" s="2"/>
      <c r="H137" s="4"/>
      <c r="I137" s="4"/>
      <c r="J137" s="4"/>
      <c r="K137" s="4"/>
      <c r="L137" s="4"/>
      <c r="M137" s="4"/>
    </row>
    <row r="138" ht="19" customHeight="1" spans="1:13">
      <c r="A138" s="9" t="s">
        <v>60</v>
      </c>
      <c r="B138" s="9" t="s">
        <v>1158</v>
      </c>
      <c r="C138" s="12">
        <f>SUMIFS('8月奖金发放记录'!$J$2:$J$171,'8月奖金发放记录'!$B$2:$B$171,"吴纬涛",'8月奖金发放记录'!$A$2:$A$171,"粤AGH8490")</f>
        <v>0</v>
      </c>
      <c r="D138" s="2" t="s">
        <v>1159</v>
      </c>
      <c r="E138" s="2" t="s">
        <v>1160</v>
      </c>
      <c r="F138" s="2"/>
      <c r="G138" s="2"/>
      <c r="H138" s="4"/>
      <c r="I138" s="4"/>
      <c r="J138" s="4"/>
      <c r="K138" s="4"/>
      <c r="L138" s="4"/>
      <c r="M138" s="4"/>
    </row>
    <row r="139" ht="19" customHeight="1" spans="1:13">
      <c r="A139" s="4"/>
      <c r="B139" s="4"/>
      <c r="C139" s="5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ht="34" customHeight="1" spans="1:13">
      <c r="A140" s="9" t="s">
        <v>494</v>
      </c>
      <c r="B140" s="10" t="s">
        <v>12</v>
      </c>
      <c r="C140" s="3">
        <v>260</v>
      </c>
      <c r="D140" s="2" t="s">
        <v>1151</v>
      </c>
      <c r="E140" s="2" t="s">
        <v>1151</v>
      </c>
      <c r="F140" s="2" t="s">
        <v>1151</v>
      </c>
      <c r="G140" s="2" t="s">
        <v>1151</v>
      </c>
      <c r="H140" s="2" t="s">
        <v>1151</v>
      </c>
      <c r="I140" s="2" t="s">
        <v>1151</v>
      </c>
      <c r="J140" s="2" t="s">
        <v>1151</v>
      </c>
      <c r="K140" s="2" t="s">
        <v>1567</v>
      </c>
      <c r="L140" s="2" t="s">
        <v>1567</v>
      </c>
      <c r="M140" s="2" t="s">
        <v>24</v>
      </c>
    </row>
    <row r="141" ht="34" customHeight="1" spans="1:13">
      <c r="A141" s="1" t="s">
        <v>60</v>
      </c>
      <c r="B141" s="1" t="s">
        <v>1155</v>
      </c>
      <c r="C141" s="11" t="s">
        <v>1108</v>
      </c>
      <c r="D141" s="1" t="s">
        <v>51</v>
      </c>
      <c r="E141" s="1" t="s">
        <v>1156</v>
      </c>
      <c r="F141" s="4"/>
      <c r="G141" s="4"/>
      <c r="H141" s="4"/>
      <c r="I141" s="4"/>
      <c r="J141" s="4"/>
      <c r="K141" s="4"/>
      <c r="L141" s="4"/>
      <c r="M141" s="4"/>
    </row>
    <row r="142" ht="19" customHeight="1" spans="1:13">
      <c r="A142" s="2" t="s">
        <v>60</v>
      </c>
      <c r="B142" s="2" t="s">
        <v>1164</v>
      </c>
      <c r="C142" s="3">
        <v>0</v>
      </c>
      <c r="D142" s="2" t="s">
        <v>746</v>
      </c>
      <c r="E142" s="2"/>
      <c r="F142" s="2"/>
      <c r="G142" s="2"/>
      <c r="H142" s="4"/>
      <c r="I142" s="4"/>
      <c r="J142" s="4"/>
      <c r="K142" s="4"/>
      <c r="L142" s="4"/>
      <c r="M142" s="4"/>
    </row>
    <row r="143" ht="19" customHeight="1" spans="1:13">
      <c r="A143" s="9" t="s">
        <v>60</v>
      </c>
      <c r="B143" s="9" t="s">
        <v>1158</v>
      </c>
      <c r="C143" s="12">
        <f>SUMIFS('8月奖金发放记录'!$J$2:$J$171,'8月奖金发放记录'!$B$2:$B$171,"吴纬涛",'8月奖金发放记录'!$A$2:$A$171,"粤AGP3672")</f>
        <v>0</v>
      </c>
      <c r="D143" s="2" t="s">
        <v>1159</v>
      </c>
      <c r="E143" s="2" t="s">
        <v>1160</v>
      </c>
      <c r="F143" s="2"/>
      <c r="G143" s="2"/>
      <c r="H143" s="4"/>
      <c r="I143" s="4"/>
      <c r="J143" s="4"/>
      <c r="K143" s="4"/>
      <c r="L143" s="4"/>
      <c r="M143" s="4"/>
    </row>
    <row r="144" ht="19" customHeight="1" spans="1:13">
      <c r="A144" s="4"/>
      <c r="B144" s="4"/>
      <c r="C144" s="5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ht="34" customHeight="1" spans="1:13">
      <c r="A145" s="9" t="s">
        <v>496</v>
      </c>
      <c r="B145" s="10" t="s">
        <v>12</v>
      </c>
      <c r="C145" s="3">
        <v>260</v>
      </c>
      <c r="D145" s="2" t="s">
        <v>1151</v>
      </c>
      <c r="E145" s="2" t="s">
        <v>1151</v>
      </c>
      <c r="F145" s="2" t="s">
        <v>1151</v>
      </c>
      <c r="G145" s="2" t="s">
        <v>1151</v>
      </c>
      <c r="H145" s="2" t="s">
        <v>1151</v>
      </c>
      <c r="I145" s="2" t="s">
        <v>1151</v>
      </c>
      <c r="J145" s="2" t="s">
        <v>1151</v>
      </c>
      <c r="K145" s="2" t="s">
        <v>1568</v>
      </c>
      <c r="L145" s="2" t="s">
        <v>1568</v>
      </c>
      <c r="M145" s="2" t="s">
        <v>24</v>
      </c>
    </row>
    <row r="146" ht="34" customHeight="1" spans="1:13">
      <c r="A146" s="1" t="s">
        <v>60</v>
      </c>
      <c r="B146" s="1" t="s">
        <v>1155</v>
      </c>
      <c r="C146" s="11" t="s">
        <v>1108</v>
      </c>
      <c r="D146" s="1" t="s">
        <v>51</v>
      </c>
      <c r="E146" s="1" t="s">
        <v>1156</v>
      </c>
      <c r="F146" s="4"/>
      <c r="G146" s="4"/>
      <c r="H146" s="4"/>
      <c r="I146" s="4"/>
      <c r="J146" s="4"/>
      <c r="K146" s="4"/>
      <c r="L146" s="4"/>
      <c r="M146" s="4"/>
    </row>
    <row r="147" ht="19" customHeight="1" spans="1:13">
      <c r="A147" s="2" t="s">
        <v>60</v>
      </c>
      <c r="B147" s="2" t="s">
        <v>1164</v>
      </c>
      <c r="C147" s="3">
        <v>0</v>
      </c>
      <c r="D147" s="2" t="s">
        <v>746</v>
      </c>
      <c r="E147" s="2"/>
      <c r="F147" s="2"/>
      <c r="G147" s="2"/>
      <c r="H147" s="4"/>
      <c r="I147" s="4"/>
      <c r="J147" s="4"/>
      <c r="K147" s="4"/>
      <c r="L147" s="4"/>
      <c r="M147" s="4"/>
    </row>
    <row r="148" ht="19" customHeight="1" spans="1:13">
      <c r="A148" s="9" t="s">
        <v>60</v>
      </c>
      <c r="B148" s="9" t="s">
        <v>1158</v>
      </c>
      <c r="C148" s="12">
        <f>SUMIFS('8月奖金发放记录'!$J$2:$J$171,'8月奖金发放记录'!$B$2:$B$171,"吴纬涛",'8月奖金发放记录'!$A$2:$A$171,"粤AGP4325")</f>
        <v>0</v>
      </c>
      <c r="D148" s="2" t="s">
        <v>1159</v>
      </c>
      <c r="E148" s="2" t="s">
        <v>1160</v>
      </c>
      <c r="F148" s="2"/>
      <c r="G148" s="2"/>
      <c r="H148" s="4"/>
      <c r="I148" s="4"/>
      <c r="J148" s="4"/>
      <c r="K148" s="4"/>
      <c r="L148" s="4"/>
      <c r="M148" s="4"/>
    </row>
    <row r="149" ht="19" customHeight="1" spans="1:13">
      <c r="A149" s="4"/>
      <c r="B149" s="4"/>
      <c r="C149" s="5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ht="34" customHeight="1" spans="1:13">
      <c r="A150" s="9" t="s">
        <v>497</v>
      </c>
      <c r="B150" s="10" t="s">
        <v>11</v>
      </c>
      <c r="C150" s="3">
        <v>150</v>
      </c>
      <c r="D150" s="2" t="s">
        <v>1151</v>
      </c>
      <c r="E150" s="2" t="s">
        <v>1151</v>
      </c>
      <c r="F150" s="2" t="s">
        <v>1151</v>
      </c>
      <c r="G150" s="2" t="s">
        <v>1151</v>
      </c>
      <c r="H150" s="2" t="s">
        <v>1151</v>
      </c>
      <c r="I150" s="2" t="s">
        <v>1151</v>
      </c>
      <c r="J150" s="2" t="s">
        <v>1151</v>
      </c>
      <c r="K150" s="2" t="s">
        <v>1569</v>
      </c>
      <c r="L150" s="2" t="s">
        <v>1569</v>
      </c>
      <c r="M150" s="2" t="s">
        <v>69</v>
      </c>
    </row>
    <row r="151" ht="34" customHeight="1" spans="1:13">
      <c r="A151" s="1" t="s">
        <v>60</v>
      </c>
      <c r="B151" s="1" t="s">
        <v>1155</v>
      </c>
      <c r="C151" s="11" t="s">
        <v>1108</v>
      </c>
      <c r="D151" s="1" t="s">
        <v>51</v>
      </c>
      <c r="E151" s="1" t="s">
        <v>1156</v>
      </c>
      <c r="F151" s="4"/>
      <c r="G151" s="4"/>
      <c r="H151" s="4"/>
      <c r="I151" s="4"/>
      <c r="J151" s="4"/>
      <c r="K151" s="4"/>
      <c r="L151" s="4"/>
      <c r="M151" s="4"/>
    </row>
    <row r="152" ht="19" customHeight="1" spans="1:13">
      <c r="A152" s="2" t="s">
        <v>60</v>
      </c>
      <c r="B152" s="2" t="s">
        <v>1100</v>
      </c>
      <c r="C152" s="3">
        <f>'8月奖金发放记录'!J64</f>
        <v>150</v>
      </c>
      <c r="D152" s="2" t="s">
        <v>1157</v>
      </c>
      <c r="E152" s="2"/>
      <c r="F152" s="2"/>
      <c r="G152" s="2"/>
      <c r="H152" s="4"/>
      <c r="I152" s="4"/>
      <c r="J152" s="4"/>
      <c r="K152" s="4"/>
      <c r="L152" s="4"/>
      <c r="M152" s="4"/>
    </row>
    <row r="153" ht="19" customHeight="1" spans="1:13">
      <c r="A153" s="9" t="s">
        <v>60</v>
      </c>
      <c r="B153" s="9" t="s">
        <v>1158</v>
      </c>
      <c r="C153" s="12">
        <f>SUMIFS('8月奖金发放记录'!$J$2:$J$171,'8月奖金发放记录'!$B$2:$B$171,"吴纬涛",'8月奖金发放记录'!$A$2:$A$171,"粤AGP5139")</f>
        <v>150</v>
      </c>
      <c r="D153" s="2" t="s">
        <v>1159</v>
      </c>
      <c r="E153" s="2" t="s">
        <v>1160</v>
      </c>
      <c r="F153" s="2"/>
      <c r="G153" s="2"/>
      <c r="H153" s="4"/>
      <c r="I153" s="4"/>
      <c r="J153" s="4"/>
      <c r="K153" s="4"/>
      <c r="L153" s="4"/>
      <c r="M153" s="4"/>
    </row>
    <row r="154" ht="19" customHeight="1" spans="1:13">
      <c r="A154" s="4"/>
      <c r="B154" s="4"/>
      <c r="C154" s="5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ht="34" customHeight="1" spans="1:13">
      <c r="A155" s="9" t="s">
        <v>499</v>
      </c>
      <c r="B155" s="10" t="s">
        <v>11</v>
      </c>
      <c r="C155" s="3">
        <v>150</v>
      </c>
      <c r="D155" s="2" t="s">
        <v>1151</v>
      </c>
      <c r="E155" s="2" t="s">
        <v>1151</v>
      </c>
      <c r="F155" s="2" t="s">
        <v>1151</v>
      </c>
      <c r="G155" s="2" t="s">
        <v>1151</v>
      </c>
      <c r="H155" s="2" t="s">
        <v>1151</v>
      </c>
      <c r="I155" s="2" t="s">
        <v>1151</v>
      </c>
      <c r="J155" s="2" t="s">
        <v>1151</v>
      </c>
      <c r="K155" s="2" t="s">
        <v>1570</v>
      </c>
      <c r="L155" s="2" t="s">
        <v>1570</v>
      </c>
      <c r="M155" s="2" t="s">
        <v>69</v>
      </c>
    </row>
    <row r="156" ht="34" customHeight="1" spans="1:13">
      <c r="A156" s="1" t="s">
        <v>60</v>
      </c>
      <c r="B156" s="1" t="s">
        <v>1155</v>
      </c>
      <c r="C156" s="11" t="s">
        <v>1108</v>
      </c>
      <c r="D156" s="1" t="s">
        <v>51</v>
      </c>
      <c r="E156" s="1" t="s">
        <v>1156</v>
      </c>
      <c r="F156" s="4"/>
      <c r="G156" s="4"/>
      <c r="H156" s="4"/>
      <c r="I156" s="4"/>
      <c r="J156" s="4"/>
      <c r="K156" s="4"/>
      <c r="L156" s="4"/>
      <c r="M156" s="4"/>
    </row>
    <row r="157" ht="19" customHeight="1" spans="1:13">
      <c r="A157" s="2" t="s">
        <v>60</v>
      </c>
      <c r="B157" s="2" t="s">
        <v>1100</v>
      </c>
      <c r="C157" s="3">
        <f>'8月奖金发放记录'!J65</f>
        <v>150</v>
      </c>
      <c r="D157" s="2" t="s">
        <v>1157</v>
      </c>
      <c r="E157" s="2"/>
      <c r="F157" s="2"/>
      <c r="G157" s="2"/>
      <c r="H157" s="4"/>
      <c r="I157" s="4"/>
      <c r="J157" s="4"/>
      <c r="K157" s="4"/>
      <c r="L157" s="4"/>
      <c r="M157" s="4"/>
    </row>
    <row r="158" ht="19" customHeight="1" spans="1:13">
      <c r="A158" s="9" t="s">
        <v>60</v>
      </c>
      <c r="B158" s="9" t="s">
        <v>1158</v>
      </c>
      <c r="C158" s="12">
        <f>SUMIFS('8月奖金发放记录'!$J$2:$J$171,'8月奖金发放记录'!$B$2:$B$171,"吴纬涛",'8月奖金发放记录'!$A$2:$A$171,"粤AGP5156")</f>
        <v>150</v>
      </c>
      <c r="D158" s="2" t="s">
        <v>1159</v>
      </c>
      <c r="E158" s="2" t="s">
        <v>1391</v>
      </c>
      <c r="F158" s="2"/>
      <c r="G158" s="2"/>
      <c r="H158" s="4"/>
      <c r="I158" s="4"/>
      <c r="J158" s="4"/>
      <c r="K158" s="4"/>
      <c r="L158" s="4"/>
      <c r="M158" s="4"/>
    </row>
    <row r="159" ht="19" customHeight="1" spans="1:13">
      <c r="A159" s="4"/>
      <c r="B159" s="4"/>
      <c r="C159" s="5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ht="34" customHeight="1" spans="1:13">
      <c r="A160" s="9" t="s">
        <v>500</v>
      </c>
      <c r="B160" s="10" t="s">
        <v>11</v>
      </c>
      <c r="C160" s="3">
        <v>150</v>
      </c>
      <c r="D160" s="2" t="s">
        <v>1151</v>
      </c>
      <c r="E160" s="2" t="s">
        <v>1151</v>
      </c>
      <c r="F160" s="2" t="s">
        <v>1151</v>
      </c>
      <c r="G160" s="2" t="s">
        <v>1151</v>
      </c>
      <c r="H160" s="2" t="s">
        <v>1151</v>
      </c>
      <c r="I160" s="2" t="s">
        <v>1151</v>
      </c>
      <c r="J160" s="2" t="s">
        <v>1151</v>
      </c>
      <c r="K160" s="2" t="s">
        <v>1571</v>
      </c>
      <c r="L160" s="2" t="s">
        <v>1571</v>
      </c>
      <c r="M160" s="2" t="s">
        <v>24</v>
      </c>
    </row>
    <row r="161" ht="34" customHeight="1" spans="1:13">
      <c r="A161" s="1" t="s">
        <v>60</v>
      </c>
      <c r="B161" s="1" t="s">
        <v>1155</v>
      </c>
      <c r="C161" s="11" t="s">
        <v>1108</v>
      </c>
      <c r="D161" s="1" t="s">
        <v>51</v>
      </c>
      <c r="E161" s="1" t="s">
        <v>1156</v>
      </c>
      <c r="F161" s="4"/>
      <c r="G161" s="4"/>
      <c r="H161" s="4"/>
      <c r="I161" s="4"/>
      <c r="J161" s="4"/>
      <c r="K161" s="4"/>
      <c r="L161" s="4"/>
      <c r="M161" s="4"/>
    </row>
    <row r="162" ht="19" customHeight="1" spans="1:13">
      <c r="A162" s="2" t="s">
        <v>60</v>
      </c>
      <c r="B162" s="2" t="s">
        <v>1164</v>
      </c>
      <c r="C162" s="3">
        <v>0</v>
      </c>
      <c r="D162" s="2" t="s">
        <v>746</v>
      </c>
      <c r="E162" s="2"/>
      <c r="F162" s="2"/>
      <c r="G162" s="2"/>
      <c r="H162" s="4"/>
      <c r="I162" s="4"/>
      <c r="J162" s="4"/>
      <c r="K162" s="4"/>
      <c r="L162" s="4"/>
      <c r="M162" s="4"/>
    </row>
    <row r="163" ht="19" customHeight="1" spans="1:13">
      <c r="A163" s="9" t="s">
        <v>60</v>
      </c>
      <c r="B163" s="9" t="s">
        <v>1158</v>
      </c>
      <c r="C163" s="12">
        <f>SUMIFS('8月奖金发放记录'!$J$2:$J$171,'8月奖金发放记录'!$B$2:$B$171,"吴纬涛",'8月奖金发放记录'!$A$2:$A$171,"粤AGP5163")</f>
        <v>0</v>
      </c>
      <c r="D163" s="2" t="s">
        <v>1159</v>
      </c>
      <c r="E163" s="2" t="s">
        <v>1160</v>
      </c>
      <c r="F163" s="2"/>
      <c r="G163" s="2"/>
      <c r="H163" s="4"/>
      <c r="I163" s="4"/>
      <c r="J163" s="4"/>
      <c r="K163" s="4"/>
      <c r="L163" s="4"/>
      <c r="M163" s="4"/>
    </row>
    <row r="164" ht="19" customHeight="1" spans="1:13">
      <c r="A164" s="4"/>
      <c r="B164" s="4"/>
      <c r="C164" s="5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ht="34" customHeight="1" spans="1:13">
      <c r="A165" s="9" t="s">
        <v>501</v>
      </c>
      <c r="B165" s="10" t="s">
        <v>11</v>
      </c>
      <c r="C165" s="3">
        <v>150</v>
      </c>
      <c r="D165" s="2" t="s">
        <v>1151</v>
      </c>
      <c r="E165" s="2" t="s">
        <v>1151</v>
      </c>
      <c r="F165" s="2" t="s">
        <v>1151</v>
      </c>
      <c r="G165" s="2" t="s">
        <v>1151</v>
      </c>
      <c r="H165" s="2" t="s">
        <v>1151</v>
      </c>
      <c r="I165" s="2" t="s">
        <v>1151</v>
      </c>
      <c r="J165" s="2" t="s">
        <v>1151</v>
      </c>
      <c r="K165" s="2" t="s">
        <v>1572</v>
      </c>
      <c r="L165" s="2" t="s">
        <v>1572</v>
      </c>
      <c r="M165" s="2" t="s">
        <v>24</v>
      </c>
    </row>
    <row r="166" ht="34" customHeight="1" spans="1:13">
      <c r="A166" s="1" t="s">
        <v>60</v>
      </c>
      <c r="B166" s="1" t="s">
        <v>1155</v>
      </c>
      <c r="C166" s="11" t="s">
        <v>1108</v>
      </c>
      <c r="D166" s="1" t="s">
        <v>51</v>
      </c>
      <c r="E166" s="1" t="s">
        <v>1156</v>
      </c>
      <c r="F166" s="4"/>
      <c r="G166" s="4"/>
      <c r="H166" s="4"/>
      <c r="I166" s="4"/>
      <c r="J166" s="4"/>
      <c r="K166" s="4"/>
      <c r="L166" s="4"/>
      <c r="M166" s="4"/>
    </row>
    <row r="167" ht="19" customHeight="1" spans="1:13">
      <c r="A167" s="2" t="s">
        <v>60</v>
      </c>
      <c r="B167" s="2" t="s">
        <v>1164</v>
      </c>
      <c r="C167" s="3">
        <v>0</v>
      </c>
      <c r="D167" s="2" t="s">
        <v>746</v>
      </c>
      <c r="E167" s="2"/>
      <c r="F167" s="2"/>
      <c r="G167" s="2"/>
      <c r="H167" s="4"/>
      <c r="I167" s="4"/>
      <c r="J167" s="4"/>
      <c r="K167" s="4"/>
      <c r="L167" s="4"/>
      <c r="M167" s="4"/>
    </row>
    <row r="168" ht="19" customHeight="1" spans="1:13">
      <c r="A168" s="9" t="s">
        <v>60</v>
      </c>
      <c r="B168" s="9" t="s">
        <v>1158</v>
      </c>
      <c r="C168" s="12">
        <f>SUMIFS('8月奖金发放记录'!$J$2:$J$171,'8月奖金发放记录'!$B$2:$B$171,"吴纬涛",'8月奖金发放记录'!$A$2:$A$171,"粤AGP5359")</f>
        <v>0</v>
      </c>
      <c r="D168" s="2" t="s">
        <v>1159</v>
      </c>
      <c r="E168" s="2" t="s">
        <v>1160</v>
      </c>
      <c r="F168" s="2"/>
      <c r="G168" s="2"/>
      <c r="H168" s="4"/>
      <c r="I168" s="4"/>
      <c r="J168" s="4"/>
      <c r="K168" s="4"/>
      <c r="L168" s="4"/>
      <c r="M168" s="4"/>
    </row>
    <row r="169" ht="19" customHeight="1" spans="1:13">
      <c r="A169" s="4"/>
      <c r="B169" s="4"/>
      <c r="C169" s="5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ht="34" customHeight="1" spans="1:13">
      <c r="A170" s="9" t="s">
        <v>505</v>
      </c>
      <c r="B170" s="10" t="s">
        <v>11</v>
      </c>
      <c r="C170" s="3">
        <v>150</v>
      </c>
      <c r="D170" s="2" t="s">
        <v>1151</v>
      </c>
      <c r="E170" s="2" t="s">
        <v>1151</v>
      </c>
      <c r="F170" s="2" t="s">
        <v>1151</v>
      </c>
      <c r="G170" s="2" t="s">
        <v>1151</v>
      </c>
      <c r="H170" s="2" t="s">
        <v>1151</v>
      </c>
      <c r="I170" s="2" t="s">
        <v>1151</v>
      </c>
      <c r="J170" s="2" t="s">
        <v>1151</v>
      </c>
      <c r="K170" s="2" t="s">
        <v>1573</v>
      </c>
      <c r="L170" s="2" t="s">
        <v>1573</v>
      </c>
      <c r="M170" s="2" t="s">
        <v>69</v>
      </c>
    </row>
    <row r="171" ht="34" customHeight="1" spans="1:13">
      <c r="A171" s="1" t="s">
        <v>60</v>
      </c>
      <c r="B171" s="1" t="s">
        <v>1155</v>
      </c>
      <c r="C171" s="11" t="s">
        <v>1108</v>
      </c>
      <c r="D171" s="1" t="s">
        <v>51</v>
      </c>
      <c r="E171" s="1" t="s">
        <v>1156</v>
      </c>
      <c r="F171" s="4"/>
      <c r="G171" s="4"/>
      <c r="H171" s="4"/>
      <c r="I171" s="4"/>
      <c r="J171" s="4"/>
      <c r="K171" s="4"/>
      <c r="L171" s="4"/>
      <c r="M171" s="4"/>
    </row>
    <row r="172" ht="19" customHeight="1" spans="1:13">
      <c r="A172" s="2" t="s">
        <v>60</v>
      </c>
      <c r="B172" s="2" t="s">
        <v>1100</v>
      </c>
      <c r="C172" s="3">
        <f>'8月奖金发放记录'!J66</f>
        <v>150</v>
      </c>
      <c r="D172" s="2" t="s">
        <v>1157</v>
      </c>
      <c r="E172" s="2"/>
      <c r="F172" s="2"/>
      <c r="G172" s="2"/>
      <c r="H172" s="4"/>
      <c r="I172" s="4"/>
      <c r="J172" s="4"/>
      <c r="K172" s="4"/>
      <c r="L172" s="4"/>
      <c r="M172" s="4"/>
    </row>
    <row r="173" ht="19" customHeight="1" spans="1:13">
      <c r="A173" s="9" t="s">
        <v>60</v>
      </c>
      <c r="B173" s="9" t="s">
        <v>1158</v>
      </c>
      <c r="C173" s="12">
        <f>SUMIFS('8月奖金发放记录'!$J$2:$J$171,'8月奖金发放记录'!$B$2:$B$171,"吴纬涛",'8月奖金发放记录'!$A$2:$A$171,"粤AGP5381")</f>
        <v>150</v>
      </c>
      <c r="D173" s="2" t="s">
        <v>1159</v>
      </c>
      <c r="E173" s="2" t="s">
        <v>1160</v>
      </c>
      <c r="F173" s="2"/>
      <c r="G173" s="2"/>
      <c r="H173" s="4"/>
      <c r="I173" s="4"/>
      <c r="J173" s="4"/>
      <c r="K173" s="4"/>
      <c r="L173" s="4"/>
      <c r="M173" s="4"/>
    </row>
    <row r="174" ht="19" customHeight="1" spans="1:13">
      <c r="A174" s="4"/>
      <c r="B174" s="4"/>
      <c r="C174" s="5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ht="34" customHeight="1" spans="1:13">
      <c r="A175" s="9" t="s">
        <v>109</v>
      </c>
      <c r="B175" s="10" t="s">
        <v>12</v>
      </c>
      <c r="C175" s="3">
        <v>300</v>
      </c>
      <c r="D175" s="2" t="s">
        <v>1151</v>
      </c>
      <c r="E175" s="2" t="s">
        <v>1151</v>
      </c>
      <c r="F175" s="2" t="s">
        <v>1151</v>
      </c>
      <c r="G175" s="2" t="s">
        <v>1151</v>
      </c>
      <c r="H175" s="2" t="s">
        <v>1151</v>
      </c>
      <c r="I175" s="2" t="s">
        <v>1151</v>
      </c>
      <c r="J175" s="2" t="s">
        <v>1151</v>
      </c>
      <c r="K175" s="2" t="s">
        <v>1574</v>
      </c>
      <c r="L175" s="2" t="s">
        <v>1574</v>
      </c>
      <c r="M175" s="2" t="s">
        <v>24</v>
      </c>
    </row>
    <row r="176" ht="34" customHeight="1" spans="1:13">
      <c r="A176" s="1" t="s">
        <v>60</v>
      </c>
      <c r="B176" s="1" t="s">
        <v>1155</v>
      </c>
      <c r="C176" s="11" t="s">
        <v>1108</v>
      </c>
      <c r="D176" s="1" t="s">
        <v>51</v>
      </c>
      <c r="E176" s="1" t="s">
        <v>1156</v>
      </c>
      <c r="F176" s="4"/>
      <c r="G176" s="4"/>
      <c r="H176" s="4"/>
      <c r="I176" s="4"/>
      <c r="J176" s="4"/>
      <c r="K176" s="4"/>
      <c r="L176" s="4"/>
      <c r="M176" s="4"/>
    </row>
    <row r="177" ht="19" customHeight="1" spans="1:13">
      <c r="A177" s="2" t="s">
        <v>60</v>
      </c>
      <c r="B177" s="2" t="s">
        <v>1164</v>
      </c>
      <c r="C177" s="3">
        <v>0</v>
      </c>
      <c r="D177" s="2" t="s">
        <v>746</v>
      </c>
      <c r="E177" s="2"/>
      <c r="F177" s="2"/>
      <c r="G177" s="2"/>
      <c r="H177" s="4"/>
      <c r="I177" s="4"/>
      <c r="J177" s="4"/>
      <c r="K177" s="4"/>
      <c r="L177" s="4"/>
      <c r="M177" s="4"/>
    </row>
    <row r="178" ht="19" customHeight="1" spans="1:13">
      <c r="A178" s="9" t="s">
        <v>60</v>
      </c>
      <c r="B178" s="9" t="s">
        <v>1158</v>
      </c>
      <c r="C178" s="12">
        <f>SUMIFS('8月奖金发放记录'!$J$2:$J$171,'8月奖金发放记录'!$B$2:$B$171,"吴纬涛",'8月奖金发放记录'!$A$2:$A$171,"粤AGP5613")</f>
        <v>0</v>
      </c>
      <c r="D178" s="2" t="s">
        <v>1159</v>
      </c>
      <c r="E178" s="2" t="s">
        <v>1160</v>
      </c>
      <c r="F178" s="2"/>
      <c r="G178" s="2"/>
      <c r="H178" s="4"/>
      <c r="I178" s="4"/>
      <c r="J178" s="4"/>
      <c r="K178" s="4"/>
      <c r="L178" s="4"/>
      <c r="M178" s="4"/>
    </row>
    <row r="179" ht="19" customHeight="1" spans="1:13">
      <c r="A179" s="4"/>
      <c r="B179" s="4"/>
      <c r="C179" s="5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ht="34" customHeight="1" spans="1:13">
      <c r="A180" s="9" t="s">
        <v>509</v>
      </c>
      <c r="B180" s="10" t="s">
        <v>11</v>
      </c>
      <c r="C180" s="3">
        <v>150</v>
      </c>
      <c r="D180" s="2" t="s">
        <v>1151</v>
      </c>
      <c r="E180" s="2" t="s">
        <v>1151</v>
      </c>
      <c r="F180" s="2" t="s">
        <v>1151</v>
      </c>
      <c r="G180" s="2" t="s">
        <v>1151</v>
      </c>
      <c r="H180" s="2" t="s">
        <v>1151</v>
      </c>
      <c r="I180" s="2" t="s">
        <v>1151</v>
      </c>
      <c r="J180" s="2" t="s">
        <v>1151</v>
      </c>
      <c r="K180" s="2" t="s">
        <v>1575</v>
      </c>
      <c r="L180" s="2" t="s">
        <v>1575</v>
      </c>
      <c r="M180" s="2" t="s">
        <v>24</v>
      </c>
    </row>
    <row r="181" ht="34" customHeight="1" spans="1:13">
      <c r="A181" s="1" t="s">
        <v>60</v>
      </c>
      <c r="B181" s="1" t="s">
        <v>1155</v>
      </c>
      <c r="C181" s="11" t="s">
        <v>1108</v>
      </c>
      <c r="D181" s="1" t="s">
        <v>51</v>
      </c>
      <c r="E181" s="1" t="s">
        <v>1156</v>
      </c>
      <c r="F181" s="4"/>
      <c r="G181" s="4"/>
      <c r="H181" s="4"/>
      <c r="I181" s="4"/>
      <c r="J181" s="4"/>
      <c r="K181" s="4"/>
      <c r="L181" s="4"/>
      <c r="M181" s="4"/>
    </row>
    <row r="182" ht="19" customHeight="1" spans="1:13">
      <c r="A182" s="2" t="s">
        <v>60</v>
      </c>
      <c r="B182" s="2" t="s">
        <v>1164</v>
      </c>
      <c r="C182" s="3">
        <v>0</v>
      </c>
      <c r="D182" s="2" t="s">
        <v>746</v>
      </c>
      <c r="E182" s="2"/>
      <c r="F182" s="2"/>
      <c r="G182" s="2"/>
      <c r="H182" s="4"/>
      <c r="I182" s="4"/>
      <c r="J182" s="4"/>
      <c r="K182" s="4"/>
      <c r="L182" s="4"/>
      <c r="M182" s="4"/>
    </row>
    <row r="183" ht="19" customHeight="1" spans="1:13">
      <c r="A183" s="9" t="s">
        <v>60</v>
      </c>
      <c r="B183" s="9" t="s">
        <v>1158</v>
      </c>
      <c r="C183" s="12">
        <f>SUMIFS('8月奖金发放记录'!$J$2:$J$171,'8月奖金发放记录'!$B$2:$B$171,"吴纬涛",'8月奖金发放记录'!$A$2:$A$171,"粤AGP5639")</f>
        <v>0</v>
      </c>
      <c r="D183" s="2" t="s">
        <v>1159</v>
      </c>
      <c r="E183" s="2" t="s">
        <v>1160</v>
      </c>
      <c r="F183" s="2"/>
      <c r="G183" s="2"/>
      <c r="H183" s="4"/>
      <c r="I183" s="4"/>
      <c r="J183" s="4"/>
      <c r="K183" s="4"/>
      <c r="L183" s="4"/>
      <c r="M183" s="4"/>
    </row>
    <row r="184" ht="19" customHeight="1" spans="1:13">
      <c r="A184" s="4"/>
      <c r="B184" s="4"/>
      <c r="C184" s="5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ht="34" customHeight="1" spans="1:13">
      <c r="A185" s="9" t="s">
        <v>510</v>
      </c>
      <c r="B185" s="10" t="s">
        <v>11</v>
      </c>
      <c r="C185" s="3">
        <v>150</v>
      </c>
      <c r="D185" s="2" t="s">
        <v>1151</v>
      </c>
      <c r="E185" s="2" t="s">
        <v>1151</v>
      </c>
      <c r="F185" s="2" t="s">
        <v>1151</v>
      </c>
      <c r="G185" s="2" t="s">
        <v>1151</v>
      </c>
      <c r="H185" s="2" t="s">
        <v>1151</v>
      </c>
      <c r="I185" s="2" t="s">
        <v>1151</v>
      </c>
      <c r="J185" s="2" t="s">
        <v>1151</v>
      </c>
      <c r="K185" s="2" t="s">
        <v>1576</v>
      </c>
      <c r="L185" s="2" t="s">
        <v>1576</v>
      </c>
      <c r="M185" s="2" t="s">
        <v>69</v>
      </c>
    </row>
    <row r="186" ht="34" customHeight="1" spans="1:13">
      <c r="A186" s="1" t="s">
        <v>60</v>
      </c>
      <c r="B186" s="1" t="s">
        <v>1155</v>
      </c>
      <c r="C186" s="11" t="s">
        <v>1108</v>
      </c>
      <c r="D186" s="1" t="s">
        <v>51</v>
      </c>
      <c r="E186" s="1" t="s">
        <v>1156</v>
      </c>
      <c r="F186" s="4"/>
      <c r="G186" s="4"/>
      <c r="H186" s="4"/>
      <c r="I186" s="4"/>
      <c r="J186" s="4"/>
      <c r="K186" s="4"/>
      <c r="L186" s="4"/>
      <c r="M186" s="4"/>
    </row>
    <row r="187" ht="19" customHeight="1" spans="1:13">
      <c r="A187" s="2" t="s">
        <v>60</v>
      </c>
      <c r="B187" s="2" t="s">
        <v>1100</v>
      </c>
      <c r="C187" s="3">
        <f>'8月奖金发放记录'!J67</f>
        <v>145.16</v>
      </c>
      <c r="D187" s="2" t="s">
        <v>1157</v>
      </c>
      <c r="E187" s="2"/>
      <c r="F187" s="2"/>
      <c r="G187" s="2"/>
      <c r="H187" s="4"/>
      <c r="I187" s="4"/>
      <c r="J187" s="4"/>
      <c r="K187" s="4"/>
      <c r="L187" s="4"/>
      <c r="M187" s="4"/>
    </row>
    <row r="188" ht="19" customHeight="1" spans="1:13">
      <c r="A188" s="9" t="s">
        <v>60</v>
      </c>
      <c r="B188" s="9" t="s">
        <v>1158</v>
      </c>
      <c r="C188" s="12">
        <f>SUMIFS('8月奖金发放记录'!$J$2:$J$171,'8月奖金发放记录'!$B$2:$B$171,"吴纬涛",'8月奖金发放记录'!$A$2:$A$171,"粤AGP5653")</f>
        <v>145.16</v>
      </c>
      <c r="D188" s="2" t="s">
        <v>1159</v>
      </c>
      <c r="E188" s="2" t="s">
        <v>1160</v>
      </c>
      <c r="F188" s="2"/>
      <c r="G188" s="2"/>
      <c r="H188" s="4"/>
      <c r="I188" s="4"/>
      <c r="J188" s="4"/>
      <c r="K188" s="4"/>
      <c r="L188" s="4"/>
      <c r="M188" s="4"/>
    </row>
    <row r="189" ht="19" customHeight="1" spans="1:13">
      <c r="A189" s="4"/>
      <c r="B189" s="4"/>
      <c r="C189" s="5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ht="34" customHeight="1" spans="1:13">
      <c r="A190" s="9" t="s">
        <v>514</v>
      </c>
      <c r="B190" s="10" t="s">
        <v>11</v>
      </c>
      <c r="C190" s="3">
        <v>150</v>
      </c>
      <c r="D190" s="2" t="s">
        <v>1151</v>
      </c>
      <c r="E190" s="2" t="s">
        <v>1151</v>
      </c>
      <c r="F190" s="2" t="s">
        <v>1151</v>
      </c>
      <c r="G190" s="2" t="s">
        <v>1151</v>
      </c>
      <c r="H190" s="2" t="s">
        <v>1151</v>
      </c>
      <c r="I190" s="2" t="s">
        <v>1151</v>
      </c>
      <c r="J190" s="2" t="s">
        <v>1151</v>
      </c>
      <c r="K190" s="2" t="s">
        <v>1577</v>
      </c>
      <c r="L190" s="2" t="s">
        <v>1577</v>
      </c>
      <c r="M190" s="2" t="s">
        <v>69</v>
      </c>
    </row>
    <row r="191" ht="34" customHeight="1" spans="1:13">
      <c r="A191" s="1" t="s">
        <v>60</v>
      </c>
      <c r="B191" s="1" t="s">
        <v>1155</v>
      </c>
      <c r="C191" s="11" t="s">
        <v>1108</v>
      </c>
      <c r="D191" s="1" t="s">
        <v>51</v>
      </c>
      <c r="E191" s="1" t="s">
        <v>1156</v>
      </c>
      <c r="F191" s="4"/>
      <c r="G191" s="4"/>
      <c r="H191" s="4"/>
      <c r="I191" s="4"/>
      <c r="J191" s="4"/>
      <c r="K191" s="4"/>
      <c r="L191" s="4"/>
      <c r="M191" s="4"/>
    </row>
    <row r="192" ht="19" customHeight="1" spans="1:13">
      <c r="A192" s="2" t="s">
        <v>60</v>
      </c>
      <c r="B192" s="2" t="s">
        <v>1100</v>
      </c>
      <c r="C192" s="3">
        <f>'8月奖金发放记录'!J68</f>
        <v>150</v>
      </c>
      <c r="D192" s="2" t="s">
        <v>1157</v>
      </c>
      <c r="E192" s="2"/>
      <c r="F192" s="2"/>
      <c r="G192" s="2"/>
      <c r="H192" s="4"/>
      <c r="I192" s="4"/>
      <c r="J192" s="4"/>
      <c r="K192" s="4"/>
      <c r="L192" s="4"/>
      <c r="M192" s="4"/>
    </row>
    <row r="193" ht="19" customHeight="1" spans="1:13">
      <c r="A193" s="9" t="s">
        <v>60</v>
      </c>
      <c r="B193" s="9" t="s">
        <v>1158</v>
      </c>
      <c r="C193" s="12">
        <f>SUMIFS('8月奖金发放记录'!$J$2:$J$171,'8月奖金发放记录'!$B$2:$B$171,"吴纬涛",'8月奖金发放记录'!$A$2:$A$171,"粤AGP5659")</f>
        <v>150</v>
      </c>
      <c r="D193" s="2" t="s">
        <v>1159</v>
      </c>
      <c r="E193" s="2" t="s">
        <v>1160</v>
      </c>
      <c r="F193" s="2"/>
      <c r="G193" s="2"/>
      <c r="H193" s="4"/>
      <c r="I193" s="4"/>
      <c r="J193" s="4"/>
      <c r="K193" s="4"/>
      <c r="L193" s="4"/>
      <c r="M193" s="4"/>
    </row>
    <row r="194" ht="19" customHeight="1" spans="1:13">
      <c r="A194" s="4"/>
      <c r="B194" s="4"/>
      <c r="C194" s="5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ht="34" customHeight="1" spans="1:13">
      <c r="A195" s="9" t="s">
        <v>515</v>
      </c>
      <c r="B195" s="10" t="s">
        <v>11</v>
      </c>
      <c r="C195" s="3">
        <v>150</v>
      </c>
      <c r="D195" s="2" t="s">
        <v>1151</v>
      </c>
      <c r="E195" s="2" t="s">
        <v>1151</v>
      </c>
      <c r="F195" s="2" t="s">
        <v>1151</v>
      </c>
      <c r="G195" s="2" t="s">
        <v>1151</v>
      </c>
      <c r="H195" s="2" t="s">
        <v>1151</v>
      </c>
      <c r="I195" s="2" t="s">
        <v>1151</v>
      </c>
      <c r="J195" s="2" t="s">
        <v>1151</v>
      </c>
      <c r="K195" s="2" t="s">
        <v>1578</v>
      </c>
      <c r="L195" s="2" t="s">
        <v>1578</v>
      </c>
      <c r="M195" s="2" t="s">
        <v>24</v>
      </c>
    </row>
    <row r="196" ht="34" customHeight="1" spans="1:13">
      <c r="A196" s="1" t="s">
        <v>60</v>
      </c>
      <c r="B196" s="1" t="s">
        <v>1155</v>
      </c>
      <c r="C196" s="11" t="s">
        <v>1108</v>
      </c>
      <c r="D196" s="1" t="s">
        <v>51</v>
      </c>
      <c r="E196" s="1" t="s">
        <v>1156</v>
      </c>
      <c r="F196" s="4"/>
      <c r="G196" s="4"/>
      <c r="H196" s="4"/>
      <c r="I196" s="4"/>
      <c r="J196" s="4"/>
      <c r="K196" s="4"/>
      <c r="L196" s="4"/>
      <c r="M196" s="4"/>
    </row>
    <row r="197" ht="19" customHeight="1" spans="1:13">
      <c r="A197" s="2" t="s">
        <v>60</v>
      </c>
      <c r="B197" s="2" t="s">
        <v>1164</v>
      </c>
      <c r="C197" s="3">
        <v>0</v>
      </c>
      <c r="D197" s="2" t="s">
        <v>746</v>
      </c>
      <c r="E197" s="2"/>
      <c r="F197" s="2"/>
      <c r="G197" s="2"/>
      <c r="H197" s="4"/>
      <c r="I197" s="4"/>
      <c r="J197" s="4"/>
      <c r="K197" s="4"/>
      <c r="L197" s="4"/>
      <c r="M197" s="4"/>
    </row>
    <row r="198" ht="19" customHeight="1" spans="1:13">
      <c r="A198" s="9" t="s">
        <v>60</v>
      </c>
      <c r="B198" s="9" t="s">
        <v>1158</v>
      </c>
      <c r="C198" s="12">
        <f>SUMIFS('8月奖金发放记录'!$J$2:$J$171,'8月奖金发放记录'!$B$2:$B$171,"吴纬涛",'8月奖金发放记录'!$A$2:$A$171,"粤AGP5758")</f>
        <v>0</v>
      </c>
      <c r="D198" s="2" t="s">
        <v>1159</v>
      </c>
      <c r="E198" s="2" t="s">
        <v>1160</v>
      </c>
      <c r="F198" s="2"/>
      <c r="G198" s="2"/>
      <c r="H198" s="4"/>
      <c r="I198" s="4"/>
      <c r="J198" s="4"/>
      <c r="K198" s="4"/>
      <c r="L198" s="4"/>
      <c r="M198" s="4"/>
    </row>
    <row r="199" ht="19" customHeight="1" spans="1:13">
      <c r="A199" s="4"/>
      <c r="B199" s="4"/>
      <c r="C199" s="5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ht="34" customHeight="1" spans="1:13">
      <c r="A200" s="9" t="s">
        <v>516</v>
      </c>
      <c r="B200" s="10" t="s">
        <v>11</v>
      </c>
      <c r="C200" s="3">
        <v>150</v>
      </c>
      <c r="D200" s="2" t="s">
        <v>1151</v>
      </c>
      <c r="E200" s="2" t="s">
        <v>1151</v>
      </c>
      <c r="F200" s="2" t="s">
        <v>1151</v>
      </c>
      <c r="G200" s="2" t="s">
        <v>1151</v>
      </c>
      <c r="H200" s="2" t="s">
        <v>1151</v>
      </c>
      <c r="I200" s="2" t="s">
        <v>1151</v>
      </c>
      <c r="J200" s="2" t="s">
        <v>1151</v>
      </c>
      <c r="K200" s="2" t="s">
        <v>1579</v>
      </c>
      <c r="L200" s="2" t="s">
        <v>1579</v>
      </c>
      <c r="M200" s="2" t="s">
        <v>69</v>
      </c>
    </row>
    <row r="201" ht="34" customHeight="1" spans="1:13">
      <c r="A201" s="1" t="s">
        <v>60</v>
      </c>
      <c r="B201" s="1" t="s">
        <v>1155</v>
      </c>
      <c r="C201" s="11" t="s">
        <v>1108</v>
      </c>
      <c r="D201" s="1" t="s">
        <v>51</v>
      </c>
      <c r="E201" s="1" t="s">
        <v>1156</v>
      </c>
      <c r="F201" s="4"/>
      <c r="G201" s="4"/>
      <c r="H201" s="4"/>
      <c r="I201" s="4"/>
      <c r="J201" s="4"/>
      <c r="K201" s="4"/>
      <c r="L201" s="4"/>
      <c r="M201" s="4"/>
    </row>
    <row r="202" ht="19" customHeight="1" spans="1:13">
      <c r="A202" s="2" t="s">
        <v>60</v>
      </c>
      <c r="B202" s="2" t="s">
        <v>1100</v>
      </c>
      <c r="C202" s="3">
        <f>'8月奖金发放记录'!J69</f>
        <v>150</v>
      </c>
      <c r="D202" s="2" t="s">
        <v>1157</v>
      </c>
      <c r="E202" s="2"/>
      <c r="F202" s="2"/>
      <c r="G202" s="2"/>
      <c r="H202" s="4"/>
      <c r="I202" s="4"/>
      <c r="J202" s="4"/>
      <c r="K202" s="4"/>
      <c r="L202" s="4"/>
      <c r="M202" s="4"/>
    </row>
    <row r="203" ht="19" customHeight="1" spans="1:13">
      <c r="A203" s="9" t="s">
        <v>60</v>
      </c>
      <c r="B203" s="9" t="s">
        <v>1158</v>
      </c>
      <c r="C203" s="12">
        <f>SUMIFS('8月奖金发放记录'!$J$2:$J$171,'8月奖金发放记录'!$B$2:$B$171,"吴纬涛",'8月奖金发放记录'!$A$2:$A$171,"粤AGP5759")</f>
        <v>150</v>
      </c>
      <c r="D203" s="2" t="s">
        <v>1159</v>
      </c>
      <c r="E203" s="2" t="s">
        <v>1160</v>
      </c>
      <c r="F203" s="2"/>
      <c r="G203" s="2"/>
      <c r="H203" s="4"/>
      <c r="I203" s="4"/>
      <c r="J203" s="4"/>
      <c r="K203" s="4"/>
      <c r="L203" s="4"/>
      <c r="M203" s="4"/>
    </row>
    <row r="204" ht="19" customHeight="1" spans="1:13">
      <c r="A204" s="4"/>
      <c r="B204" s="4"/>
      <c r="C204" s="5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ht="34" customHeight="1" spans="1:13">
      <c r="A205" s="9" t="s">
        <v>517</v>
      </c>
      <c r="B205" s="10" t="s">
        <v>11</v>
      </c>
      <c r="C205" s="3">
        <v>150</v>
      </c>
      <c r="D205" s="2" t="s">
        <v>1151</v>
      </c>
      <c r="E205" s="2" t="s">
        <v>1151</v>
      </c>
      <c r="F205" s="2" t="s">
        <v>1151</v>
      </c>
      <c r="G205" s="2" t="s">
        <v>1151</v>
      </c>
      <c r="H205" s="2" t="s">
        <v>1151</v>
      </c>
      <c r="I205" s="2" t="s">
        <v>1151</v>
      </c>
      <c r="J205" s="2" t="s">
        <v>1151</v>
      </c>
      <c r="K205" s="2" t="s">
        <v>1580</v>
      </c>
      <c r="L205" s="2" t="s">
        <v>1580</v>
      </c>
      <c r="M205" s="2" t="s">
        <v>24</v>
      </c>
    </row>
    <row r="206" ht="34" customHeight="1" spans="1:13">
      <c r="A206" s="1" t="s">
        <v>60</v>
      </c>
      <c r="B206" s="1" t="s">
        <v>1155</v>
      </c>
      <c r="C206" s="11" t="s">
        <v>1108</v>
      </c>
      <c r="D206" s="1" t="s">
        <v>51</v>
      </c>
      <c r="E206" s="1" t="s">
        <v>1156</v>
      </c>
      <c r="F206" s="4"/>
      <c r="G206" s="4"/>
      <c r="H206" s="4"/>
      <c r="I206" s="4"/>
      <c r="J206" s="4"/>
      <c r="K206" s="4"/>
      <c r="L206" s="4"/>
      <c r="M206" s="4"/>
    </row>
    <row r="207" ht="19" customHeight="1" spans="1:13">
      <c r="A207" s="2" t="s">
        <v>60</v>
      </c>
      <c r="B207" s="2" t="s">
        <v>1164</v>
      </c>
      <c r="C207" s="3">
        <v>0</v>
      </c>
      <c r="D207" s="2" t="s">
        <v>746</v>
      </c>
      <c r="E207" s="2"/>
      <c r="F207" s="2"/>
      <c r="G207" s="2"/>
      <c r="H207" s="4"/>
      <c r="I207" s="4"/>
      <c r="J207" s="4"/>
      <c r="K207" s="4"/>
      <c r="L207" s="4"/>
      <c r="M207" s="4"/>
    </row>
    <row r="208" ht="19" customHeight="1" spans="1:13">
      <c r="A208" s="9" t="s">
        <v>60</v>
      </c>
      <c r="B208" s="9" t="s">
        <v>1158</v>
      </c>
      <c r="C208" s="12">
        <f>SUMIFS('8月奖金发放记录'!$J$2:$J$171,'8月奖金发放记录'!$B$2:$B$171,"吴纬涛",'8月奖金发放记录'!$A$2:$A$171,"粤AGP5767")</f>
        <v>0</v>
      </c>
      <c r="D208" s="2" t="s">
        <v>1159</v>
      </c>
      <c r="E208" s="2" t="s">
        <v>1160</v>
      </c>
      <c r="F208" s="2"/>
      <c r="G208" s="2"/>
      <c r="H208" s="4"/>
      <c r="I208" s="4"/>
      <c r="J208" s="4"/>
      <c r="K208" s="4"/>
      <c r="L208" s="4"/>
      <c r="M208" s="4"/>
    </row>
    <row r="209" ht="19" customHeight="1" spans="1:13">
      <c r="A209" s="4"/>
      <c r="B209" s="4"/>
      <c r="C209" s="5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ht="34" customHeight="1" spans="1:13">
      <c r="A210" s="9" t="s">
        <v>518</v>
      </c>
      <c r="B210" s="10" t="s">
        <v>12</v>
      </c>
      <c r="C210" s="3">
        <v>260</v>
      </c>
      <c r="D210" s="2" t="s">
        <v>1151</v>
      </c>
      <c r="E210" s="2" t="s">
        <v>1151</v>
      </c>
      <c r="F210" s="2" t="s">
        <v>1151</v>
      </c>
      <c r="G210" s="2" t="s">
        <v>1151</v>
      </c>
      <c r="H210" s="2" t="s">
        <v>1151</v>
      </c>
      <c r="I210" s="2" t="s">
        <v>1151</v>
      </c>
      <c r="J210" s="2" t="s">
        <v>1151</v>
      </c>
      <c r="K210" s="2" t="s">
        <v>1581</v>
      </c>
      <c r="L210" s="2" t="s">
        <v>1581</v>
      </c>
      <c r="M210" s="2" t="s">
        <v>24</v>
      </c>
    </row>
    <row r="211" ht="34" customHeight="1" spans="1:13">
      <c r="A211" s="1" t="s">
        <v>60</v>
      </c>
      <c r="B211" s="1" t="s">
        <v>1155</v>
      </c>
      <c r="C211" s="11" t="s">
        <v>1108</v>
      </c>
      <c r="D211" s="1" t="s">
        <v>51</v>
      </c>
      <c r="E211" s="1" t="s">
        <v>1156</v>
      </c>
      <c r="F211" s="4"/>
      <c r="G211" s="4"/>
      <c r="H211" s="4"/>
      <c r="I211" s="4"/>
      <c r="J211" s="4"/>
      <c r="K211" s="4"/>
      <c r="L211" s="4"/>
      <c r="M211" s="4"/>
    </row>
    <row r="212" ht="19" customHeight="1" spans="1:13">
      <c r="A212" s="2" t="s">
        <v>60</v>
      </c>
      <c r="B212" s="2" t="s">
        <v>1164</v>
      </c>
      <c r="C212" s="3">
        <v>0</v>
      </c>
      <c r="D212" s="2" t="s">
        <v>746</v>
      </c>
      <c r="E212" s="2"/>
      <c r="F212" s="2"/>
      <c r="G212" s="2"/>
      <c r="H212" s="4"/>
      <c r="I212" s="4"/>
      <c r="J212" s="4"/>
      <c r="K212" s="4"/>
      <c r="L212" s="4"/>
      <c r="M212" s="4"/>
    </row>
    <row r="213" ht="19" customHeight="1" spans="1:13">
      <c r="A213" s="9" t="s">
        <v>60</v>
      </c>
      <c r="B213" s="9" t="s">
        <v>1158</v>
      </c>
      <c r="C213" s="12">
        <f>SUMIFS('8月奖金发放记录'!$J$2:$J$171,'8月奖金发放记录'!$B$2:$B$171,"吴纬涛",'8月奖金发放记录'!$A$2:$A$171,"粤AGP5792")</f>
        <v>0</v>
      </c>
      <c r="D213" s="2" t="s">
        <v>1159</v>
      </c>
      <c r="E213" s="2" t="s">
        <v>1160</v>
      </c>
      <c r="F213" s="2"/>
      <c r="G213" s="2"/>
      <c r="H213" s="4"/>
      <c r="I213" s="4"/>
      <c r="J213" s="4"/>
      <c r="K213" s="4"/>
      <c r="L213" s="4"/>
      <c r="M213" s="4"/>
    </row>
    <row r="214" ht="19" customHeight="1" spans="1:13">
      <c r="A214" s="4"/>
      <c r="B214" s="4"/>
      <c r="C214" s="5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ht="34" customHeight="1" spans="1:13">
      <c r="A215" s="9" t="s">
        <v>519</v>
      </c>
      <c r="B215" s="10" t="s">
        <v>11</v>
      </c>
      <c r="C215" s="3">
        <v>150</v>
      </c>
      <c r="D215" s="2" t="s">
        <v>1151</v>
      </c>
      <c r="E215" s="2" t="s">
        <v>1151</v>
      </c>
      <c r="F215" s="2" t="s">
        <v>1151</v>
      </c>
      <c r="G215" s="2" t="s">
        <v>1151</v>
      </c>
      <c r="H215" s="2" t="s">
        <v>1151</v>
      </c>
      <c r="I215" s="2" t="s">
        <v>1151</v>
      </c>
      <c r="J215" s="2" t="s">
        <v>1151</v>
      </c>
      <c r="K215" s="2" t="s">
        <v>1582</v>
      </c>
      <c r="L215" s="2" t="s">
        <v>1582</v>
      </c>
      <c r="M215" s="2" t="s">
        <v>69</v>
      </c>
    </row>
    <row r="216" ht="34" customHeight="1" spans="1:13">
      <c r="A216" s="1" t="s">
        <v>60</v>
      </c>
      <c r="B216" s="1" t="s">
        <v>1155</v>
      </c>
      <c r="C216" s="11" t="s">
        <v>1108</v>
      </c>
      <c r="D216" s="1" t="s">
        <v>51</v>
      </c>
      <c r="E216" s="1" t="s">
        <v>1156</v>
      </c>
      <c r="F216" s="4"/>
      <c r="G216" s="4"/>
      <c r="H216" s="4"/>
      <c r="I216" s="4"/>
      <c r="J216" s="4"/>
      <c r="K216" s="4"/>
      <c r="L216" s="4"/>
      <c r="M216" s="4"/>
    </row>
    <row r="217" ht="19" customHeight="1" spans="1:13">
      <c r="A217" s="2" t="s">
        <v>60</v>
      </c>
      <c r="B217" s="2" t="s">
        <v>1100</v>
      </c>
      <c r="C217" s="3">
        <f>'8月奖金发放记录'!J70</f>
        <v>150</v>
      </c>
      <c r="D217" s="2" t="s">
        <v>1157</v>
      </c>
      <c r="E217" s="2"/>
      <c r="F217" s="2"/>
      <c r="G217" s="2"/>
      <c r="H217" s="4"/>
      <c r="I217" s="4"/>
      <c r="J217" s="4"/>
      <c r="K217" s="4"/>
      <c r="L217" s="4"/>
      <c r="M217" s="4"/>
    </row>
    <row r="218" ht="19" customHeight="1" spans="1:13">
      <c r="A218" s="9" t="s">
        <v>60</v>
      </c>
      <c r="B218" s="9" t="s">
        <v>1158</v>
      </c>
      <c r="C218" s="12">
        <f>SUMIFS('8月奖金发放记录'!$J$2:$J$171,'8月奖金发放记录'!$B$2:$B$171,"吴纬涛",'8月奖金发放记录'!$A$2:$A$171,"粤AGP5798")</f>
        <v>150</v>
      </c>
      <c r="D218" s="2" t="s">
        <v>1159</v>
      </c>
      <c r="E218" s="2" t="s">
        <v>1391</v>
      </c>
      <c r="F218" s="2"/>
      <c r="G218" s="2"/>
      <c r="H218" s="4"/>
      <c r="I218" s="4"/>
      <c r="J218" s="4"/>
      <c r="K218" s="4"/>
      <c r="L218" s="4"/>
      <c r="M218" s="4"/>
    </row>
    <row r="219" ht="19" customHeight="1" spans="1:13">
      <c r="A219" s="4"/>
      <c r="B219" s="4"/>
      <c r="C219" s="5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ht="34" customHeight="1" spans="1:13">
      <c r="A220" s="9" t="s">
        <v>520</v>
      </c>
      <c r="B220" s="10" t="s">
        <v>12</v>
      </c>
      <c r="C220" s="3">
        <v>300</v>
      </c>
      <c r="D220" s="2" t="s">
        <v>1151</v>
      </c>
      <c r="E220" s="2" t="s">
        <v>1151</v>
      </c>
      <c r="F220" s="2" t="s">
        <v>1151</v>
      </c>
      <c r="G220" s="2" t="s">
        <v>1151</v>
      </c>
      <c r="H220" s="2" t="s">
        <v>1151</v>
      </c>
      <c r="I220" s="2" t="s">
        <v>1151</v>
      </c>
      <c r="J220" s="2" t="s">
        <v>1151</v>
      </c>
      <c r="K220" s="2" t="s">
        <v>1583</v>
      </c>
      <c r="L220" s="2" t="s">
        <v>1583</v>
      </c>
      <c r="M220" s="2" t="s">
        <v>24</v>
      </c>
    </row>
    <row r="221" ht="34" customHeight="1" spans="1:13">
      <c r="A221" s="1" t="s">
        <v>60</v>
      </c>
      <c r="B221" s="1" t="s">
        <v>1155</v>
      </c>
      <c r="C221" s="11" t="s">
        <v>1108</v>
      </c>
      <c r="D221" s="1" t="s">
        <v>51</v>
      </c>
      <c r="E221" s="1" t="s">
        <v>1156</v>
      </c>
      <c r="F221" s="4"/>
      <c r="G221" s="4"/>
      <c r="H221" s="4"/>
      <c r="I221" s="4"/>
      <c r="J221" s="4"/>
      <c r="K221" s="4"/>
      <c r="L221" s="4"/>
      <c r="M221" s="4"/>
    </row>
    <row r="222" ht="19" customHeight="1" spans="1:13">
      <c r="A222" s="2" t="s">
        <v>60</v>
      </c>
      <c r="B222" s="2" t="s">
        <v>1164</v>
      </c>
      <c r="C222" s="3">
        <v>0</v>
      </c>
      <c r="D222" s="2" t="s">
        <v>746</v>
      </c>
      <c r="E222" s="2"/>
      <c r="F222" s="2"/>
      <c r="G222" s="2"/>
      <c r="H222" s="4"/>
      <c r="I222" s="4"/>
      <c r="J222" s="4"/>
      <c r="K222" s="4"/>
      <c r="L222" s="4"/>
      <c r="M222" s="4"/>
    </row>
    <row r="223" ht="19" customHeight="1" spans="1:13">
      <c r="A223" s="9" t="s">
        <v>60</v>
      </c>
      <c r="B223" s="9" t="s">
        <v>1158</v>
      </c>
      <c r="C223" s="12">
        <f>SUMIFS('8月奖金发放记录'!$J$2:$J$171,'8月奖金发放记录'!$B$2:$B$171,"吴纬涛",'8月奖金发放记录'!$A$2:$A$171,"粤AGP9347")</f>
        <v>0</v>
      </c>
      <c r="D223" s="2" t="s">
        <v>1159</v>
      </c>
      <c r="E223" s="2" t="s">
        <v>1160</v>
      </c>
      <c r="F223" s="2"/>
      <c r="G223" s="2"/>
      <c r="H223" s="4"/>
      <c r="I223" s="4"/>
      <c r="J223" s="4"/>
      <c r="K223" s="4"/>
      <c r="L223" s="4"/>
      <c r="M223" s="4"/>
    </row>
    <row r="224" ht="19" customHeight="1" spans="1:13">
      <c r="A224" s="4"/>
      <c r="B224" s="4"/>
      <c r="C224" s="5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ht="34" customHeight="1" spans="1:13">
      <c r="A225" s="9" t="s">
        <v>114</v>
      </c>
      <c r="B225" s="10" t="s">
        <v>12</v>
      </c>
      <c r="C225" s="3">
        <v>300</v>
      </c>
      <c r="D225" s="2" t="s">
        <v>1151</v>
      </c>
      <c r="E225" s="2" t="s">
        <v>1151</v>
      </c>
      <c r="F225" s="2" t="s">
        <v>1151</v>
      </c>
      <c r="G225" s="2" t="s">
        <v>1151</v>
      </c>
      <c r="H225" s="2" t="s">
        <v>1151</v>
      </c>
      <c r="I225" s="2" t="s">
        <v>1151</v>
      </c>
      <c r="J225" s="2" t="s">
        <v>1151</v>
      </c>
      <c r="K225" s="2" t="s">
        <v>1584</v>
      </c>
      <c r="L225" s="2" t="s">
        <v>1584</v>
      </c>
      <c r="M225" s="2" t="s">
        <v>24</v>
      </c>
    </row>
    <row r="226" ht="34" customHeight="1" spans="1:13">
      <c r="A226" s="1" t="s">
        <v>60</v>
      </c>
      <c r="B226" s="1" t="s">
        <v>1155</v>
      </c>
      <c r="C226" s="11" t="s">
        <v>1108</v>
      </c>
      <c r="D226" s="1" t="s">
        <v>51</v>
      </c>
      <c r="E226" s="1" t="s">
        <v>1156</v>
      </c>
      <c r="F226" s="4"/>
      <c r="G226" s="4"/>
      <c r="H226" s="4"/>
      <c r="I226" s="4"/>
      <c r="J226" s="4"/>
      <c r="K226" s="4"/>
      <c r="L226" s="4"/>
      <c r="M226" s="4"/>
    </row>
    <row r="227" ht="19" customHeight="1" spans="1:13">
      <c r="A227" s="2" t="s">
        <v>60</v>
      </c>
      <c r="B227" s="2" t="s">
        <v>1164</v>
      </c>
      <c r="C227" s="3">
        <v>0</v>
      </c>
      <c r="D227" s="2" t="s">
        <v>746</v>
      </c>
      <c r="E227" s="2"/>
      <c r="F227" s="2"/>
      <c r="G227" s="2"/>
      <c r="H227" s="4"/>
      <c r="I227" s="4"/>
      <c r="J227" s="4"/>
      <c r="K227" s="4"/>
      <c r="L227" s="4"/>
      <c r="M227" s="4"/>
    </row>
    <row r="228" ht="19" customHeight="1" spans="1:13">
      <c r="A228" s="9" t="s">
        <v>60</v>
      </c>
      <c r="B228" s="9" t="s">
        <v>1158</v>
      </c>
      <c r="C228" s="12">
        <f>SUMIFS('8月奖金发放记录'!$J$2:$J$171,'8月奖金发放记录'!$B$2:$B$171,"吴纬涛",'8月奖金发放记录'!$A$2:$A$171,"粤AGP9351")</f>
        <v>0</v>
      </c>
      <c r="D228" s="2" t="s">
        <v>1159</v>
      </c>
      <c r="E228" s="2" t="s">
        <v>1160</v>
      </c>
      <c r="F228" s="2"/>
      <c r="G228" s="2"/>
      <c r="H228" s="4"/>
      <c r="I228" s="4"/>
      <c r="J228" s="4"/>
      <c r="K228" s="4"/>
      <c r="L228" s="4"/>
      <c r="M228" s="4"/>
    </row>
    <row r="229" ht="19" customHeight="1" spans="1:13">
      <c r="A229" s="4"/>
      <c r="B229" s="4"/>
      <c r="C229" s="5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ht="34" customHeight="1" spans="1:13">
      <c r="A230" s="9" t="s">
        <v>521</v>
      </c>
      <c r="B230" s="10" t="s">
        <v>11</v>
      </c>
      <c r="C230" s="3">
        <v>150</v>
      </c>
      <c r="D230" s="2" t="s">
        <v>1151</v>
      </c>
      <c r="E230" s="2" t="s">
        <v>1151</v>
      </c>
      <c r="F230" s="2" t="s">
        <v>1151</v>
      </c>
      <c r="G230" s="2" t="s">
        <v>1151</v>
      </c>
      <c r="H230" s="2" t="s">
        <v>1151</v>
      </c>
      <c r="I230" s="2" t="s">
        <v>1151</v>
      </c>
      <c r="J230" s="2" t="s">
        <v>1151</v>
      </c>
      <c r="K230" s="2" t="s">
        <v>1585</v>
      </c>
      <c r="L230" s="2" t="s">
        <v>1585</v>
      </c>
      <c r="M230" s="2" t="s">
        <v>69</v>
      </c>
    </row>
    <row r="231" ht="34" customHeight="1" spans="1:13">
      <c r="A231" s="1" t="s">
        <v>60</v>
      </c>
      <c r="B231" s="1" t="s">
        <v>1155</v>
      </c>
      <c r="C231" s="11" t="s">
        <v>1108</v>
      </c>
      <c r="D231" s="1" t="s">
        <v>51</v>
      </c>
      <c r="E231" s="1" t="s">
        <v>1156</v>
      </c>
      <c r="F231" s="4"/>
      <c r="G231" s="4"/>
      <c r="H231" s="4"/>
      <c r="I231" s="4"/>
      <c r="J231" s="4"/>
      <c r="K231" s="4"/>
      <c r="L231" s="4"/>
      <c r="M231" s="4"/>
    </row>
    <row r="232" ht="19" customHeight="1" spans="1:13">
      <c r="A232" s="2" t="s">
        <v>60</v>
      </c>
      <c r="B232" s="2" t="s">
        <v>1100</v>
      </c>
      <c r="C232" s="3">
        <f>'8月奖金发放记录'!J71</f>
        <v>150</v>
      </c>
      <c r="D232" s="2" t="s">
        <v>1157</v>
      </c>
      <c r="E232" s="2"/>
      <c r="F232" s="2"/>
      <c r="G232" s="2"/>
      <c r="H232" s="4"/>
      <c r="I232" s="4"/>
      <c r="J232" s="4"/>
      <c r="K232" s="4"/>
      <c r="L232" s="4"/>
      <c r="M232" s="4"/>
    </row>
    <row r="233" ht="19" customHeight="1" spans="1:13">
      <c r="A233" s="9" t="s">
        <v>60</v>
      </c>
      <c r="B233" s="9" t="s">
        <v>1158</v>
      </c>
      <c r="C233" s="12">
        <f>SUMIFS('8月奖金发放记录'!$J$2:$J$171,'8月奖金发放记录'!$B$2:$B$171,"吴纬涛",'8月奖金发放记录'!$A$2:$A$171,"粤AGP9728")</f>
        <v>150</v>
      </c>
      <c r="D233" s="2" t="s">
        <v>1159</v>
      </c>
      <c r="E233" s="2" t="s">
        <v>1160</v>
      </c>
      <c r="F233" s="2"/>
      <c r="G233" s="2"/>
      <c r="H233" s="4"/>
      <c r="I233" s="4"/>
      <c r="J233" s="4"/>
      <c r="K233" s="4"/>
      <c r="L233" s="4"/>
      <c r="M233" s="4"/>
    </row>
    <row r="234" ht="19" customHeight="1" spans="1:13">
      <c r="A234" s="4"/>
      <c r="B234" s="4"/>
      <c r="C234" s="5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ht="34" customHeight="1" spans="1:13">
      <c r="A235" s="9" t="s">
        <v>522</v>
      </c>
      <c r="B235" s="10" t="s">
        <v>11</v>
      </c>
      <c r="C235" s="3">
        <v>150</v>
      </c>
      <c r="D235" s="2" t="s">
        <v>1151</v>
      </c>
      <c r="E235" s="2" t="s">
        <v>1151</v>
      </c>
      <c r="F235" s="2" t="s">
        <v>1151</v>
      </c>
      <c r="G235" s="2" t="s">
        <v>1151</v>
      </c>
      <c r="H235" s="2" t="s">
        <v>1151</v>
      </c>
      <c r="I235" s="2" t="s">
        <v>1151</v>
      </c>
      <c r="J235" s="2" t="s">
        <v>1151</v>
      </c>
      <c r="K235" s="2" t="s">
        <v>1586</v>
      </c>
      <c r="L235" s="2" t="s">
        <v>1586</v>
      </c>
      <c r="M235" s="2" t="s">
        <v>24</v>
      </c>
    </row>
    <row r="236" ht="34" customHeight="1" spans="1:13">
      <c r="A236" s="1" t="s">
        <v>60</v>
      </c>
      <c r="B236" s="1" t="s">
        <v>1155</v>
      </c>
      <c r="C236" s="11" t="s">
        <v>1108</v>
      </c>
      <c r="D236" s="1" t="s">
        <v>51</v>
      </c>
      <c r="E236" s="1" t="s">
        <v>1156</v>
      </c>
      <c r="F236" s="4"/>
      <c r="G236" s="4"/>
      <c r="H236" s="4"/>
      <c r="I236" s="4"/>
      <c r="J236" s="4"/>
      <c r="K236" s="4"/>
      <c r="L236" s="4"/>
      <c r="M236" s="4"/>
    </row>
    <row r="237" ht="19" customHeight="1" spans="1:13">
      <c r="A237" s="2" t="s">
        <v>60</v>
      </c>
      <c r="B237" s="2" t="s">
        <v>1164</v>
      </c>
      <c r="C237" s="3">
        <v>0</v>
      </c>
      <c r="D237" s="2" t="s">
        <v>746</v>
      </c>
      <c r="E237" s="2"/>
      <c r="F237" s="2"/>
      <c r="G237" s="2"/>
      <c r="H237" s="4"/>
      <c r="I237" s="4"/>
      <c r="J237" s="4"/>
      <c r="K237" s="4"/>
      <c r="L237" s="4"/>
      <c r="M237" s="4"/>
    </row>
    <row r="238" ht="19" customHeight="1" spans="1:13">
      <c r="A238" s="9" t="s">
        <v>60</v>
      </c>
      <c r="B238" s="9" t="s">
        <v>1158</v>
      </c>
      <c r="C238" s="12">
        <f>SUMIFS('8月奖金发放记录'!$J$2:$J$171,'8月奖金发放记录'!$B$2:$B$171,"吴纬涛",'8月奖金发放记录'!$A$2:$A$171,"粤AGP9738")</f>
        <v>0</v>
      </c>
      <c r="D238" s="2" t="s">
        <v>1159</v>
      </c>
      <c r="E238" s="2" t="s">
        <v>1160</v>
      </c>
      <c r="F238" s="2"/>
      <c r="G238" s="2"/>
      <c r="H238" s="4"/>
      <c r="I238" s="4"/>
      <c r="J238" s="4"/>
      <c r="K238" s="4"/>
      <c r="L238" s="4"/>
      <c r="M238" s="4"/>
    </row>
    <row r="239" ht="19" customHeight="1" spans="1:13">
      <c r="A239" s="4"/>
      <c r="B239" s="4"/>
      <c r="C239" s="5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ht="34" customHeight="1" spans="1:13">
      <c r="A240" s="9" t="s">
        <v>523</v>
      </c>
      <c r="B240" s="10" t="s">
        <v>11</v>
      </c>
      <c r="C240" s="3">
        <v>150</v>
      </c>
      <c r="D240" s="2" t="s">
        <v>1151</v>
      </c>
      <c r="E240" s="2" t="s">
        <v>1587</v>
      </c>
      <c r="F240" s="2" t="s">
        <v>1588</v>
      </c>
      <c r="G240" s="2" t="s">
        <v>1589</v>
      </c>
      <c r="H240" s="2" t="s">
        <v>1590</v>
      </c>
      <c r="I240" s="2" t="s">
        <v>1591</v>
      </c>
      <c r="J240" s="2" t="s">
        <v>1592</v>
      </c>
      <c r="K240" s="2" t="s">
        <v>1593</v>
      </c>
      <c r="L240" s="2" t="s">
        <v>1594</v>
      </c>
      <c r="M240" s="2" t="s">
        <v>24</v>
      </c>
    </row>
    <row r="241" ht="34" customHeight="1" spans="1:13">
      <c r="A241" s="1" t="s">
        <v>60</v>
      </c>
      <c r="B241" s="1" t="s">
        <v>1155</v>
      </c>
      <c r="C241" s="11" t="s">
        <v>1108</v>
      </c>
      <c r="D241" s="1" t="s">
        <v>51</v>
      </c>
      <c r="E241" s="1" t="s">
        <v>1156</v>
      </c>
      <c r="F241" s="4"/>
      <c r="G241" s="4"/>
      <c r="H241" s="4"/>
      <c r="I241" s="4"/>
      <c r="J241" s="4"/>
      <c r="K241" s="4"/>
      <c r="L241" s="4"/>
      <c r="M241" s="4"/>
    </row>
    <row r="242" ht="19" customHeight="1" spans="1:13">
      <c r="A242" s="2" t="s">
        <v>60</v>
      </c>
      <c r="B242" s="2" t="s">
        <v>1164</v>
      </c>
      <c r="C242" s="3">
        <v>0</v>
      </c>
      <c r="D242" s="2" t="s">
        <v>746</v>
      </c>
      <c r="E242" s="2"/>
      <c r="F242" s="2"/>
      <c r="G242" s="2"/>
      <c r="H242" s="4"/>
      <c r="I242" s="4"/>
      <c r="J242" s="4"/>
      <c r="K242" s="4"/>
      <c r="L242" s="4"/>
      <c r="M242" s="4"/>
    </row>
    <row r="243" ht="19" customHeight="1" spans="1:13">
      <c r="A243" s="9" t="s">
        <v>60</v>
      </c>
      <c r="B243" s="9" t="s">
        <v>1158</v>
      </c>
      <c r="C243" s="12">
        <f>SUMIFS('8月奖金发放记录'!$J$2:$J$171,'8月奖金发放记录'!$B$2:$B$171,"吴纬涛",'8月奖金发放记录'!$A$2:$A$171,"粤AGP9756")</f>
        <v>0</v>
      </c>
      <c r="D243" s="2" t="s">
        <v>1159</v>
      </c>
      <c r="E243" s="2" t="s">
        <v>1160</v>
      </c>
      <c r="F243" s="2"/>
      <c r="G243" s="2"/>
      <c r="H243" s="4"/>
      <c r="I243" s="4"/>
      <c r="J243" s="4"/>
      <c r="K243" s="4"/>
      <c r="L243" s="4"/>
      <c r="M243" s="4"/>
    </row>
    <row r="244" ht="19" customHeight="1" spans="1:13">
      <c r="A244" s="4"/>
      <c r="B244" s="4"/>
      <c r="C244" s="5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ht="34" customHeight="1" spans="1:13">
      <c r="A245" s="9" t="s">
        <v>524</v>
      </c>
      <c r="B245" s="10" t="s">
        <v>11</v>
      </c>
      <c r="C245" s="3">
        <v>150</v>
      </c>
      <c r="D245" s="2" t="s">
        <v>1151</v>
      </c>
      <c r="E245" s="2" t="s">
        <v>1151</v>
      </c>
      <c r="F245" s="2" t="s">
        <v>1151</v>
      </c>
      <c r="G245" s="2" t="s">
        <v>1151</v>
      </c>
      <c r="H245" s="2" t="s">
        <v>1151</v>
      </c>
      <c r="I245" s="2" t="s">
        <v>1151</v>
      </c>
      <c r="J245" s="2" t="s">
        <v>1151</v>
      </c>
      <c r="K245" s="2" t="s">
        <v>1595</v>
      </c>
      <c r="L245" s="2" t="s">
        <v>1595</v>
      </c>
      <c r="M245" s="2" t="s">
        <v>24</v>
      </c>
    </row>
    <row r="246" ht="34" customHeight="1" spans="1:13">
      <c r="A246" s="1" t="s">
        <v>60</v>
      </c>
      <c r="B246" s="1" t="s">
        <v>1155</v>
      </c>
      <c r="C246" s="11" t="s">
        <v>1108</v>
      </c>
      <c r="D246" s="1" t="s">
        <v>51</v>
      </c>
      <c r="E246" s="1" t="s">
        <v>1156</v>
      </c>
      <c r="F246" s="4"/>
      <c r="G246" s="4"/>
      <c r="H246" s="4"/>
      <c r="I246" s="4"/>
      <c r="J246" s="4"/>
      <c r="K246" s="4"/>
      <c r="L246" s="4"/>
      <c r="M246" s="4"/>
    </row>
    <row r="247" ht="19" customHeight="1" spans="1:13">
      <c r="A247" s="2" t="s">
        <v>60</v>
      </c>
      <c r="B247" s="2" t="s">
        <v>1164</v>
      </c>
      <c r="C247" s="3">
        <v>0</v>
      </c>
      <c r="D247" s="2" t="s">
        <v>746</v>
      </c>
      <c r="E247" s="2"/>
      <c r="F247" s="2"/>
      <c r="G247" s="2"/>
      <c r="H247" s="4"/>
      <c r="I247" s="4"/>
      <c r="J247" s="4"/>
      <c r="K247" s="4"/>
      <c r="L247" s="4"/>
      <c r="M247" s="4"/>
    </row>
    <row r="248" ht="19" customHeight="1" spans="1:13">
      <c r="A248" s="9" t="s">
        <v>60</v>
      </c>
      <c r="B248" s="9" t="s">
        <v>1158</v>
      </c>
      <c r="C248" s="12">
        <f>SUMIFS('8月奖金发放记录'!$J$2:$J$171,'8月奖金发放记录'!$B$2:$B$171,"吴纬涛",'8月奖金发放记录'!$A$2:$A$171,"粤AGP9787")</f>
        <v>0</v>
      </c>
      <c r="D248" s="2" t="s">
        <v>1159</v>
      </c>
      <c r="E248" s="2" t="s">
        <v>1160</v>
      </c>
      <c r="F248" s="2"/>
      <c r="G248" s="2"/>
      <c r="H248" s="4"/>
      <c r="I248" s="4"/>
      <c r="J248" s="4"/>
      <c r="K248" s="4"/>
      <c r="L248" s="4"/>
      <c r="M248" s="4"/>
    </row>
    <row r="249" ht="19" customHeight="1" spans="1:13">
      <c r="A249" s="4"/>
      <c r="B249" s="4"/>
      <c r="C249" s="5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ht="34" customHeight="1" spans="1:13">
      <c r="A250" s="9" t="s">
        <v>526</v>
      </c>
      <c r="B250" s="10" t="s">
        <v>11</v>
      </c>
      <c r="C250" s="3">
        <v>150</v>
      </c>
      <c r="D250" s="2" t="s">
        <v>1151</v>
      </c>
      <c r="E250" s="2" t="s">
        <v>1151</v>
      </c>
      <c r="F250" s="2" t="s">
        <v>1151</v>
      </c>
      <c r="G250" s="2" t="s">
        <v>1151</v>
      </c>
      <c r="H250" s="2" t="s">
        <v>1151</v>
      </c>
      <c r="I250" s="2" t="s">
        <v>1151</v>
      </c>
      <c r="J250" s="2" t="s">
        <v>1151</v>
      </c>
      <c r="K250" s="2" t="s">
        <v>1596</v>
      </c>
      <c r="L250" s="2" t="s">
        <v>1596</v>
      </c>
      <c r="M250" s="2" t="s">
        <v>69</v>
      </c>
    </row>
    <row r="251" ht="34" customHeight="1" spans="1:13">
      <c r="A251" s="1" t="s">
        <v>60</v>
      </c>
      <c r="B251" s="1" t="s">
        <v>1155</v>
      </c>
      <c r="C251" s="11" t="s">
        <v>1108</v>
      </c>
      <c r="D251" s="1" t="s">
        <v>51</v>
      </c>
      <c r="E251" s="1" t="s">
        <v>1156</v>
      </c>
      <c r="F251" s="4"/>
      <c r="G251" s="4"/>
      <c r="H251" s="4"/>
      <c r="I251" s="4"/>
      <c r="J251" s="4"/>
      <c r="K251" s="4"/>
      <c r="L251" s="4"/>
      <c r="M251" s="4"/>
    </row>
    <row r="252" ht="19" customHeight="1" spans="1:13">
      <c r="A252" s="2" t="s">
        <v>60</v>
      </c>
      <c r="B252" s="2" t="s">
        <v>1100</v>
      </c>
      <c r="C252" s="3">
        <f>'8月奖金发放记录'!J72</f>
        <v>150</v>
      </c>
      <c r="D252" s="2" t="s">
        <v>1157</v>
      </c>
      <c r="E252" s="2"/>
      <c r="F252" s="2"/>
      <c r="G252" s="2"/>
      <c r="H252" s="4"/>
      <c r="I252" s="4"/>
      <c r="J252" s="4"/>
      <c r="K252" s="4"/>
      <c r="L252" s="4"/>
      <c r="M252" s="4"/>
    </row>
    <row r="253" ht="19" customHeight="1" spans="1:13">
      <c r="A253" s="9" t="s">
        <v>60</v>
      </c>
      <c r="B253" s="9" t="s">
        <v>1158</v>
      </c>
      <c r="C253" s="12">
        <f>SUMIFS('8月奖金发放记录'!$J$2:$J$171,'8月奖金发放记录'!$B$2:$B$171,"吴纬涛",'8月奖金发放记录'!$A$2:$A$171,"粤AGP9788")</f>
        <v>150</v>
      </c>
      <c r="D253" s="2" t="s">
        <v>1159</v>
      </c>
      <c r="E253" s="2" t="s">
        <v>1160</v>
      </c>
      <c r="F253" s="2"/>
      <c r="G253" s="2"/>
      <c r="H253" s="4"/>
      <c r="I253" s="4"/>
      <c r="J253" s="4"/>
      <c r="K253" s="4"/>
      <c r="L253" s="4"/>
      <c r="M253" s="4"/>
    </row>
    <row r="254" ht="19" customHeight="1" spans="1:13">
      <c r="A254" s="4"/>
      <c r="B254" s="4"/>
      <c r="C254" s="5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ht="34" customHeight="1" spans="1:13">
      <c r="A255" s="9" t="s">
        <v>527</v>
      </c>
      <c r="B255" s="10" t="s">
        <v>12</v>
      </c>
      <c r="C255" s="3">
        <v>300</v>
      </c>
      <c r="D255" s="2" t="s">
        <v>1151</v>
      </c>
      <c r="E255" s="2" t="s">
        <v>1151</v>
      </c>
      <c r="F255" s="2" t="s">
        <v>1151</v>
      </c>
      <c r="G255" s="2" t="s">
        <v>1151</v>
      </c>
      <c r="H255" s="2" t="s">
        <v>1151</v>
      </c>
      <c r="I255" s="2" t="s">
        <v>1151</v>
      </c>
      <c r="J255" s="2" t="s">
        <v>1151</v>
      </c>
      <c r="K255" s="2" t="s">
        <v>1597</v>
      </c>
      <c r="L255" s="2" t="s">
        <v>1597</v>
      </c>
      <c r="M255" s="2" t="s">
        <v>24</v>
      </c>
    </row>
    <row r="256" ht="34" customHeight="1" spans="1:13">
      <c r="A256" s="1" t="s">
        <v>60</v>
      </c>
      <c r="B256" s="1" t="s">
        <v>1155</v>
      </c>
      <c r="C256" s="11" t="s">
        <v>1108</v>
      </c>
      <c r="D256" s="1" t="s">
        <v>51</v>
      </c>
      <c r="E256" s="1" t="s">
        <v>1156</v>
      </c>
      <c r="F256" s="4"/>
      <c r="G256" s="4"/>
      <c r="H256" s="4"/>
      <c r="I256" s="4"/>
      <c r="J256" s="4"/>
      <c r="K256" s="4"/>
      <c r="L256" s="4"/>
      <c r="M256" s="4"/>
    </row>
    <row r="257" ht="19" customHeight="1" spans="1:13">
      <c r="A257" s="2" t="s">
        <v>60</v>
      </c>
      <c r="B257" s="2" t="s">
        <v>1164</v>
      </c>
      <c r="C257" s="3">
        <v>0</v>
      </c>
      <c r="D257" s="2" t="s">
        <v>746</v>
      </c>
      <c r="E257" s="2"/>
      <c r="F257" s="2"/>
      <c r="G257" s="2"/>
      <c r="H257" s="4"/>
      <c r="I257" s="4"/>
      <c r="J257" s="4"/>
      <c r="K257" s="4"/>
      <c r="L257" s="4"/>
      <c r="M257" s="4"/>
    </row>
    <row r="258" ht="19" customHeight="1" spans="1:13">
      <c r="A258" s="9" t="s">
        <v>60</v>
      </c>
      <c r="B258" s="9" t="s">
        <v>1158</v>
      </c>
      <c r="C258" s="12">
        <f>SUMIFS('8月奖金发放记录'!$J$2:$J$171,'8月奖金发放记录'!$B$2:$B$171,"吴纬涛",'8月奖金发放记录'!$A$2:$A$171,"粤AGP9790")</f>
        <v>0</v>
      </c>
      <c r="D258" s="2" t="s">
        <v>1159</v>
      </c>
      <c r="E258" s="2" t="s">
        <v>1160</v>
      </c>
      <c r="F258" s="2"/>
      <c r="G258" s="2"/>
      <c r="H258" s="4"/>
      <c r="I258" s="4"/>
      <c r="J258" s="4"/>
      <c r="K258" s="4"/>
      <c r="L258" s="4"/>
      <c r="M258" s="4"/>
    </row>
    <row r="259" ht="19" customHeight="1" spans="1:13">
      <c r="A259" s="4"/>
      <c r="B259" s="4"/>
      <c r="C259" s="5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ht="34" customHeight="1" spans="1:13">
      <c r="A260" s="9" t="s">
        <v>531</v>
      </c>
      <c r="B260" s="10" t="s">
        <v>12</v>
      </c>
      <c r="C260" s="3">
        <v>260</v>
      </c>
      <c r="D260" s="2" t="s">
        <v>1151</v>
      </c>
      <c r="E260" s="2" t="s">
        <v>1151</v>
      </c>
      <c r="F260" s="2" t="s">
        <v>1151</v>
      </c>
      <c r="G260" s="2" t="s">
        <v>1151</v>
      </c>
      <c r="H260" s="2" t="s">
        <v>1151</v>
      </c>
      <c r="I260" s="2" t="s">
        <v>1151</v>
      </c>
      <c r="J260" s="2" t="s">
        <v>1151</v>
      </c>
      <c r="K260" s="2" t="s">
        <v>1598</v>
      </c>
      <c r="L260" s="2" t="s">
        <v>1598</v>
      </c>
      <c r="M260" s="2" t="s">
        <v>24</v>
      </c>
    </row>
    <row r="261" ht="34" customHeight="1" spans="1:13">
      <c r="A261" s="1" t="s">
        <v>60</v>
      </c>
      <c r="B261" s="1" t="s">
        <v>1155</v>
      </c>
      <c r="C261" s="11" t="s">
        <v>1108</v>
      </c>
      <c r="D261" s="1" t="s">
        <v>51</v>
      </c>
      <c r="E261" s="1" t="s">
        <v>1156</v>
      </c>
      <c r="F261" s="4"/>
      <c r="G261" s="4"/>
      <c r="H261" s="4"/>
      <c r="I261" s="4"/>
      <c r="J261" s="4"/>
      <c r="K261" s="4"/>
      <c r="L261" s="4"/>
      <c r="M261" s="4"/>
    </row>
    <row r="262" ht="19" customHeight="1" spans="1:13">
      <c r="A262" s="2" t="s">
        <v>60</v>
      </c>
      <c r="B262" s="2" t="s">
        <v>1164</v>
      </c>
      <c r="C262" s="3">
        <v>0</v>
      </c>
      <c r="D262" s="2" t="s">
        <v>746</v>
      </c>
      <c r="E262" s="2"/>
      <c r="F262" s="2"/>
      <c r="G262" s="2"/>
      <c r="H262" s="4"/>
      <c r="I262" s="4"/>
      <c r="J262" s="4"/>
      <c r="K262" s="4"/>
      <c r="L262" s="4"/>
      <c r="M262" s="4"/>
    </row>
    <row r="263" ht="19" customHeight="1" spans="1:13">
      <c r="A263" s="9" t="s">
        <v>60</v>
      </c>
      <c r="B263" s="9" t="s">
        <v>1158</v>
      </c>
      <c r="C263" s="12">
        <f>SUMIFS('8月奖金发放记录'!$J$2:$J$171,'8月奖金发放记录'!$B$2:$B$171,"吴纬涛",'8月奖金发放记录'!$A$2:$A$171,"粤AGP9817")</f>
        <v>0</v>
      </c>
      <c r="D263" s="2" t="s">
        <v>1159</v>
      </c>
      <c r="E263" s="2" t="s">
        <v>1160</v>
      </c>
      <c r="F263" s="2"/>
      <c r="G263" s="2"/>
      <c r="H263" s="4"/>
      <c r="I263" s="4"/>
      <c r="J263" s="4"/>
      <c r="K263" s="4"/>
      <c r="L263" s="4"/>
      <c r="M263" s="4"/>
    </row>
    <row r="264" ht="19" customHeight="1" spans="1:13">
      <c r="A264" s="4"/>
      <c r="B264" s="4"/>
      <c r="C264" s="5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ht="34" customHeight="1" spans="1:13">
      <c r="A265" s="9" t="s">
        <v>535</v>
      </c>
      <c r="B265" s="10" t="s">
        <v>11</v>
      </c>
      <c r="C265" s="3">
        <v>150</v>
      </c>
      <c r="D265" s="2" t="s">
        <v>1151</v>
      </c>
      <c r="E265" s="2" t="s">
        <v>1599</v>
      </c>
      <c r="F265" s="2" t="s">
        <v>1600</v>
      </c>
      <c r="G265" s="2" t="s">
        <v>1601</v>
      </c>
      <c r="H265" s="2" t="s">
        <v>1602</v>
      </c>
      <c r="I265" s="2" t="s">
        <v>1603</v>
      </c>
      <c r="J265" s="2" t="s">
        <v>1604</v>
      </c>
      <c r="K265" s="2" t="s">
        <v>1605</v>
      </c>
      <c r="L265" s="2" t="s">
        <v>1606</v>
      </c>
      <c r="M265" s="2" t="s">
        <v>69</v>
      </c>
    </row>
    <row r="266" ht="34" customHeight="1" spans="1:13">
      <c r="A266" s="1" t="s">
        <v>60</v>
      </c>
      <c r="B266" s="1" t="s">
        <v>1155</v>
      </c>
      <c r="C266" s="11" t="s">
        <v>1108</v>
      </c>
      <c r="D266" s="1" t="s">
        <v>51</v>
      </c>
      <c r="E266" s="1" t="s">
        <v>1156</v>
      </c>
      <c r="F266" s="4"/>
      <c r="G266" s="4"/>
      <c r="H266" s="4"/>
      <c r="I266" s="4"/>
      <c r="J266" s="4"/>
      <c r="K266" s="4"/>
      <c r="L266" s="4"/>
      <c r="M266" s="4"/>
    </row>
    <row r="267" ht="19" customHeight="1" spans="1:13">
      <c r="A267" s="2" t="s">
        <v>60</v>
      </c>
      <c r="B267" s="2" t="s">
        <v>1100</v>
      </c>
      <c r="C267" s="3">
        <f>'8月奖金发放记录'!J73</f>
        <v>150</v>
      </c>
      <c r="D267" s="2" t="s">
        <v>1157</v>
      </c>
      <c r="E267" s="2"/>
      <c r="F267" s="2"/>
      <c r="G267" s="2"/>
      <c r="H267" s="4"/>
      <c r="I267" s="4"/>
      <c r="J267" s="4"/>
      <c r="K267" s="4"/>
      <c r="L267" s="4"/>
      <c r="M267" s="4"/>
    </row>
    <row r="268" ht="19" customHeight="1" spans="1:13">
      <c r="A268" s="9" t="s">
        <v>60</v>
      </c>
      <c r="B268" s="9" t="s">
        <v>1158</v>
      </c>
      <c r="C268" s="12">
        <f>SUMIFS('8月奖金发放记录'!$J$2:$J$171,'8月奖金发放记录'!$B$2:$B$171,"吴纬涛",'8月奖金发放记录'!$A$2:$A$171,"粤AGQ5819")</f>
        <v>150</v>
      </c>
      <c r="D268" s="2" t="s">
        <v>1159</v>
      </c>
      <c r="E268" s="2" t="s">
        <v>1391</v>
      </c>
      <c r="F268" s="2"/>
      <c r="G268" s="2"/>
      <c r="H268" s="4"/>
      <c r="I268" s="4"/>
      <c r="J268" s="4"/>
      <c r="K268" s="4"/>
      <c r="L268" s="4"/>
      <c r="M268" s="4"/>
    </row>
    <row r="269" ht="19" customHeight="1" spans="1:13">
      <c r="A269" s="4"/>
      <c r="B269" s="4"/>
      <c r="C269" s="5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ht="34" customHeight="1" spans="1:13">
      <c r="A270" s="9" t="s">
        <v>536</v>
      </c>
      <c r="B270" s="10" t="s">
        <v>11</v>
      </c>
      <c r="C270" s="3">
        <v>150</v>
      </c>
      <c r="D270" s="2" t="s">
        <v>1151</v>
      </c>
      <c r="E270" s="2" t="s">
        <v>1151</v>
      </c>
      <c r="F270" s="2" t="s">
        <v>1151</v>
      </c>
      <c r="G270" s="2" t="s">
        <v>1151</v>
      </c>
      <c r="H270" s="2" t="s">
        <v>1151</v>
      </c>
      <c r="I270" s="2" t="s">
        <v>1151</v>
      </c>
      <c r="J270" s="2" t="s">
        <v>1151</v>
      </c>
      <c r="K270" s="2" t="s">
        <v>1607</v>
      </c>
      <c r="L270" s="2" t="s">
        <v>1607</v>
      </c>
      <c r="M270" s="2" t="s">
        <v>24</v>
      </c>
    </row>
    <row r="271" ht="34" customHeight="1" spans="1:13">
      <c r="A271" s="1" t="s">
        <v>60</v>
      </c>
      <c r="B271" s="1" t="s">
        <v>1155</v>
      </c>
      <c r="C271" s="11" t="s">
        <v>1108</v>
      </c>
      <c r="D271" s="1" t="s">
        <v>51</v>
      </c>
      <c r="E271" s="1" t="s">
        <v>1156</v>
      </c>
      <c r="F271" s="4"/>
      <c r="G271" s="4"/>
      <c r="H271" s="4"/>
      <c r="I271" s="4"/>
      <c r="J271" s="4"/>
      <c r="K271" s="4"/>
      <c r="L271" s="4"/>
      <c r="M271" s="4"/>
    </row>
    <row r="272" ht="19" customHeight="1" spans="1:13">
      <c r="A272" s="2" t="s">
        <v>60</v>
      </c>
      <c r="B272" s="2" t="s">
        <v>1164</v>
      </c>
      <c r="C272" s="3">
        <v>0</v>
      </c>
      <c r="D272" s="2" t="s">
        <v>746</v>
      </c>
      <c r="E272" s="2"/>
      <c r="F272" s="2"/>
      <c r="G272" s="2"/>
      <c r="H272" s="4"/>
      <c r="I272" s="4"/>
      <c r="J272" s="4"/>
      <c r="K272" s="4"/>
      <c r="L272" s="4"/>
      <c r="M272" s="4"/>
    </row>
    <row r="273" ht="19" customHeight="1" spans="1:13">
      <c r="A273" s="9" t="s">
        <v>60</v>
      </c>
      <c r="B273" s="9" t="s">
        <v>1158</v>
      </c>
      <c r="C273" s="12">
        <f>SUMIFS('8月奖金发放记录'!$J$2:$J$171,'8月奖金发放记录'!$B$2:$B$171,"吴纬涛",'8月奖金发放记录'!$A$2:$A$171,"粤AGR0298")</f>
        <v>0</v>
      </c>
      <c r="D273" s="2" t="s">
        <v>1159</v>
      </c>
      <c r="E273" s="2" t="s">
        <v>1160</v>
      </c>
      <c r="F273" s="2"/>
      <c r="G273" s="2"/>
      <c r="H273" s="4"/>
      <c r="I273" s="4"/>
      <c r="J273" s="4"/>
      <c r="K273" s="4"/>
      <c r="L273" s="4"/>
      <c r="M273" s="4"/>
    </row>
    <row r="274" ht="19" customHeight="1" spans="1:13">
      <c r="A274" s="4"/>
      <c r="B274" s="4"/>
      <c r="C274" s="5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ht="34" customHeight="1" spans="1:13">
      <c r="A275" s="9" t="s">
        <v>537</v>
      </c>
      <c r="B275" s="10" t="s">
        <v>11</v>
      </c>
      <c r="C275" s="3">
        <v>150</v>
      </c>
      <c r="D275" s="2" t="s">
        <v>1151</v>
      </c>
      <c r="E275" s="2" t="s">
        <v>1151</v>
      </c>
      <c r="F275" s="2" t="s">
        <v>1151</v>
      </c>
      <c r="G275" s="2" t="s">
        <v>1151</v>
      </c>
      <c r="H275" s="2" t="s">
        <v>1151</v>
      </c>
      <c r="I275" s="2" t="s">
        <v>1151</v>
      </c>
      <c r="J275" s="2" t="s">
        <v>1151</v>
      </c>
      <c r="K275" s="2" t="s">
        <v>1608</v>
      </c>
      <c r="L275" s="2" t="s">
        <v>1608</v>
      </c>
      <c r="M275" s="2" t="s">
        <v>69</v>
      </c>
    </row>
    <row r="276" ht="34" customHeight="1" spans="1:13">
      <c r="A276" s="1" t="s">
        <v>60</v>
      </c>
      <c r="B276" s="1" t="s">
        <v>1155</v>
      </c>
      <c r="C276" s="11" t="s">
        <v>1108</v>
      </c>
      <c r="D276" s="1" t="s">
        <v>51</v>
      </c>
      <c r="E276" s="1" t="s">
        <v>1156</v>
      </c>
      <c r="F276" s="4"/>
      <c r="G276" s="4"/>
      <c r="H276" s="4"/>
      <c r="I276" s="4"/>
      <c r="J276" s="4"/>
      <c r="K276" s="4"/>
      <c r="L276" s="4"/>
      <c r="M276" s="4"/>
    </row>
    <row r="277" ht="19" customHeight="1" spans="1:13">
      <c r="A277" s="2" t="s">
        <v>60</v>
      </c>
      <c r="B277" s="2" t="s">
        <v>1100</v>
      </c>
      <c r="C277" s="3">
        <f>'8月奖金发放记录'!J74</f>
        <v>150</v>
      </c>
      <c r="D277" s="2" t="s">
        <v>1157</v>
      </c>
      <c r="E277" s="2"/>
      <c r="F277" s="2"/>
      <c r="G277" s="2"/>
      <c r="H277" s="4"/>
      <c r="I277" s="4"/>
      <c r="J277" s="4"/>
      <c r="K277" s="4"/>
      <c r="L277" s="4"/>
      <c r="M277" s="4"/>
    </row>
    <row r="278" ht="19" customHeight="1" spans="1:13">
      <c r="A278" s="9" t="s">
        <v>60</v>
      </c>
      <c r="B278" s="9" t="s">
        <v>1158</v>
      </c>
      <c r="C278" s="12">
        <f>SUMIFS('8月奖金发放记录'!$J$2:$J$171,'8月奖金发放记录'!$B$2:$B$171,"吴纬涛",'8月奖金发放记录'!$A$2:$A$171,"粤AGR1586")</f>
        <v>150</v>
      </c>
      <c r="D278" s="2" t="s">
        <v>1159</v>
      </c>
      <c r="E278" s="2" t="s">
        <v>1160</v>
      </c>
      <c r="F278" s="2"/>
      <c r="G278" s="2"/>
      <c r="H278" s="4"/>
      <c r="I278" s="4"/>
      <c r="J278" s="4"/>
      <c r="K278" s="4"/>
      <c r="L278" s="4"/>
      <c r="M278" s="4"/>
    </row>
    <row r="279" ht="19" customHeight="1" spans="1:13">
      <c r="A279" s="4"/>
      <c r="B279" s="4"/>
      <c r="C279" s="5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ht="34" customHeight="1" spans="1:13">
      <c r="A280" s="9" t="s">
        <v>538</v>
      </c>
      <c r="B280" s="10" t="s">
        <v>11</v>
      </c>
      <c r="C280" s="3">
        <v>150</v>
      </c>
      <c r="D280" s="2" t="s">
        <v>1151</v>
      </c>
      <c r="E280" s="2" t="s">
        <v>1151</v>
      </c>
      <c r="F280" s="2" t="s">
        <v>1151</v>
      </c>
      <c r="G280" s="2" t="s">
        <v>1151</v>
      </c>
      <c r="H280" s="2" t="s">
        <v>1151</v>
      </c>
      <c r="I280" s="2" t="s">
        <v>1151</v>
      </c>
      <c r="J280" s="2" t="s">
        <v>1151</v>
      </c>
      <c r="K280" s="2" t="s">
        <v>1609</v>
      </c>
      <c r="L280" s="2" t="s">
        <v>1609</v>
      </c>
      <c r="M280" s="2" t="s">
        <v>69</v>
      </c>
    </row>
    <row r="281" ht="34" customHeight="1" spans="1:13">
      <c r="A281" s="1" t="s">
        <v>60</v>
      </c>
      <c r="B281" s="1" t="s">
        <v>1155</v>
      </c>
      <c r="C281" s="11" t="s">
        <v>1108</v>
      </c>
      <c r="D281" s="1" t="s">
        <v>51</v>
      </c>
      <c r="E281" s="1" t="s">
        <v>1156</v>
      </c>
      <c r="F281" s="4"/>
      <c r="G281" s="4"/>
      <c r="H281" s="4"/>
      <c r="I281" s="4"/>
      <c r="J281" s="4"/>
      <c r="K281" s="4"/>
      <c r="L281" s="4"/>
      <c r="M281" s="4"/>
    </row>
    <row r="282" ht="19" customHeight="1" spans="1:13">
      <c r="A282" s="2" t="s">
        <v>60</v>
      </c>
      <c r="B282" s="2" t="s">
        <v>1100</v>
      </c>
      <c r="C282" s="3">
        <f>'8月奖金发放记录'!J75</f>
        <v>150</v>
      </c>
      <c r="D282" s="2" t="s">
        <v>1157</v>
      </c>
      <c r="E282" s="2"/>
      <c r="F282" s="2"/>
      <c r="G282" s="2"/>
      <c r="H282" s="4"/>
      <c r="I282" s="4"/>
      <c r="J282" s="4"/>
      <c r="K282" s="4"/>
      <c r="L282" s="4"/>
      <c r="M282" s="4"/>
    </row>
    <row r="283" ht="19" customHeight="1" spans="1:13">
      <c r="A283" s="9" t="s">
        <v>60</v>
      </c>
      <c r="B283" s="9" t="s">
        <v>1158</v>
      </c>
      <c r="C283" s="12">
        <f>SUMIFS('8月奖金发放记录'!$J$2:$J$171,'8月奖金发放记录'!$B$2:$B$171,"吴纬涛",'8月奖金发放记录'!$A$2:$A$171,"粤AGR3098")</f>
        <v>150</v>
      </c>
      <c r="D283" s="2" t="s">
        <v>1159</v>
      </c>
      <c r="E283" s="2" t="s">
        <v>1391</v>
      </c>
      <c r="F283" s="2"/>
      <c r="G283" s="2"/>
      <c r="H283" s="4"/>
      <c r="I283" s="4"/>
      <c r="J283" s="4"/>
      <c r="K283" s="4"/>
      <c r="L283" s="4"/>
      <c r="M283" s="4"/>
    </row>
    <row r="284" ht="19" customHeight="1" spans="1:13">
      <c r="A284" s="4"/>
      <c r="B284" s="4"/>
      <c r="C284" s="5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ht="34" customHeight="1" spans="1:13">
      <c r="A285" s="9" t="s">
        <v>539</v>
      </c>
      <c r="B285" s="10" t="s">
        <v>11</v>
      </c>
      <c r="C285" s="3">
        <v>150</v>
      </c>
      <c r="D285" s="2" t="s">
        <v>1151</v>
      </c>
      <c r="E285" s="2" t="s">
        <v>1151</v>
      </c>
      <c r="F285" s="2" t="s">
        <v>1151</v>
      </c>
      <c r="G285" s="2" t="s">
        <v>1151</v>
      </c>
      <c r="H285" s="2" t="s">
        <v>1151</v>
      </c>
      <c r="I285" s="2" t="s">
        <v>1151</v>
      </c>
      <c r="J285" s="2" t="s">
        <v>1151</v>
      </c>
      <c r="K285" s="2" t="s">
        <v>1610</v>
      </c>
      <c r="L285" s="2" t="s">
        <v>1610</v>
      </c>
      <c r="M285" s="2" t="s">
        <v>24</v>
      </c>
    </row>
    <row r="286" ht="34" customHeight="1" spans="1:13">
      <c r="A286" s="1" t="s">
        <v>60</v>
      </c>
      <c r="B286" s="1" t="s">
        <v>1155</v>
      </c>
      <c r="C286" s="11" t="s">
        <v>1108</v>
      </c>
      <c r="D286" s="1" t="s">
        <v>51</v>
      </c>
      <c r="E286" s="1" t="s">
        <v>1156</v>
      </c>
      <c r="F286" s="4"/>
      <c r="G286" s="4"/>
      <c r="H286" s="4"/>
      <c r="I286" s="4"/>
      <c r="J286" s="4"/>
      <c r="K286" s="4"/>
      <c r="L286" s="4"/>
      <c r="M286" s="4"/>
    </row>
    <row r="287" ht="19" customHeight="1" spans="1:13">
      <c r="A287" s="2" t="s">
        <v>60</v>
      </c>
      <c r="B287" s="2" t="s">
        <v>1164</v>
      </c>
      <c r="C287" s="3">
        <v>0</v>
      </c>
      <c r="D287" s="2" t="s">
        <v>746</v>
      </c>
      <c r="E287" s="2"/>
      <c r="F287" s="2"/>
      <c r="G287" s="2"/>
      <c r="H287" s="4"/>
      <c r="I287" s="4"/>
      <c r="J287" s="4"/>
      <c r="K287" s="4"/>
      <c r="L287" s="4"/>
      <c r="M287" s="4"/>
    </row>
    <row r="288" ht="19" customHeight="1" spans="1:13">
      <c r="A288" s="9" t="s">
        <v>60</v>
      </c>
      <c r="B288" s="9" t="s">
        <v>1158</v>
      </c>
      <c r="C288" s="12">
        <f>SUMIFS('8月奖金发放记录'!$J$2:$J$171,'8月奖金发放记录'!$B$2:$B$171,"吴纬涛",'8月奖金发放记录'!$A$2:$A$171,"粤AGR5228")</f>
        <v>0</v>
      </c>
      <c r="D288" s="2" t="s">
        <v>1159</v>
      </c>
      <c r="E288" s="2" t="s">
        <v>1160</v>
      </c>
      <c r="F288" s="2"/>
      <c r="G288" s="2"/>
      <c r="H288" s="4"/>
      <c r="I288" s="4"/>
      <c r="J288" s="4"/>
      <c r="K288" s="4"/>
      <c r="L288" s="4"/>
      <c r="M288" s="4"/>
    </row>
    <row r="289" ht="19" customHeight="1" spans="1:13">
      <c r="A289" s="4"/>
      <c r="B289" s="4"/>
      <c r="C289" s="5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ht="34" customHeight="1" spans="1:13">
      <c r="A290" s="9" t="s">
        <v>540</v>
      </c>
      <c r="B290" s="10" t="s">
        <v>11</v>
      </c>
      <c r="C290" s="3">
        <v>150</v>
      </c>
      <c r="D290" s="2" t="s">
        <v>1151</v>
      </c>
      <c r="E290" s="2" t="s">
        <v>1151</v>
      </c>
      <c r="F290" s="2" t="s">
        <v>1151</v>
      </c>
      <c r="G290" s="2" t="s">
        <v>1151</v>
      </c>
      <c r="H290" s="2" t="s">
        <v>1151</v>
      </c>
      <c r="I290" s="2" t="s">
        <v>1151</v>
      </c>
      <c r="J290" s="2" t="s">
        <v>1151</v>
      </c>
      <c r="K290" s="2" t="s">
        <v>1611</v>
      </c>
      <c r="L290" s="2" t="s">
        <v>1611</v>
      </c>
      <c r="M290" s="2" t="s">
        <v>69</v>
      </c>
    </row>
    <row r="291" ht="34" customHeight="1" spans="1:13">
      <c r="A291" s="1" t="s">
        <v>60</v>
      </c>
      <c r="B291" s="1" t="s">
        <v>1155</v>
      </c>
      <c r="C291" s="11" t="s">
        <v>1108</v>
      </c>
      <c r="D291" s="1" t="s">
        <v>51</v>
      </c>
      <c r="E291" s="1" t="s">
        <v>1156</v>
      </c>
      <c r="F291" s="4"/>
      <c r="G291" s="4"/>
      <c r="H291" s="4"/>
      <c r="I291" s="4"/>
      <c r="J291" s="4"/>
      <c r="K291" s="4"/>
      <c r="L291" s="4"/>
      <c r="M291" s="4"/>
    </row>
    <row r="292" ht="19" customHeight="1" spans="1:13">
      <c r="A292" s="2" t="s">
        <v>60</v>
      </c>
      <c r="B292" s="2" t="s">
        <v>1100</v>
      </c>
      <c r="C292" s="3">
        <f>'8月奖金发放记录'!J76</f>
        <v>150</v>
      </c>
      <c r="D292" s="2" t="s">
        <v>1157</v>
      </c>
      <c r="E292" s="2"/>
      <c r="F292" s="2"/>
      <c r="G292" s="2"/>
      <c r="H292" s="4"/>
      <c r="I292" s="4"/>
      <c r="J292" s="4"/>
      <c r="K292" s="4"/>
      <c r="L292" s="4"/>
      <c r="M292" s="4"/>
    </row>
    <row r="293" ht="19" customHeight="1" spans="1:13">
      <c r="A293" s="9" t="s">
        <v>60</v>
      </c>
      <c r="B293" s="9" t="s">
        <v>1158</v>
      </c>
      <c r="C293" s="12">
        <f>SUMIFS('8月奖金发放记录'!$J$2:$J$171,'8月奖金发放记录'!$B$2:$B$171,"吴纬涛",'8月奖金发放记录'!$A$2:$A$171,"粤AGR5278")</f>
        <v>150</v>
      </c>
      <c r="D293" s="2" t="s">
        <v>1159</v>
      </c>
      <c r="E293" s="2" t="s">
        <v>1391</v>
      </c>
      <c r="F293" s="2"/>
      <c r="G293" s="2"/>
      <c r="H293" s="4"/>
      <c r="I293" s="4"/>
      <c r="J293" s="4"/>
      <c r="K293" s="4"/>
      <c r="L293" s="4"/>
      <c r="M293" s="4"/>
    </row>
    <row r="294" ht="19" customHeight="1" spans="1:13">
      <c r="A294" s="4"/>
      <c r="B294" s="4"/>
      <c r="C294" s="5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ht="34" customHeight="1" spans="1:13">
      <c r="A295" s="9" t="s">
        <v>541</v>
      </c>
      <c r="B295" s="10" t="s">
        <v>11</v>
      </c>
      <c r="C295" s="3">
        <v>150</v>
      </c>
      <c r="D295" s="2" t="s">
        <v>1151</v>
      </c>
      <c r="E295" s="2" t="s">
        <v>1151</v>
      </c>
      <c r="F295" s="2" t="s">
        <v>1151</v>
      </c>
      <c r="G295" s="2" t="s">
        <v>1151</v>
      </c>
      <c r="H295" s="2" t="s">
        <v>1151</v>
      </c>
      <c r="I295" s="2" t="s">
        <v>1151</v>
      </c>
      <c r="J295" s="2" t="s">
        <v>1151</v>
      </c>
      <c r="K295" s="2" t="s">
        <v>1612</v>
      </c>
      <c r="L295" s="2" t="s">
        <v>1612</v>
      </c>
      <c r="M295" s="2" t="s">
        <v>69</v>
      </c>
    </row>
    <row r="296" ht="34" customHeight="1" spans="1:13">
      <c r="A296" s="1" t="s">
        <v>60</v>
      </c>
      <c r="B296" s="1" t="s">
        <v>1155</v>
      </c>
      <c r="C296" s="11" t="s">
        <v>1108</v>
      </c>
      <c r="D296" s="1" t="s">
        <v>51</v>
      </c>
      <c r="E296" s="1" t="s">
        <v>1156</v>
      </c>
      <c r="F296" s="4"/>
      <c r="G296" s="4"/>
      <c r="H296" s="4"/>
      <c r="I296" s="4"/>
      <c r="J296" s="4"/>
      <c r="K296" s="4"/>
      <c r="L296" s="4"/>
      <c r="M296" s="4"/>
    </row>
    <row r="297" ht="19" customHeight="1" spans="1:13">
      <c r="A297" s="2" t="s">
        <v>60</v>
      </c>
      <c r="B297" s="2" t="s">
        <v>1100</v>
      </c>
      <c r="C297" s="3">
        <f>'8月奖金发放记录'!J77</f>
        <v>150</v>
      </c>
      <c r="D297" s="2" t="s">
        <v>1157</v>
      </c>
      <c r="E297" s="2"/>
      <c r="F297" s="2"/>
      <c r="G297" s="2"/>
      <c r="H297" s="4"/>
      <c r="I297" s="4"/>
      <c r="J297" s="4"/>
      <c r="K297" s="4"/>
      <c r="L297" s="4"/>
      <c r="M297" s="4"/>
    </row>
    <row r="298" ht="19" customHeight="1" spans="1:13">
      <c r="A298" s="9" t="s">
        <v>60</v>
      </c>
      <c r="B298" s="9" t="s">
        <v>1158</v>
      </c>
      <c r="C298" s="12">
        <f>SUMIFS('8月奖金发放记录'!$J$2:$J$171,'8月奖金发放记录'!$B$2:$B$171,"吴纬涛",'8月奖金发放记录'!$A$2:$A$171,"粤AGR5538")</f>
        <v>150</v>
      </c>
      <c r="D298" s="2" t="s">
        <v>1159</v>
      </c>
      <c r="E298" s="2" t="s">
        <v>1391</v>
      </c>
      <c r="F298" s="2"/>
      <c r="G298" s="2"/>
      <c r="H298" s="4"/>
      <c r="I298" s="4"/>
      <c r="J298" s="4"/>
      <c r="K298" s="4"/>
      <c r="L298" s="4"/>
      <c r="M298" s="4"/>
    </row>
    <row r="299" ht="19" customHeight="1" spans="1:13">
      <c r="A299" s="4"/>
      <c r="B299" s="4"/>
      <c r="C299" s="5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ht="34" customHeight="1" spans="1:13">
      <c r="A300" s="9" t="s">
        <v>542</v>
      </c>
      <c r="B300" s="10" t="s">
        <v>11</v>
      </c>
      <c r="C300" s="3">
        <v>150</v>
      </c>
      <c r="D300" s="2" t="s">
        <v>1151</v>
      </c>
      <c r="E300" s="2" t="s">
        <v>1151</v>
      </c>
      <c r="F300" s="2" t="s">
        <v>1151</v>
      </c>
      <c r="G300" s="2" t="s">
        <v>1151</v>
      </c>
      <c r="H300" s="2" t="s">
        <v>1151</v>
      </c>
      <c r="I300" s="2" t="s">
        <v>1151</v>
      </c>
      <c r="J300" s="2" t="s">
        <v>1151</v>
      </c>
      <c r="K300" s="2" t="s">
        <v>1613</v>
      </c>
      <c r="L300" s="2" t="s">
        <v>1613</v>
      </c>
      <c r="M300" s="2" t="s">
        <v>69</v>
      </c>
    </row>
    <row r="301" ht="34" customHeight="1" spans="1:13">
      <c r="A301" s="1" t="s">
        <v>60</v>
      </c>
      <c r="B301" s="1" t="s">
        <v>1155</v>
      </c>
      <c r="C301" s="11" t="s">
        <v>1108</v>
      </c>
      <c r="D301" s="1" t="s">
        <v>51</v>
      </c>
      <c r="E301" s="1" t="s">
        <v>1156</v>
      </c>
      <c r="F301" s="4"/>
      <c r="G301" s="4"/>
      <c r="H301" s="4"/>
      <c r="I301" s="4"/>
      <c r="J301" s="4"/>
      <c r="K301" s="4"/>
      <c r="L301" s="4"/>
      <c r="M301" s="4"/>
    </row>
    <row r="302" ht="19" customHeight="1" spans="1:13">
      <c r="A302" s="2" t="s">
        <v>60</v>
      </c>
      <c r="B302" s="2" t="s">
        <v>1100</v>
      </c>
      <c r="C302" s="3">
        <f>'8月奖金发放记录'!J78</f>
        <v>24.19</v>
      </c>
      <c r="D302" s="2" t="s">
        <v>1157</v>
      </c>
      <c r="E302" s="2"/>
      <c r="F302" s="2"/>
      <c r="G302" s="2"/>
      <c r="H302" s="4"/>
      <c r="I302" s="4"/>
      <c r="J302" s="4"/>
      <c r="K302" s="4"/>
      <c r="L302" s="4"/>
      <c r="M302" s="4"/>
    </row>
    <row r="303" ht="19" customHeight="1" spans="1:13">
      <c r="A303" s="9" t="s">
        <v>60</v>
      </c>
      <c r="B303" s="9" t="s">
        <v>1158</v>
      </c>
      <c r="C303" s="12">
        <f>SUMIFS('8月奖金发放记录'!$J$2:$J$171,'8月奖金发放记录'!$B$2:$B$171,"吴纬涛",'8月奖金发放记录'!$A$2:$A$171,"粤AGR5556")</f>
        <v>24.19</v>
      </c>
      <c r="D303" s="2" t="s">
        <v>1159</v>
      </c>
      <c r="E303" s="2" t="s">
        <v>1160</v>
      </c>
      <c r="F303" s="2"/>
      <c r="G303" s="2"/>
      <c r="H303" s="4"/>
      <c r="I303" s="4"/>
      <c r="J303" s="4"/>
      <c r="K303" s="4"/>
      <c r="L303" s="4"/>
      <c r="M303" s="4"/>
    </row>
    <row r="304" ht="19" customHeight="1" spans="1:13">
      <c r="A304" s="4"/>
      <c r="B304" s="4"/>
      <c r="C304" s="5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ht="34" customHeight="1" spans="1:13">
      <c r="A305" s="9" t="s">
        <v>544</v>
      </c>
      <c r="B305" s="10" t="s">
        <v>11</v>
      </c>
      <c r="C305" s="3">
        <v>150</v>
      </c>
      <c r="D305" s="2" t="s">
        <v>1151</v>
      </c>
      <c r="E305" s="2" t="s">
        <v>1151</v>
      </c>
      <c r="F305" s="2" t="s">
        <v>1151</v>
      </c>
      <c r="G305" s="2" t="s">
        <v>1151</v>
      </c>
      <c r="H305" s="2" t="s">
        <v>1151</v>
      </c>
      <c r="I305" s="2" t="s">
        <v>1151</v>
      </c>
      <c r="J305" s="2" t="s">
        <v>1151</v>
      </c>
      <c r="K305" s="2" t="s">
        <v>1614</v>
      </c>
      <c r="L305" s="2" t="s">
        <v>1614</v>
      </c>
      <c r="M305" s="2" t="s">
        <v>24</v>
      </c>
    </row>
    <row r="306" ht="34" customHeight="1" spans="1:13">
      <c r="A306" s="1" t="s">
        <v>60</v>
      </c>
      <c r="B306" s="1" t="s">
        <v>1155</v>
      </c>
      <c r="C306" s="11" t="s">
        <v>1108</v>
      </c>
      <c r="D306" s="1" t="s">
        <v>51</v>
      </c>
      <c r="E306" s="1" t="s">
        <v>1156</v>
      </c>
      <c r="F306" s="4"/>
      <c r="G306" s="4"/>
      <c r="H306" s="4"/>
      <c r="I306" s="4"/>
      <c r="J306" s="4"/>
      <c r="K306" s="4"/>
      <c r="L306" s="4"/>
      <c r="M306" s="4"/>
    </row>
    <row r="307" ht="19" customHeight="1" spans="1:13">
      <c r="A307" s="2" t="s">
        <v>60</v>
      </c>
      <c r="B307" s="2" t="s">
        <v>1164</v>
      </c>
      <c r="C307" s="3">
        <v>0</v>
      </c>
      <c r="D307" s="2" t="s">
        <v>746</v>
      </c>
      <c r="E307" s="2"/>
      <c r="F307" s="2"/>
      <c r="G307" s="2"/>
      <c r="H307" s="4"/>
      <c r="I307" s="4"/>
      <c r="J307" s="4"/>
      <c r="K307" s="4"/>
      <c r="L307" s="4"/>
      <c r="M307" s="4"/>
    </row>
    <row r="308" ht="19" customHeight="1" spans="1:13">
      <c r="A308" s="9" t="s">
        <v>60</v>
      </c>
      <c r="B308" s="9" t="s">
        <v>1158</v>
      </c>
      <c r="C308" s="12">
        <f>SUMIFS('8月奖金发放记录'!$J$2:$J$171,'8月奖金发放记录'!$B$2:$B$171,"吴纬涛",'8月奖金发放记录'!$A$2:$A$171,"粤AGR6500")</f>
        <v>0</v>
      </c>
      <c r="D308" s="2" t="s">
        <v>1159</v>
      </c>
      <c r="E308" s="2" t="s">
        <v>1160</v>
      </c>
      <c r="F308" s="2"/>
      <c r="G308" s="2"/>
      <c r="H308" s="4"/>
      <c r="I308" s="4"/>
      <c r="J308" s="4"/>
      <c r="K308" s="4"/>
      <c r="L308" s="4"/>
      <c r="M308" s="4"/>
    </row>
    <row r="309" ht="19" customHeight="1" spans="1:13">
      <c r="A309" s="4"/>
      <c r="B309" s="4"/>
      <c r="C309" s="5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ht="34" customHeight="1" spans="1:13">
      <c r="A310" s="9" t="s">
        <v>545</v>
      </c>
      <c r="B310" s="10" t="s">
        <v>11</v>
      </c>
      <c r="C310" s="3">
        <v>150</v>
      </c>
      <c r="D310" s="2" t="s">
        <v>1151</v>
      </c>
      <c r="E310" s="2" t="s">
        <v>1151</v>
      </c>
      <c r="F310" s="2" t="s">
        <v>1151</v>
      </c>
      <c r="G310" s="2" t="s">
        <v>1151</v>
      </c>
      <c r="H310" s="2" t="s">
        <v>1151</v>
      </c>
      <c r="I310" s="2" t="s">
        <v>1151</v>
      </c>
      <c r="J310" s="2" t="s">
        <v>1151</v>
      </c>
      <c r="K310" s="2" t="s">
        <v>1615</v>
      </c>
      <c r="L310" s="2" t="s">
        <v>1615</v>
      </c>
      <c r="M310" s="2" t="s">
        <v>24</v>
      </c>
    </row>
    <row r="311" ht="34" customHeight="1" spans="1:13">
      <c r="A311" s="1" t="s">
        <v>60</v>
      </c>
      <c r="B311" s="1" t="s">
        <v>1155</v>
      </c>
      <c r="C311" s="11" t="s">
        <v>1108</v>
      </c>
      <c r="D311" s="1" t="s">
        <v>51</v>
      </c>
      <c r="E311" s="1" t="s">
        <v>1156</v>
      </c>
      <c r="F311" s="4"/>
      <c r="G311" s="4"/>
      <c r="H311" s="4"/>
      <c r="I311" s="4"/>
      <c r="J311" s="4"/>
      <c r="K311" s="4"/>
      <c r="L311" s="4"/>
      <c r="M311" s="4"/>
    </row>
    <row r="312" ht="19" customHeight="1" spans="1:13">
      <c r="A312" s="2" t="s">
        <v>60</v>
      </c>
      <c r="B312" s="2" t="s">
        <v>1164</v>
      </c>
      <c r="C312" s="3">
        <v>0</v>
      </c>
      <c r="D312" s="2" t="s">
        <v>746</v>
      </c>
      <c r="E312" s="2"/>
      <c r="F312" s="2"/>
      <c r="G312" s="2"/>
      <c r="H312" s="4"/>
      <c r="I312" s="4"/>
      <c r="J312" s="4"/>
      <c r="K312" s="4"/>
      <c r="L312" s="4"/>
      <c r="M312" s="4"/>
    </row>
    <row r="313" ht="19" customHeight="1" spans="1:13">
      <c r="A313" s="9" t="s">
        <v>60</v>
      </c>
      <c r="B313" s="9" t="s">
        <v>1158</v>
      </c>
      <c r="C313" s="12">
        <f>SUMIFS('8月奖金发放记录'!$J$2:$J$171,'8月奖金发放记录'!$B$2:$B$171,"吴纬涛",'8月奖金发放记录'!$A$2:$A$171,"粤AGR6819")</f>
        <v>0</v>
      </c>
      <c r="D313" s="2" t="s">
        <v>1159</v>
      </c>
      <c r="E313" s="2" t="s">
        <v>1160</v>
      </c>
      <c r="F313" s="2"/>
      <c r="G313" s="2"/>
      <c r="H313" s="4"/>
      <c r="I313" s="4"/>
      <c r="J313" s="4"/>
      <c r="K313" s="4"/>
      <c r="L313" s="4"/>
      <c r="M313" s="4"/>
    </row>
    <row r="314" ht="19" customHeight="1" spans="1:13">
      <c r="A314" s="4"/>
      <c r="B314" s="4"/>
      <c r="C314" s="5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ht="34" customHeight="1" spans="1:13">
      <c r="A315" s="9" t="s">
        <v>547</v>
      </c>
      <c r="B315" s="10" t="s">
        <v>11</v>
      </c>
      <c r="C315" s="3">
        <v>150</v>
      </c>
      <c r="D315" s="2" t="s">
        <v>1151</v>
      </c>
      <c r="E315" s="2" t="s">
        <v>1151</v>
      </c>
      <c r="F315" s="2" t="s">
        <v>1151</v>
      </c>
      <c r="G315" s="2" t="s">
        <v>1151</v>
      </c>
      <c r="H315" s="2" t="s">
        <v>1151</v>
      </c>
      <c r="I315" s="2" t="s">
        <v>1151</v>
      </c>
      <c r="J315" s="2" t="s">
        <v>1151</v>
      </c>
      <c r="K315" s="2" t="s">
        <v>1616</v>
      </c>
      <c r="L315" s="2" t="s">
        <v>1616</v>
      </c>
      <c r="M315" s="2" t="s">
        <v>24</v>
      </c>
    </row>
    <row r="316" ht="34" customHeight="1" spans="1:13">
      <c r="A316" s="1" t="s">
        <v>60</v>
      </c>
      <c r="B316" s="1" t="s">
        <v>1155</v>
      </c>
      <c r="C316" s="11" t="s">
        <v>1108</v>
      </c>
      <c r="D316" s="1" t="s">
        <v>51</v>
      </c>
      <c r="E316" s="1" t="s">
        <v>1156</v>
      </c>
      <c r="F316" s="4"/>
      <c r="G316" s="4"/>
      <c r="H316" s="4"/>
      <c r="I316" s="4"/>
      <c r="J316" s="4"/>
      <c r="K316" s="4"/>
      <c r="L316" s="4"/>
      <c r="M316" s="4"/>
    </row>
    <row r="317" ht="19" customHeight="1" spans="1:13">
      <c r="A317" s="2" t="s">
        <v>60</v>
      </c>
      <c r="B317" s="2" t="s">
        <v>1164</v>
      </c>
      <c r="C317" s="3">
        <v>0</v>
      </c>
      <c r="D317" s="2" t="s">
        <v>746</v>
      </c>
      <c r="E317" s="2"/>
      <c r="F317" s="2"/>
      <c r="G317" s="2"/>
      <c r="H317" s="4"/>
      <c r="I317" s="4"/>
      <c r="J317" s="4"/>
      <c r="K317" s="4"/>
      <c r="L317" s="4"/>
      <c r="M317" s="4"/>
    </row>
    <row r="318" ht="19" customHeight="1" spans="1:13">
      <c r="A318" s="9" t="s">
        <v>60</v>
      </c>
      <c r="B318" s="9" t="s">
        <v>1158</v>
      </c>
      <c r="C318" s="12">
        <f>SUMIFS('8月奖金发放记录'!$J$2:$J$171,'8月奖金发放记录'!$B$2:$B$171,"吴纬涛",'8月奖金发放记录'!$A$2:$A$171,"粤AGR7898")</f>
        <v>0</v>
      </c>
      <c r="D318" s="2" t="s">
        <v>1159</v>
      </c>
      <c r="E318" s="2" t="s">
        <v>1160</v>
      </c>
      <c r="F318" s="2"/>
      <c r="G318" s="2"/>
      <c r="H318" s="4"/>
      <c r="I318" s="4"/>
      <c r="J318" s="4"/>
      <c r="K318" s="4"/>
      <c r="L318" s="4"/>
      <c r="M318" s="4"/>
    </row>
    <row r="319" ht="19" customHeight="1" spans="1:13">
      <c r="A319" s="4"/>
      <c r="B319" s="4"/>
      <c r="C319" s="5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ht="34" customHeight="1" spans="1:13">
      <c r="A320" s="9" t="s">
        <v>548</v>
      </c>
      <c r="B320" s="10" t="s">
        <v>11</v>
      </c>
      <c r="C320" s="3">
        <v>150</v>
      </c>
      <c r="D320" s="2" t="s">
        <v>1151</v>
      </c>
      <c r="E320" s="2" t="s">
        <v>1151</v>
      </c>
      <c r="F320" s="2" t="s">
        <v>1151</v>
      </c>
      <c r="G320" s="2" t="s">
        <v>1151</v>
      </c>
      <c r="H320" s="2" t="s">
        <v>1151</v>
      </c>
      <c r="I320" s="2" t="s">
        <v>1151</v>
      </c>
      <c r="J320" s="2" t="s">
        <v>1151</v>
      </c>
      <c r="K320" s="2" t="s">
        <v>1617</v>
      </c>
      <c r="L320" s="2" t="s">
        <v>1617</v>
      </c>
      <c r="M320" s="2" t="s">
        <v>24</v>
      </c>
    </row>
    <row r="321" ht="34" customHeight="1" spans="1:13">
      <c r="A321" s="1" t="s">
        <v>60</v>
      </c>
      <c r="B321" s="1" t="s">
        <v>1155</v>
      </c>
      <c r="C321" s="11" t="s">
        <v>1108</v>
      </c>
      <c r="D321" s="1" t="s">
        <v>51</v>
      </c>
      <c r="E321" s="1" t="s">
        <v>1156</v>
      </c>
      <c r="F321" s="4"/>
      <c r="G321" s="4"/>
      <c r="H321" s="4"/>
      <c r="I321" s="4"/>
      <c r="J321" s="4"/>
      <c r="K321" s="4"/>
      <c r="L321" s="4"/>
      <c r="M321" s="4"/>
    </row>
    <row r="322" ht="19" customHeight="1" spans="1:13">
      <c r="A322" s="2" t="s">
        <v>60</v>
      </c>
      <c r="B322" s="2" t="s">
        <v>1164</v>
      </c>
      <c r="C322" s="3">
        <v>0</v>
      </c>
      <c r="D322" s="2" t="s">
        <v>746</v>
      </c>
      <c r="E322" s="2"/>
      <c r="F322" s="2"/>
      <c r="G322" s="2"/>
      <c r="H322" s="4"/>
      <c r="I322" s="4"/>
      <c r="J322" s="4"/>
      <c r="K322" s="4"/>
      <c r="L322" s="4"/>
      <c r="M322" s="4"/>
    </row>
    <row r="323" ht="19" customHeight="1" spans="1:13">
      <c r="A323" s="9" t="s">
        <v>60</v>
      </c>
      <c r="B323" s="9" t="s">
        <v>1158</v>
      </c>
      <c r="C323" s="12">
        <f>SUMIFS('8月奖金发放记录'!$J$2:$J$171,'8月奖金发放记录'!$B$2:$B$171,"吴纬涛",'8月奖金发放记录'!$A$2:$A$171,"粤AGR8536")</f>
        <v>0</v>
      </c>
      <c r="D323" s="2" t="s">
        <v>1159</v>
      </c>
      <c r="E323" s="2" t="s">
        <v>1160</v>
      </c>
      <c r="F323" s="2"/>
      <c r="G323" s="2"/>
      <c r="H323" s="4"/>
      <c r="I323" s="4"/>
      <c r="J323" s="4"/>
      <c r="K323" s="4"/>
      <c r="L323" s="4"/>
      <c r="M323" s="4"/>
    </row>
    <row r="324" ht="19" customHeight="1" spans="1:13">
      <c r="A324" s="4"/>
      <c r="B324" s="4"/>
      <c r="C324" s="5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ht="34" customHeight="1" spans="1:13">
      <c r="A325" s="9" t="s">
        <v>549</v>
      </c>
      <c r="B325" s="10" t="s">
        <v>11</v>
      </c>
      <c r="C325" s="3">
        <v>150</v>
      </c>
      <c r="D325" s="2" t="s">
        <v>1151</v>
      </c>
      <c r="E325" s="2" t="s">
        <v>1151</v>
      </c>
      <c r="F325" s="2" t="s">
        <v>1151</v>
      </c>
      <c r="G325" s="2" t="s">
        <v>1151</v>
      </c>
      <c r="H325" s="2" t="s">
        <v>1151</v>
      </c>
      <c r="I325" s="2" t="s">
        <v>1151</v>
      </c>
      <c r="J325" s="2" t="s">
        <v>1151</v>
      </c>
      <c r="K325" s="2" t="s">
        <v>1518</v>
      </c>
      <c r="L325" s="2" t="s">
        <v>1518</v>
      </c>
      <c r="M325" s="2" t="s">
        <v>24</v>
      </c>
    </row>
    <row r="326" ht="34" customHeight="1" spans="1:13">
      <c r="A326" s="1" t="s">
        <v>60</v>
      </c>
      <c r="B326" s="1" t="s">
        <v>1155</v>
      </c>
      <c r="C326" s="11" t="s">
        <v>1108</v>
      </c>
      <c r="D326" s="1" t="s">
        <v>51</v>
      </c>
      <c r="E326" s="1" t="s">
        <v>1156</v>
      </c>
      <c r="F326" s="4"/>
      <c r="G326" s="4"/>
      <c r="H326" s="4"/>
      <c r="I326" s="4"/>
      <c r="J326" s="4"/>
      <c r="K326" s="4"/>
      <c r="L326" s="4"/>
      <c r="M326" s="4"/>
    </row>
    <row r="327" ht="19" customHeight="1" spans="1:13">
      <c r="A327" s="2" t="s">
        <v>60</v>
      </c>
      <c r="B327" s="2" t="s">
        <v>1164</v>
      </c>
      <c r="C327" s="3">
        <v>0</v>
      </c>
      <c r="D327" s="2" t="s">
        <v>746</v>
      </c>
      <c r="E327" s="2"/>
      <c r="F327" s="2"/>
      <c r="G327" s="2"/>
      <c r="H327" s="4"/>
      <c r="I327" s="4"/>
      <c r="J327" s="4"/>
      <c r="K327" s="4"/>
      <c r="L327" s="4"/>
      <c r="M327" s="4"/>
    </row>
    <row r="328" ht="19" customHeight="1" spans="1:13">
      <c r="A328" s="9" t="s">
        <v>60</v>
      </c>
      <c r="B328" s="9" t="s">
        <v>1158</v>
      </c>
      <c r="C328" s="12">
        <f>SUMIFS('8月奖金发放记录'!$J$2:$J$171,'8月奖金发放记录'!$B$2:$B$171,"吴纬涛",'8月奖金发放记录'!$A$2:$A$171,"粤AGR8551")</f>
        <v>0</v>
      </c>
      <c r="D328" s="2" t="s">
        <v>1159</v>
      </c>
      <c r="E328" s="2" t="s">
        <v>1160</v>
      </c>
      <c r="F328" s="2"/>
      <c r="G328" s="2"/>
      <c r="H328" s="4"/>
      <c r="I328" s="4"/>
      <c r="J328" s="4"/>
      <c r="K328" s="4"/>
      <c r="L328" s="4"/>
      <c r="M328" s="4"/>
    </row>
    <row r="329" ht="19" customHeight="1" spans="1:13">
      <c r="A329" s="4"/>
      <c r="B329" s="4"/>
      <c r="C329" s="5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ht="34" customHeight="1" spans="1:13">
      <c r="A330" s="9" t="s">
        <v>550</v>
      </c>
      <c r="B330" s="10" t="s">
        <v>11</v>
      </c>
      <c r="C330" s="3">
        <v>150</v>
      </c>
      <c r="D330" s="2" t="s">
        <v>1151</v>
      </c>
      <c r="E330" s="2" t="s">
        <v>1151</v>
      </c>
      <c r="F330" s="2" t="s">
        <v>1151</v>
      </c>
      <c r="G330" s="2" t="s">
        <v>1151</v>
      </c>
      <c r="H330" s="2" t="s">
        <v>1151</v>
      </c>
      <c r="I330" s="2" t="s">
        <v>1151</v>
      </c>
      <c r="J330" s="2" t="s">
        <v>1151</v>
      </c>
      <c r="K330" s="2" t="s">
        <v>1618</v>
      </c>
      <c r="L330" s="2" t="s">
        <v>1618</v>
      </c>
      <c r="M330" s="2" t="s">
        <v>24</v>
      </c>
    </row>
    <row r="331" ht="34" customHeight="1" spans="1:13">
      <c r="A331" s="1" t="s">
        <v>60</v>
      </c>
      <c r="B331" s="1" t="s">
        <v>1155</v>
      </c>
      <c r="C331" s="11" t="s">
        <v>1108</v>
      </c>
      <c r="D331" s="1" t="s">
        <v>51</v>
      </c>
      <c r="E331" s="1" t="s">
        <v>1156</v>
      </c>
      <c r="F331" s="4"/>
      <c r="G331" s="4"/>
      <c r="H331" s="4"/>
      <c r="I331" s="4"/>
      <c r="J331" s="4"/>
      <c r="K331" s="4"/>
      <c r="L331" s="4"/>
      <c r="M331" s="4"/>
    </row>
    <row r="332" ht="19" customHeight="1" spans="1:13">
      <c r="A332" s="2" t="s">
        <v>60</v>
      </c>
      <c r="B332" s="2" t="s">
        <v>1164</v>
      </c>
      <c r="C332" s="3">
        <v>0</v>
      </c>
      <c r="D332" s="2" t="s">
        <v>746</v>
      </c>
      <c r="E332" s="2"/>
      <c r="F332" s="2"/>
      <c r="G332" s="2"/>
      <c r="H332" s="4"/>
      <c r="I332" s="4"/>
      <c r="J332" s="4"/>
      <c r="K332" s="4"/>
      <c r="L332" s="4"/>
      <c r="M332" s="4"/>
    </row>
    <row r="333" ht="19" customHeight="1" spans="1:13">
      <c r="A333" s="9" t="s">
        <v>60</v>
      </c>
      <c r="B333" s="9" t="s">
        <v>1158</v>
      </c>
      <c r="C333" s="12">
        <f>SUMIFS('8月奖金发放记录'!$J$2:$J$171,'8月奖金发放记录'!$B$2:$B$171,"吴纬涛",'8月奖金发放记录'!$A$2:$A$171,"粤AGR8558")</f>
        <v>0</v>
      </c>
      <c r="D333" s="2" t="s">
        <v>1159</v>
      </c>
      <c r="E333" s="2" t="s">
        <v>1160</v>
      </c>
      <c r="F333" s="2"/>
      <c r="G333" s="2"/>
      <c r="H333" s="4"/>
      <c r="I333" s="4"/>
      <c r="J333" s="4"/>
      <c r="K333" s="4"/>
      <c r="L333" s="4"/>
      <c r="M333" s="4"/>
    </row>
    <row r="334" ht="19" customHeight="1" spans="1:13">
      <c r="A334" s="4"/>
      <c r="B334" s="4"/>
      <c r="C334" s="5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ht="34" customHeight="1" spans="1:13">
      <c r="A335" s="9" t="s">
        <v>551</v>
      </c>
      <c r="B335" s="10" t="s">
        <v>11</v>
      </c>
      <c r="C335" s="3">
        <v>150</v>
      </c>
      <c r="D335" s="2" t="s">
        <v>1151</v>
      </c>
      <c r="E335" s="2" t="s">
        <v>1151</v>
      </c>
      <c r="F335" s="2" t="s">
        <v>1151</v>
      </c>
      <c r="G335" s="2" t="s">
        <v>1151</v>
      </c>
      <c r="H335" s="2" t="s">
        <v>1151</v>
      </c>
      <c r="I335" s="2" t="s">
        <v>1151</v>
      </c>
      <c r="J335" s="2" t="s">
        <v>1151</v>
      </c>
      <c r="K335" s="2" t="s">
        <v>1619</v>
      </c>
      <c r="L335" s="2" t="s">
        <v>1619</v>
      </c>
      <c r="M335" s="2" t="s">
        <v>24</v>
      </c>
    </row>
    <row r="336" ht="34" customHeight="1" spans="1:13">
      <c r="A336" s="1" t="s">
        <v>60</v>
      </c>
      <c r="B336" s="1" t="s">
        <v>1155</v>
      </c>
      <c r="C336" s="11" t="s">
        <v>1108</v>
      </c>
      <c r="D336" s="1" t="s">
        <v>51</v>
      </c>
      <c r="E336" s="1" t="s">
        <v>1156</v>
      </c>
      <c r="F336" s="4"/>
      <c r="G336" s="4"/>
      <c r="H336" s="4"/>
      <c r="I336" s="4"/>
      <c r="J336" s="4"/>
      <c r="K336" s="4"/>
      <c r="L336" s="4"/>
      <c r="M336" s="4"/>
    </row>
    <row r="337" ht="19" customHeight="1" spans="1:13">
      <c r="A337" s="2" t="s">
        <v>60</v>
      </c>
      <c r="B337" s="2" t="s">
        <v>1164</v>
      </c>
      <c r="C337" s="3">
        <v>0</v>
      </c>
      <c r="D337" s="2" t="s">
        <v>746</v>
      </c>
      <c r="E337" s="2"/>
      <c r="F337" s="2"/>
      <c r="G337" s="2"/>
      <c r="H337" s="4"/>
      <c r="I337" s="4"/>
      <c r="J337" s="4"/>
      <c r="K337" s="4"/>
      <c r="L337" s="4"/>
      <c r="M337" s="4"/>
    </row>
    <row r="338" ht="19" customHeight="1" spans="1:13">
      <c r="A338" s="9" t="s">
        <v>60</v>
      </c>
      <c r="B338" s="9" t="s">
        <v>1158</v>
      </c>
      <c r="C338" s="12">
        <f>SUMIFS('8月奖金发放记录'!$J$2:$J$171,'8月奖金发放记录'!$B$2:$B$171,"吴纬涛",'8月奖金发放记录'!$A$2:$A$171,"粤AGR8737")</f>
        <v>0</v>
      </c>
      <c r="D338" s="2" t="s">
        <v>1159</v>
      </c>
      <c r="E338" s="2" t="s">
        <v>1160</v>
      </c>
      <c r="F338" s="2"/>
      <c r="G338" s="2"/>
      <c r="H338" s="4"/>
      <c r="I338" s="4"/>
      <c r="J338" s="4"/>
      <c r="K338" s="4"/>
      <c r="L338" s="4"/>
      <c r="M338" s="4"/>
    </row>
    <row r="339" ht="19" customHeight="1" spans="1:13">
      <c r="A339" s="4"/>
      <c r="B339" s="4"/>
      <c r="C339" s="5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ht="34" customHeight="1" spans="1:13">
      <c r="A340" s="9" t="s">
        <v>552</v>
      </c>
      <c r="B340" s="10" t="s">
        <v>11</v>
      </c>
      <c r="C340" s="3">
        <v>150</v>
      </c>
      <c r="D340" s="2" t="s">
        <v>1151</v>
      </c>
      <c r="E340" s="2" t="s">
        <v>1151</v>
      </c>
      <c r="F340" s="2" t="s">
        <v>1151</v>
      </c>
      <c r="G340" s="2" t="s">
        <v>1151</v>
      </c>
      <c r="H340" s="2" t="s">
        <v>1151</v>
      </c>
      <c r="I340" s="2" t="s">
        <v>1151</v>
      </c>
      <c r="J340" s="2" t="s">
        <v>1151</v>
      </c>
      <c r="K340" s="2" t="s">
        <v>1620</v>
      </c>
      <c r="L340" s="2" t="s">
        <v>1620</v>
      </c>
      <c r="M340" s="2" t="s">
        <v>24</v>
      </c>
    </row>
    <row r="341" ht="34" customHeight="1" spans="1:13">
      <c r="A341" s="1" t="s">
        <v>60</v>
      </c>
      <c r="B341" s="1" t="s">
        <v>1155</v>
      </c>
      <c r="C341" s="11" t="s">
        <v>1108</v>
      </c>
      <c r="D341" s="1" t="s">
        <v>51</v>
      </c>
      <c r="E341" s="1" t="s">
        <v>1156</v>
      </c>
      <c r="F341" s="4"/>
      <c r="G341" s="4"/>
      <c r="H341" s="4"/>
      <c r="I341" s="4"/>
      <c r="J341" s="4"/>
      <c r="K341" s="4"/>
      <c r="L341" s="4"/>
      <c r="M341" s="4"/>
    </row>
    <row r="342" ht="19" customHeight="1" spans="1:13">
      <c r="A342" s="2" t="s">
        <v>60</v>
      </c>
      <c r="B342" s="2" t="s">
        <v>1164</v>
      </c>
      <c r="C342" s="3">
        <v>0</v>
      </c>
      <c r="D342" s="2" t="s">
        <v>746</v>
      </c>
      <c r="E342" s="2"/>
      <c r="F342" s="2"/>
      <c r="G342" s="2"/>
      <c r="H342" s="4"/>
      <c r="I342" s="4"/>
      <c r="J342" s="4"/>
      <c r="K342" s="4"/>
      <c r="L342" s="4"/>
      <c r="M342" s="4"/>
    </row>
    <row r="343" ht="19" customHeight="1" spans="1:13">
      <c r="A343" s="9" t="s">
        <v>60</v>
      </c>
      <c r="B343" s="9" t="s">
        <v>1158</v>
      </c>
      <c r="C343" s="12">
        <f>SUMIFS('8月奖金发放记录'!$J$2:$J$171,'8月奖金发放记录'!$B$2:$B$171,"吴纬涛",'8月奖金发放记录'!$A$2:$A$171,"粤AGR8799")</f>
        <v>0</v>
      </c>
      <c r="D343" s="2" t="s">
        <v>1159</v>
      </c>
      <c r="E343" s="2" t="s">
        <v>1160</v>
      </c>
      <c r="F343" s="2"/>
      <c r="G343" s="2"/>
      <c r="H343" s="4"/>
      <c r="I343" s="4"/>
      <c r="J343" s="4"/>
      <c r="K343" s="4"/>
      <c r="L343" s="4"/>
      <c r="M343" s="4"/>
    </row>
    <row r="344" ht="19" customHeight="1" spans="1:13">
      <c r="A344" s="4"/>
      <c r="B344" s="4"/>
      <c r="C344" s="5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ht="34" customHeight="1" spans="1:13">
      <c r="A345" s="9" t="s">
        <v>554</v>
      </c>
      <c r="B345" s="10" t="s">
        <v>11</v>
      </c>
      <c r="C345" s="3">
        <v>150</v>
      </c>
      <c r="D345" s="2" t="s">
        <v>1151</v>
      </c>
      <c r="E345" s="2" t="s">
        <v>1151</v>
      </c>
      <c r="F345" s="2" t="s">
        <v>1621</v>
      </c>
      <c r="G345" s="2" t="s">
        <v>1622</v>
      </c>
      <c r="H345" s="2" t="s">
        <v>1623</v>
      </c>
      <c r="I345" s="2" t="s">
        <v>1624</v>
      </c>
      <c r="J345" s="2" t="s">
        <v>1625</v>
      </c>
      <c r="K345" s="2" t="s">
        <v>1626</v>
      </c>
      <c r="L345" s="2" t="s">
        <v>1627</v>
      </c>
      <c r="M345" s="2" t="s">
        <v>69</v>
      </c>
    </row>
    <row r="346" ht="34" customHeight="1" spans="1:13">
      <c r="A346" s="1" t="s">
        <v>60</v>
      </c>
      <c r="B346" s="1" t="s">
        <v>1155</v>
      </c>
      <c r="C346" s="11" t="s">
        <v>1108</v>
      </c>
      <c r="D346" s="1" t="s">
        <v>51</v>
      </c>
      <c r="E346" s="1" t="s">
        <v>1156</v>
      </c>
      <c r="F346" s="4"/>
      <c r="G346" s="4"/>
      <c r="H346" s="4"/>
      <c r="I346" s="4"/>
      <c r="J346" s="4"/>
      <c r="K346" s="4"/>
      <c r="L346" s="4"/>
      <c r="M346" s="4"/>
    </row>
    <row r="347" ht="19" customHeight="1" spans="1:13">
      <c r="A347" s="2" t="s">
        <v>60</v>
      </c>
      <c r="B347" s="2" t="s">
        <v>1100</v>
      </c>
      <c r="C347" s="3">
        <f>'8月奖金发放记录'!J79</f>
        <v>150</v>
      </c>
      <c r="D347" s="2" t="s">
        <v>1157</v>
      </c>
      <c r="E347" s="2"/>
      <c r="F347" s="2"/>
      <c r="G347" s="2"/>
      <c r="H347" s="4"/>
      <c r="I347" s="4"/>
      <c r="J347" s="4"/>
      <c r="K347" s="4"/>
      <c r="L347" s="4"/>
      <c r="M347" s="4"/>
    </row>
    <row r="348" ht="19" customHeight="1" spans="1:13">
      <c r="A348" s="9" t="s">
        <v>60</v>
      </c>
      <c r="B348" s="9" t="s">
        <v>1158</v>
      </c>
      <c r="C348" s="12">
        <f>SUMIFS('8月奖金发放记录'!$J$2:$J$171,'8月奖金发放记录'!$B$2:$B$171,"吴纬涛",'8月奖金发放记录'!$A$2:$A$171,"粤AGR9816")</f>
        <v>150</v>
      </c>
      <c r="D348" s="2" t="s">
        <v>1159</v>
      </c>
      <c r="E348" s="2" t="s">
        <v>1160</v>
      </c>
      <c r="F348" s="2"/>
      <c r="G348" s="2"/>
      <c r="H348" s="4"/>
      <c r="I348" s="4"/>
      <c r="J348" s="4"/>
      <c r="K348" s="4"/>
      <c r="L348" s="4"/>
      <c r="M348" s="4"/>
    </row>
    <row r="349" ht="19" customHeight="1" spans="1:13">
      <c r="A349" s="4"/>
      <c r="B349" s="4"/>
      <c r="C349" s="5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ht="34" customHeight="1" spans="1:13">
      <c r="A350" s="9" t="s">
        <v>555</v>
      </c>
      <c r="B350" s="10" t="s">
        <v>11</v>
      </c>
      <c r="C350" s="3">
        <v>150</v>
      </c>
      <c r="D350" s="2" t="s">
        <v>1151</v>
      </c>
      <c r="E350" s="2" t="s">
        <v>1151</v>
      </c>
      <c r="F350" s="2" t="s">
        <v>1151</v>
      </c>
      <c r="G350" s="2" t="s">
        <v>1151</v>
      </c>
      <c r="H350" s="2" t="s">
        <v>1151</v>
      </c>
      <c r="I350" s="2" t="s">
        <v>1151</v>
      </c>
      <c r="J350" s="2" t="s">
        <v>1151</v>
      </c>
      <c r="K350" s="2" t="s">
        <v>1628</v>
      </c>
      <c r="L350" s="2" t="s">
        <v>1628</v>
      </c>
      <c r="M350" s="2" t="s">
        <v>24</v>
      </c>
    </row>
    <row r="351" ht="34" customHeight="1" spans="1:13">
      <c r="A351" s="1" t="s">
        <v>60</v>
      </c>
      <c r="B351" s="1" t="s">
        <v>1155</v>
      </c>
      <c r="C351" s="11" t="s">
        <v>1108</v>
      </c>
      <c r="D351" s="1" t="s">
        <v>51</v>
      </c>
      <c r="E351" s="1" t="s">
        <v>1156</v>
      </c>
      <c r="F351" s="4"/>
      <c r="G351" s="4"/>
      <c r="H351" s="4"/>
      <c r="I351" s="4"/>
      <c r="J351" s="4"/>
      <c r="K351" s="4"/>
      <c r="L351" s="4"/>
      <c r="M351" s="4"/>
    </row>
    <row r="352" ht="19" customHeight="1" spans="1:13">
      <c r="A352" s="2" t="s">
        <v>60</v>
      </c>
      <c r="B352" s="2" t="s">
        <v>1164</v>
      </c>
      <c r="C352" s="3">
        <v>0</v>
      </c>
      <c r="D352" s="2" t="s">
        <v>746</v>
      </c>
      <c r="E352" s="2"/>
      <c r="F352" s="2"/>
      <c r="G352" s="2"/>
      <c r="H352" s="4"/>
      <c r="I352" s="4"/>
      <c r="J352" s="4"/>
      <c r="K352" s="4"/>
      <c r="L352" s="4"/>
      <c r="M352" s="4"/>
    </row>
    <row r="353" ht="19" customHeight="1" spans="1:13">
      <c r="A353" s="9" t="s">
        <v>60</v>
      </c>
      <c r="B353" s="9" t="s">
        <v>1158</v>
      </c>
      <c r="C353" s="12">
        <f>SUMIFS('8月奖金发放记录'!$J$2:$J$171,'8月奖金发放记录'!$B$2:$B$171,"吴纬涛",'8月奖金发放记录'!$A$2:$A$171,"粤AGR9893")</f>
        <v>0</v>
      </c>
      <c r="D353" s="2" t="s">
        <v>1159</v>
      </c>
      <c r="E353" s="2" t="s">
        <v>1160</v>
      </c>
      <c r="F353" s="2"/>
      <c r="G353" s="2"/>
      <c r="H353" s="4"/>
      <c r="I353" s="4"/>
      <c r="J353" s="4"/>
      <c r="K353" s="4"/>
      <c r="L353" s="4"/>
      <c r="M353" s="4"/>
    </row>
    <row r="354" ht="19" customHeight="1" spans="1:13">
      <c r="A354" s="4"/>
      <c r="B354" s="4"/>
      <c r="C354" s="5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ht="34" customHeight="1" spans="1:13">
      <c r="A355" s="9" t="s">
        <v>556</v>
      </c>
      <c r="B355" s="10" t="s">
        <v>11</v>
      </c>
      <c r="C355" s="3">
        <v>150</v>
      </c>
      <c r="D355" s="2" t="s">
        <v>1151</v>
      </c>
      <c r="E355" s="2" t="s">
        <v>1151</v>
      </c>
      <c r="F355" s="2" t="s">
        <v>1151</v>
      </c>
      <c r="G355" s="2" t="s">
        <v>1151</v>
      </c>
      <c r="H355" s="2" t="s">
        <v>1151</v>
      </c>
      <c r="I355" s="2" t="s">
        <v>1151</v>
      </c>
      <c r="J355" s="2" t="s">
        <v>1151</v>
      </c>
      <c r="K355" s="2" t="s">
        <v>1629</v>
      </c>
      <c r="L355" s="2" t="s">
        <v>1629</v>
      </c>
      <c r="M355" s="2" t="s">
        <v>69</v>
      </c>
    </row>
    <row r="356" ht="34" customHeight="1" spans="1:13">
      <c r="A356" s="1" t="s">
        <v>60</v>
      </c>
      <c r="B356" s="1" t="s">
        <v>1155</v>
      </c>
      <c r="C356" s="11" t="s">
        <v>1108</v>
      </c>
      <c r="D356" s="1" t="s">
        <v>51</v>
      </c>
      <c r="E356" s="1" t="s">
        <v>1156</v>
      </c>
      <c r="F356" s="4"/>
      <c r="G356" s="4"/>
      <c r="H356" s="4"/>
      <c r="I356" s="4"/>
      <c r="J356" s="4"/>
      <c r="K356" s="4"/>
      <c r="L356" s="4"/>
      <c r="M356" s="4"/>
    </row>
    <row r="357" ht="19" customHeight="1" spans="1:13">
      <c r="A357" s="2" t="s">
        <v>60</v>
      </c>
      <c r="B357" s="2" t="s">
        <v>1100</v>
      </c>
      <c r="C357" s="3">
        <f>'8月奖金发放记录'!J80</f>
        <v>150</v>
      </c>
      <c r="D357" s="2" t="s">
        <v>1157</v>
      </c>
      <c r="E357" s="2"/>
      <c r="F357" s="2"/>
      <c r="G357" s="2"/>
      <c r="H357" s="4"/>
      <c r="I357" s="4"/>
      <c r="J357" s="4"/>
      <c r="K357" s="4"/>
      <c r="L357" s="4"/>
      <c r="M357" s="4"/>
    </row>
    <row r="358" ht="19" customHeight="1" spans="1:13">
      <c r="A358" s="9" t="s">
        <v>60</v>
      </c>
      <c r="B358" s="9" t="s">
        <v>1158</v>
      </c>
      <c r="C358" s="12">
        <f>SUMIFS('8月奖金发放记录'!$J$2:$J$171,'8月奖金发放记录'!$B$2:$B$171,"吴纬涛",'8月奖金发放记录'!$A$2:$A$171,"粤AGR9899")</f>
        <v>150</v>
      </c>
      <c r="D358" s="2" t="s">
        <v>1159</v>
      </c>
      <c r="E358" s="2" t="s">
        <v>1160</v>
      </c>
      <c r="F358" s="2"/>
      <c r="G358" s="2"/>
      <c r="H358" s="4"/>
      <c r="I358" s="4"/>
      <c r="J358" s="4"/>
      <c r="K358" s="4"/>
      <c r="L358" s="4"/>
      <c r="M358" s="4"/>
    </row>
    <row r="359" ht="19" customHeight="1" spans="1:13">
      <c r="A359" s="4"/>
      <c r="B359" s="4"/>
      <c r="C359" s="5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ht="19" customHeight="1" spans="1:13">
      <c r="A360" s="6" t="s">
        <v>1102</v>
      </c>
      <c r="B360" s="6"/>
      <c r="C360" s="7">
        <f>H2</f>
        <v>5979.35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ht="19" customHeight="1" spans="1:1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ht="19" customHeight="1" spans="1:1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ht="19" customHeight="1" spans="1:1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ht="19" customHeight="1" spans="1:1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ht="19" customHeight="1" spans="1:1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ht="19" customHeight="1" spans="1:1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ht="19" customHeight="1" spans="1:1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ht="19" customHeight="1" spans="1:1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ht="19" customHeight="1" spans="1:1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ht="19" customHeight="1" spans="1:1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ht="19" customHeight="1" spans="1:1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ht="19" customHeight="1" spans="1:1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ht="19" customHeight="1" spans="1:1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ht="19" customHeight="1" spans="1:1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ht="19" customHeight="1" spans="1:1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ht="19" customHeight="1" spans="1:1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ht="19" customHeight="1" spans="1:1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ht="19" customHeight="1" spans="1:1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ht="19" customHeight="1" spans="1:1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ht="19" customHeight="1" spans="1:1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ht="19" customHeight="1" spans="1:1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ht="19" customHeight="1" spans="1:1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ht="19" customHeight="1" spans="1:1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ht="19" customHeight="1" spans="1:1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ht="19" customHeight="1" spans="1:1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ht="19" customHeight="1" spans="1:1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ht="19" customHeight="1" spans="1:1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ht="19" customHeight="1" spans="1:1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ht="19" customHeight="1" spans="1:1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ht="19" customHeight="1" spans="1:1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ht="19" customHeight="1" spans="1:1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ht="19" customHeight="1" spans="1:1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ht="19" customHeight="1" spans="1:1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ht="19" customHeight="1" spans="1:1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ht="19" customHeight="1" spans="1:1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ht="19" customHeight="1" spans="1:1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ht="19" customHeight="1" spans="1:1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ht="19" customHeight="1" spans="1:1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ht="19" customHeight="1" spans="1:1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ht="19" customHeight="1" spans="1:1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ht="19" customHeight="1" spans="1:1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ht="19" customHeight="1" spans="1:1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ht="19" customHeight="1" spans="1:1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ht="19" customHeight="1" spans="1:1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ht="19" customHeight="1" spans="1:1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ht="19" customHeight="1" spans="1:1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ht="19" customHeight="1" spans="1:1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ht="19" customHeight="1" spans="1:1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ht="19" customHeight="1" spans="1:1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ht="19" customHeight="1" spans="1:1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ht="19" customHeight="1" spans="1:1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ht="19" customHeight="1" spans="1:1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ht="19" customHeight="1" spans="1: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ht="19" customHeight="1" spans="1:1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ht="19" customHeight="1" spans="1:1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ht="19" customHeight="1" spans="1:1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ht="19" customHeight="1" spans="1:1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ht="19" customHeight="1" spans="1:1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ht="19" customHeight="1" spans="1:1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ht="19" customHeight="1" spans="1:1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ht="19" customHeight="1" spans="1:1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ht="19" customHeight="1" spans="1:1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ht="19" customHeight="1" spans="1:1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ht="19" customHeight="1" spans="1:1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ht="19" customHeight="1" spans="1:1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ht="19" customHeight="1" spans="1:1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ht="19" customHeight="1" spans="1:1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ht="19" customHeight="1" spans="1:1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ht="19" customHeight="1" spans="1:1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ht="19" customHeight="1" spans="1:1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ht="19" customHeight="1" spans="1:1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ht="19" customHeight="1" spans="1:1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ht="19" customHeight="1" spans="1:1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ht="19" customHeight="1" spans="1:1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ht="19" customHeight="1" spans="1:1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ht="19" customHeight="1" spans="1:1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ht="19" customHeight="1" spans="1:1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ht="19" customHeight="1" spans="1:1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ht="19" customHeight="1" spans="1:1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ht="19" customHeight="1" spans="1:1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ht="19" customHeight="1" spans="1:1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ht="19" customHeight="1" spans="1:1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ht="19" customHeight="1" spans="1:1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ht="19" customHeight="1" spans="1:1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ht="19" customHeight="1" spans="1:1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ht="19" customHeight="1" spans="1:1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ht="19" customHeight="1" spans="1:1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ht="19" customHeight="1" spans="1:1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ht="19" customHeight="1" spans="1:1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ht="19" customHeight="1" spans="1:1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ht="19" customHeight="1" spans="1:1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ht="19" customHeight="1" spans="1:1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ht="19" customHeight="1" spans="1:1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ht="19" customHeight="1" spans="1:1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ht="19" customHeight="1" spans="1:1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ht="19" customHeight="1" spans="1:1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ht="19" customHeight="1" spans="1:1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ht="19" customHeight="1" spans="1:1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ht="19" customHeight="1" spans="1:1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ht="19" customHeight="1" spans="1:1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ht="19" customHeight="1" spans="1:1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ht="19" customHeight="1" spans="1:1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ht="19" customHeight="1" spans="1:1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ht="19" customHeight="1" spans="1:1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ht="19" customHeight="1" spans="1:1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ht="19" customHeight="1" spans="1:1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ht="19" customHeight="1" spans="1:1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ht="19" customHeight="1" spans="1:1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ht="19" customHeight="1" spans="1:1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ht="19" customHeight="1" spans="1:1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ht="19" customHeight="1" spans="1:1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ht="19" customHeight="1" spans="1:1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ht="19" customHeight="1" spans="1:1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ht="19" customHeight="1" spans="1:1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ht="19" customHeight="1" spans="1:1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ht="19" customHeight="1" spans="1:1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ht="19" customHeight="1" spans="1:1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ht="19" customHeight="1" spans="1:1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ht="19" customHeight="1" spans="1:1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ht="19" customHeight="1" spans="1:1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ht="19" customHeight="1" spans="1:1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ht="19" customHeight="1" spans="1:1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ht="19" customHeight="1" spans="1:1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ht="19" customHeight="1" spans="1:1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ht="19" customHeight="1" spans="1:1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ht="19" customHeight="1" spans="1:1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ht="19" customHeight="1" spans="1:1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ht="19" customHeight="1" spans="1:1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ht="19" customHeight="1" spans="1:1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ht="19" customHeight="1" spans="1:1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ht="19" customHeight="1" spans="1:1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ht="19" customHeight="1" spans="1:1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ht="19" customHeight="1" spans="1:1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ht="19" customHeight="1" spans="1:1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ht="19" customHeight="1" spans="1:1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ht="19" customHeight="1" spans="1:1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ht="19" customHeight="1" spans="1:1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ht="19" customHeight="1" spans="1:1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ht="19" customHeight="1" spans="1:1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ht="19" customHeight="1" spans="1:1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ht="19" customHeight="1" spans="1:1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ht="19" customHeight="1" spans="1:1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ht="19" customHeight="1" spans="1:1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ht="19" customHeight="1" spans="1:1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ht="19" customHeight="1" spans="1:1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ht="19" customHeight="1" spans="1:1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ht="19" customHeight="1" spans="1:1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ht="19" customHeight="1" spans="1:1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ht="19" customHeight="1" spans="1:1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ht="19" customHeight="1" spans="1:1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ht="19" customHeight="1" spans="1:1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ht="19" customHeight="1" spans="1:1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ht="19" customHeight="1" spans="1: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ht="19" customHeight="1" spans="1:1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ht="19" customHeight="1" spans="1:1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ht="19" customHeight="1" spans="1:1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ht="19" customHeight="1" spans="1:1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ht="19" customHeight="1" spans="1:1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ht="19" customHeight="1" spans="1:1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ht="19" customHeight="1" spans="1:1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ht="19" customHeight="1" spans="1:1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ht="19" customHeight="1" spans="1:1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ht="19" customHeight="1" spans="1:1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ht="19" customHeight="1" spans="1:1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ht="19" customHeight="1" spans="1:1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ht="19" customHeight="1" spans="1:1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ht="19" customHeight="1" spans="1:1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ht="19" customHeight="1" spans="1:1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ht="19" customHeight="1" spans="1:1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ht="19" customHeight="1" spans="1:1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ht="19" customHeight="1" spans="1:1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ht="19" customHeight="1" spans="1:1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ht="19" customHeight="1" spans="1:1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ht="19" customHeight="1" spans="1:1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ht="19" customHeight="1" spans="1:1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ht="19" customHeight="1" spans="1:1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ht="19" customHeight="1" spans="1:1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ht="19" customHeight="1" spans="1:1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ht="19" customHeight="1" spans="1:1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ht="19" customHeight="1" spans="1:1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ht="19" customHeight="1" spans="1:1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ht="19" customHeight="1" spans="1:1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ht="19" customHeight="1" spans="1:1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ht="19" customHeight="1" spans="1:1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ht="19" customHeight="1" spans="1:1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ht="19" customHeight="1" spans="1:1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ht="19" customHeight="1" spans="1:1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ht="19" customHeight="1" spans="1:1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ht="19" customHeight="1" spans="1:1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ht="19" customHeight="1" spans="1:1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ht="19" customHeight="1" spans="1:1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ht="19" customHeight="1" spans="1:1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ht="19" customHeight="1" spans="1:1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ht="19" customHeight="1" spans="1:1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ht="19" customHeight="1" spans="1:1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ht="19" customHeight="1" spans="1:1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ht="19" customHeight="1" spans="1:1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ht="19" customHeight="1" spans="1:1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ht="19" customHeight="1" spans="1:1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ht="19" customHeight="1" spans="1:1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ht="19" customHeight="1" spans="1:1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ht="19" customHeight="1" spans="1:1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ht="19" customHeight="1" spans="1:1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ht="19" customHeight="1" spans="1:1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ht="19" customHeight="1" spans="1:1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ht="19" customHeight="1" spans="1:1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ht="19" customHeight="1" spans="1:1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ht="19" customHeight="1" spans="1:1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ht="19" customHeight="1" spans="1:1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ht="19" customHeight="1" spans="1:1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ht="19" customHeight="1" spans="1:1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ht="19" customHeight="1" spans="1:1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ht="19" customHeight="1" spans="1:1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ht="19" customHeight="1" spans="1:1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ht="19" customHeight="1" spans="1:1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ht="19" customHeight="1" spans="1:1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ht="19" customHeight="1" spans="1:1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ht="19" customHeight="1" spans="1:1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</row>
  </sheetData>
  <mergeCells count="216">
    <mergeCell ref="A1:M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  <mergeCell ref="E201:G201"/>
    <mergeCell ref="D202:G202"/>
    <mergeCell ref="E203:G203"/>
    <mergeCell ref="E206:G206"/>
    <mergeCell ref="D207:G207"/>
    <mergeCell ref="E208:G208"/>
    <mergeCell ref="E211:G211"/>
    <mergeCell ref="D212:G212"/>
    <mergeCell ref="E213:G213"/>
    <mergeCell ref="E216:G216"/>
    <mergeCell ref="D217:G217"/>
    <mergeCell ref="E218:G218"/>
    <mergeCell ref="E221:G221"/>
    <mergeCell ref="D222:G222"/>
    <mergeCell ref="E223:G223"/>
    <mergeCell ref="E226:G226"/>
    <mergeCell ref="D227:G227"/>
    <mergeCell ref="E228:G228"/>
    <mergeCell ref="E231:G231"/>
    <mergeCell ref="D232:G232"/>
    <mergeCell ref="E233:G233"/>
    <mergeCell ref="E236:G236"/>
    <mergeCell ref="D237:G237"/>
    <mergeCell ref="E238:G238"/>
    <mergeCell ref="E241:G241"/>
    <mergeCell ref="D242:G242"/>
    <mergeCell ref="E243:G243"/>
    <mergeCell ref="E246:G246"/>
    <mergeCell ref="D247:G247"/>
    <mergeCell ref="E248:G248"/>
    <mergeCell ref="E251:G251"/>
    <mergeCell ref="D252:G252"/>
    <mergeCell ref="E253:G253"/>
    <mergeCell ref="E256:G256"/>
    <mergeCell ref="D257:G257"/>
    <mergeCell ref="E258:G258"/>
    <mergeCell ref="E261:G261"/>
    <mergeCell ref="D262:G262"/>
    <mergeCell ref="E263:G263"/>
    <mergeCell ref="E266:G266"/>
    <mergeCell ref="D267:G267"/>
    <mergeCell ref="E268:G268"/>
    <mergeCell ref="E271:G271"/>
    <mergeCell ref="D272:G272"/>
    <mergeCell ref="E273:G273"/>
    <mergeCell ref="E276:G276"/>
    <mergeCell ref="D277:G277"/>
    <mergeCell ref="E278:G278"/>
    <mergeCell ref="E281:G281"/>
    <mergeCell ref="D282:G282"/>
    <mergeCell ref="E283:G283"/>
    <mergeCell ref="E286:G286"/>
    <mergeCell ref="D287:G287"/>
    <mergeCell ref="E288:G288"/>
    <mergeCell ref="E291:G291"/>
    <mergeCell ref="D292:G292"/>
    <mergeCell ref="E293:G293"/>
    <mergeCell ref="E296:G296"/>
    <mergeCell ref="D297:G297"/>
    <mergeCell ref="E298:G298"/>
    <mergeCell ref="E301:G301"/>
    <mergeCell ref="D302:G302"/>
    <mergeCell ref="E303:G303"/>
    <mergeCell ref="E306:G306"/>
    <mergeCell ref="D307:G307"/>
    <mergeCell ref="E308:G308"/>
    <mergeCell ref="E311:G311"/>
    <mergeCell ref="D312:G312"/>
    <mergeCell ref="E313:G313"/>
    <mergeCell ref="E316:G316"/>
    <mergeCell ref="D317:G317"/>
    <mergeCell ref="E318:G318"/>
    <mergeCell ref="E321:G321"/>
    <mergeCell ref="D322:G322"/>
    <mergeCell ref="E323:G323"/>
    <mergeCell ref="E326:G326"/>
    <mergeCell ref="D327:G327"/>
    <mergeCell ref="E328:G328"/>
    <mergeCell ref="E331:G331"/>
    <mergeCell ref="D332:G332"/>
    <mergeCell ref="E333:G333"/>
    <mergeCell ref="E336:G336"/>
    <mergeCell ref="D337:G337"/>
    <mergeCell ref="E338:G338"/>
    <mergeCell ref="E341:G341"/>
    <mergeCell ref="D342:G342"/>
    <mergeCell ref="E343:G343"/>
    <mergeCell ref="E346:G346"/>
    <mergeCell ref="D347:G347"/>
    <mergeCell ref="E348:G348"/>
    <mergeCell ref="E351:G351"/>
    <mergeCell ref="D352:G352"/>
    <mergeCell ref="E353:G353"/>
    <mergeCell ref="E356:G356"/>
    <mergeCell ref="D357:G357"/>
    <mergeCell ref="E358:G358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4"/>
  <sheetViews>
    <sheetView workbookViewId="0">
      <selection activeCell="A1" sqref="A1:M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1" width="22" customWidth="1"/>
    <col min="12" max="12" width="25" customWidth="1"/>
    <col min="13" max="13" width="12" customWidth="1"/>
  </cols>
  <sheetData>
    <row r="1" ht="22" customHeight="1" spans="1:13">
      <c r="A1" s="8" t="s">
        <v>1630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9" customHeight="1" spans="1:13">
      <c r="A2" s="6" t="s">
        <v>1631</v>
      </c>
      <c r="B2" s="6"/>
      <c r="C2" s="6"/>
      <c r="D2" s="6"/>
      <c r="E2" s="6" t="s">
        <v>1140</v>
      </c>
      <c r="F2" s="6"/>
      <c r="G2" s="6"/>
      <c r="H2" s="7">
        <f>SUMIFS('8月奖金发放记录'!$J$2:$J$171,'8月奖金发放记录'!$B$2:$B$171,"尚建华")</f>
        <v>5601.94</v>
      </c>
      <c r="I2" s="6"/>
      <c r="J2" s="6"/>
      <c r="K2" s="6"/>
      <c r="L2" s="6"/>
      <c r="M2" s="6"/>
    </row>
    <row r="3" ht="19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4" customHeight="1" spans="1:13">
      <c r="A4" s="1" t="s">
        <v>30</v>
      </c>
      <c r="B4" s="1" t="s">
        <v>0</v>
      </c>
      <c r="C4" s="1" t="s">
        <v>1141</v>
      </c>
      <c r="D4" s="1" t="s">
        <v>1142</v>
      </c>
      <c r="E4" s="1" t="s">
        <v>1143</v>
      </c>
      <c r="F4" s="1" t="s">
        <v>1144</v>
      </c>
      <c r="G4" s="1" t="s">
        <v>1145</v>
      </c>
      <c r="H4" s="1" t="s">
        <v>1146</v>
      </c>
      <c r="I4" s="1" t="s">
        <v>1147</v>
      </c>
      <c r="J4" s="1" t="s">
        <v>1148</v>
      </c>
      <c r="K4" s="1" t="s">
        <v>1149</v>
      </c>
      <c r="L4" s="1" t="s">
        <v>1150</v>
      </c>
      <c r="M4" s="1" t="s">
        <v>69</v>
      </c>
    </row>
    <row r="5" ht="34" customHeight="1" spans="1:13">
      <c r="A5" s="9" t="s">
        <v>355</v>
      </c>
      <c r="B5" s="10" t="s">
        <v>6</v>
      </c>
      <c r="C5" s="3">
        <v>150</v>
      </c>
      <c r="D5" s="2" t="s">
        <v>1632</v>
      </c>
      <c r="E5" s="2" t="s">
        <v>1633</v>
      </c>
      <c r="F5" s="2" t="s">
        <v>1634</v>
      </c>
      <c r="G5" s="2" t="s">
        <v>1635</v>
      </c>
      <c r="H5" s="2" t="s">
        <v>1636</v>
      </c>
      <c r="I5" s="2" t="s">
        <v>1637</v>
      </c>
      <c r="J5" s="2" t="s">
        <v>1638</v>
      </c>
      <c r="K5" s="2" t="s">
        <v>1639</v>
      </c>
      <c r="L5" s="2" t="s">
        <v>1640</v>
      </c>
      <c r="M5" s="2" t="s">
        <v>69</v>
      </c>
    </row>
    <row r="6" ht="34" customHeight="1" spans="1:13">
      <c r="A6" s="1" t="s">
        <v>60</v>
      </c>
      <c r="B6" s="1" t="s">
        <v>1155</v>
      </c>
      <c r="C6" s="11" t="s">
        <v>1108</v>
      </c>
      <c r="D6" s="1" t="s">
        <v>51</v>
      </c>
      <c r="E6" s="1" t="s">
        <v>1156</v>
      </c>
      <c r="F6" s="4"/>
      <c r="G6" s="4"/>
      <c r="H6" s="4"/>
      <c r="I6" s="4"/>
      <c r="J6" s="4"/>
      <c r="K6" s="4"/>
      <c r="L6" s="4"/>
      <c r="M6" s="4"/>
    </row>
    <row r="7" ht="19" customHeight="1" spans="1:13">
      <c r="A7" s="2" t="s">
        <v>60</v>
      </c>
      <c r="B7" s="2" t="s">
        <v>1100</v>
      </c>
      <c r="C7" s="3">
        <f>'8月奖金发放记录'!J13</f>
        <v>150</v>
      </c>
      <c r="D7" s="2" t="s">
        <v>1157</v>
      </c>
      <c r="E7" s="2"/>
      <c r="F7" s="2"/>
      <c r="G7" s="2"/>
      <c r="H7" s="4"/>
      <c r="I7" s="4"/>
      <c r="J7" s="4"/>
      <c r="K7" s="4"/>
      <c r="L7" s="4"/>
      <c r="M7" s="4"/>
    </row>
    <row r="8" ht="19" customHeight="1" spans="1:13">
      <c r="A8" s="9" t="s">
        <v>60</v>
      </c>
      <c r="B8" s="9" t="s">
        <v>1158</v>
      </c>
      <c r="C8" s="12">
        <f>SUMIFS('8月奖金发放记录'!$J$2:$J$171,'8月奖金发放记录'!$B$2:$B$171,"尚建华",'8月奖金发放记录'!$A$2:$A$171,"粤AGE6410")</f>
        <v>150</v>
      </c>
      <c r="D8" s="2" t="s">
        <v>1159</v>
      </c>
      <c r="E8" s="2" t="s">
        <v>1160</v>
      </c>
      <c r="F8" s="2"/>
      <c r="G8" s="2"/>
      <c r="H8" s="4"/>
      <c r="I8" s="4"/>
      <c r="J8" s="4"/>
      <c r="K8" s="4"/>
      <c r="L8" s="4"/>
      <c r="M8" s="4"/>
    </row>
    <row r="9" ht="19" customHeight="1" spans="1:13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</row>
    <row r="10" ht="34" customHeight="1" spans="1:13">
      <c r="A10" s="9" t="s">
        <v>361</v>
      </c>
      <c r="B10" s="10" t="s">
        <v>12</v>
      </c>
      <c r="C10" s="3">
        <v>260</v>
      </c>
      <c r="D10" s="2" t="s">
        <v>1151</v>
      </c>
      <c r="E10" s="2" t="s">
        <v>1151</v>
      </c>
      <c r="F10" s="2" t="s">
        <v>1151</v>
      </c>
      <c r="G10" s="2" t="s">
        <v>1641</v>
      </c>
      <c r="H10" s="2" t="s">
        <v>1642</v>
      </c>
      <c r="I10" s="2" t="s">
        <v>1643</v>
      </c>
      <c r="J10" s="2" t="s">
        <v>1644</v>
      </c>
      <c r="K10" s="2" t="s">
        <v>1645</v>
      </c>
      <c r="L10" s="2" t="s">
        <v>1646</v>
      </c>
      <c r="M10" s="2" t="s">
        <v>69</v>
      </c>
    </row>
    <row r="11" ht="34" customHeight="1" spans="1:13">
      <c r="A11" s="1" t="s">
        <v>60</v>
      </c>
      <c r="B11" s="1" t="s">
        <v>1155</v>
      </c>
      <c r="C11" s="11" t="s">
        <v>1108</v>
      </c>
      <c r="D11" s="1" t="s">
        <v>51</v>
      </c>
      <c r="E11" s="1" t="s">
        <v>1156</v>
      </c>
      <c r="F11" s="4"/>
      <c r="G11" s="4"/>
      <c r="H11" s="4"/>
      <c r="I11" s="4"/>
      <c r="J11" s="4"/>
      <c r="K11" s="4"/>
      <c r="L11" s="4"/>
      <c r="M11" s="4"/>
    </row>
    <row r="12" ht="19" customHeight="1" spans="1:13">
      <c r="A12" s="2" t="s">
        <v>60</v>
      </c>
      <c r="B12" s="2" t="s">
        <v>1100</v>
      </c>
      <c r="C12" s="3">
        <f>'8月奖金发放记录'!J14</f>
        <v>201.29</v>
      </c>
      <c r="D12" s="2" t="s">
        <v>1157</v>
      </c>
      <c r="E12" s="2"/>
      <c r="F12" s="2"/>
      <c r="G12" s="2"/>
      <c r="H12" s="4"/>
      <c r="I12" s="4"/>
      <c r="J12" s="4"/>
      <c r="K12" s="4"/>
      <c r="L12" s="4"/>
      <c r="M12" s="4"/>
    </row>
    <row r="13" ht="19" customHeight="1" spans="1:13">
      <c r="A13" s="9" t="s">
        <v>60</v>
      </c>
      <c r="B13" s="9" t="s">
        <v>1158</v>
      </c>
      <c r="C13" s="12">
        <f>SUMIFS('8月奖金发放记录'!$J$2:$J$171,'8月奖金发放记录'!$B$2:$B$171,"尚建华",'8月奖金发放记录'!$A$2:$A$171,"粤AGP3027")</f>
        <v>201.29</v>
      </c>
      <c r="D13" s="2" t="s">
        <v>1159</v>
      </c>
      <c r="E13" s="2" t="s">
        <v>1391</v>
      </c>
      <c r="F13" s="2"/>
      <c r="G13" s="2"/>
      <c r="H13" s="4"/>
      <c r="I13" s="4"/>
      <c r="J13" s="4"/>
      <c r="K13" s="4"/>
      <c r="L13" s="4"/>
      <c r="M13" s="4"/>
    </row>
    <row r="14" ht="19" customHeight="1" spans="1:13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34" customHeight="1" spans="1:13">
      <c r="A15" s="9" t="s">
        <v>364</v>
      </c>
      <c r="B15" s="10" t="s">
        <v>11</v>
      </c>
      <c r="C15" s="3">
        <v>150</v>
      </c>
      <c r="D15" s="2" t="s">
        <v>1647</v>
      </c>
      <c r="E15" s="2" t="s">
        <v>1648</v>
      </c>
      <c r="F15" s="2" t="s">
        <v>1649</v>
      </c>
      <c r="G15" s="2" t="s">
        <v>1650</v>
      </c>
      <c r="H15" s="2" t="s">
        <v>1651</v>
      </c>
      <c r="I15" s="2" t="s">
        <v>1652</v>
      </c>
      <c r="J15" s="2" t="s">
        <v>1653</v>
      </c>
      <c r="K15" s="2" t="s">
        <v>1654</v>
      </c>
      <c r="L15" s="2" t="s">
        <v>1655</v>
      </c>
      <c r="M15" s="2" t="s">
        <v>24</v>
      </c>
    </row>
    <row r="16" ht="34" customHeight="1" spans="1:13">
      <c r="A16" s="1" t="s">
        <v>60</v>
      </c>
      <c r="B16" s="1" t="s">
        <v>1155</v>
      </c>
      <c r="C16" s="11" t="s">
        <v>1108</v>
      </c>
      <c r="D16" s="1" t="s">
        <v>51</v>
      </c>
      <c r="E16" s="1" t="s">
        <v>1156</v>
      </c>
      <c r="F16" s="4"/>
      <c r="G16" s="4"/>
      <c r="H16" s="4"/>
      <c r="I16" s="4"/>
      <c r="J16" s="4"/>
      <c r="K16" s="4"/>
      <c r="L16" s="4"/>
      <c r="M16" s="4"/>
    </row>
    <row r="17" ht="19" customHeight="1" spans="1:13">
      <c r="A17" s="2" t="s">
        <v>60</v>
      </c>
      <c r="B17" s="2" t="s">
        <v>1100</v>
      </c>
      <c r="C17" s="3">
        <f>'8月奖金发放记录'!J15</f>
        <v>150</v>
      </c>
      <c r="D17" s="2" t="s">
        <v>1157</v>
      </c>
      <c r="E17" s="2"/>
      <c r="F17" s="2"/>
      <c r="G17" s="2"/>
      <c r="H17" s="4"/>
      <c r="I17" s="4"/>
      <c r="J17" s="4"/>
      <c r="K17" s="4"/>
      <c r="L17" s="4"/>
      <c r="M17" s="4"/>
    </row>
    <row r="18" ht="19" customHeight="1" spans="1:13">
      <c r="A18" s="9" t="s">
        <v>60</v>
      </c>
      <c r="B18" s="9" t="s">
        <v>1158</v>
      </c>
      <c r="C18" s="12">
        <f>SUMIFS('8月奖金发放记录'!$J$2:$J$171,'8月奖金发放记录'!$B$2:$B$171,"尚建华",'8月奖金发放记录'!$A$2:$A$171,"粤AGP3028")</f>
        <v>150</v>
      </c>
      <c r="D18" s="2" t="s">
        <v>1159</v>
      </c>
      <c r="E18" s="2" t="s">
        <v>1160</v>
      </c>
      <c r="F18" s="2"/>
      <c r="G18" s="2"/>
      <c r="H18" s="4"/>
      <c r="I18" s="4"/>
      <c r="J18" s="4"/>
      <c r="K18" s="4"/>
      <c r="L18" s="4"/>
      <c r="M18" s="4"/>
    </row>
    <row r="19" ht="19" customHeight="1" spans="1:13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34" customHeight="1" spans="1:13">
      <c r="A20" s="9" t="s">
        <v>365</v>
      </c>
      <c r="B20" s="10" t="s">
        <v>12</v>
      </c>
      <c r="C20" s="3">
        <v>260</v>
      </c>
      <c r="D20" s="2" t="s">
        <v>1151</v>
      </c>
      <c r="E20" s="2" t="s">
        <v>1151</v>
      </c>
      <c r="F20" s="2" t="s">
        <v>1656</v>
      </c>
      <c r="G20" s="2" t="s">
        <v>1657</v>
      </c>
      <c r="H20" s="2" t="s">
        <v>1658</v>
      </c>
      <c r="I20" s="2" t="s">
        <v>1659</v>
      </c>
      <c r="J20" s="2" t="s">
        <v>1660</v>
      </c>
      <c r="K20" s="2" t="s">
        <v>1661</v>
      </c>
      <c r="L20" s="2" t="s">
        <v>1662</v>
      </c>
      <c r="M20" s="2" t="s">
        <v>24</v>
      </c>
    </row>
    <row r="21" ht="34" customHeight="1" spans="1:13">
      <c r="A21" s="1" t="s">
        <v>60</v>
      </c>
      <c r="B21" s="1" t="s">
        <v>1155</v>
      </c>
      <c r="C21" s="11" t="s">
        <v>1108</v>
      </c>
      <c r="D21" s="1" t="s">
        <v>51</v>
      </c>
      <c r="E21" s="1" t="s">
        <v>1156</v>
      </c>
      <c r="F21" s="4"/>
      <c r="G21" s="4"/>
      <c r="H21" s="4"/>
      <c r="I21" s="4"/>
      <c r="J21" s="4"/>
      <c r="K21" s="4"/>
      <c r="L21" s="4"/>
      <c r="M21" s="4"/>
    </row>
    <row r="22" ht="19" customHeight="1" spans="1:13">
      <c r="A22" s="2" t="s">
        <v>60</v>
      </c>
      <c r="B22" s="2" t="s">
        <v>1164</v>
      </c>
      <c r="C22" s="3">
        <v>0</v>
      </c>
      <c r="D22" s="2" t="s">
        <v>746</v>
      </c>
      <c r="E22" s="2"/>
      <c r="F22" s="2"/>
      <c r="G22" s="2"/>
      <c r="H22" s="4"/>
      <c r="I22" s="4"/>
      <c r="J22" s="4"/>
      <c r="K22" s="4"/>
      <c r="L22" s="4"/>
      <c r="M22" s="4"/>
    </row>
    <row r="23" ht="19" customHeight="1" spans="1:13">
      <c r="A23" s="9" t="s">
        <v>60</v>
      </c>
      <c r="B23" s="9" t="s">
        <v>1158</v>
      </c>
      <c r="C23" s="12">
        <f>SUMIFS('8月奖金发放记录'!$J$2:$J$171,'8月奖金发放记录'!$B$2:$B$171,"尚建华",'8月奖金发放记录'!$A$2:$A$171,"粤AGP3486")</f>
        <v>0</v>
      </c>
      <c r="D23" s="2" t="s">
        <v>1159</v>
      </c>
      <c r="E23" s="2" t="s">
        <v>1160</v>
      </c>
      <c r="F23" s="2"/>
      <c r="G23" s="2"/>
      <c r="H23" s="4"/>
      <c r="I23" s="4"/>
      <c r="J23" s="4"/>
      <c r="K23" s="4"/>
      <c r="L23" s="4"/>
      <c r="M23" s="4"/>
    </row>
    <row r="24" ht="19" customHeight="1" spans="1:13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34" customHeight="1" spans="1:13">
      <c r="A25" s="9" t="s">
        <v>368</v>
      </c>
      <c r="B25" s="10" t="s">
        <v>12</v>
      </c>
      <c r="C25" s="3">
        <v>260</v>
      </c>
      <c r="D25" s="2" t="s">
        <v>1151</v>
      </c>
      <c r="E25" s="2" t="s">
        <v>1151</v>
      </c>
      <c r="F25" s="2" t="s">
        <v>1151</v>
      </c>
      <c r="G25" s="2" t="s">
        <v>1151</v>
      </c>
      <c r="H25" s="2" t="s">
        <v>1663</v>
      </c>
      <c r="I25" s="2" t="s">
        <v>1664</v>
      </c>
      <c r="J25" s="2" t="s">
        <v>1665</v>
      </c>
      <c r="K25" s="2" t="s">
        <v>1666</v>
      </c>
      <c r="L25" s="2" t="s">
        <v>1667</v>
      </c>
      <c r="M25" s="2" t="s">
        <v>24</v>
      </c>
    </row>
    <row r="26" ht="34" customHeight="1" spans="1:13">
      <c r="A26" s="1" t="s">
        <v>60</v>
      </c>
      <c r="B26" s="1" t="s">
        <v>1155</v>
      </c>
      <c r="C26" s="11" t="s">
        <v>1108</v>
      </c>
      <c r="D26" s="1" t="s">
        <v>51</v>
      </c>
      <c r="E26" s="1" t="s">
        <v>1156</v>
      </c>
      <c r="F26" s="4"/>
      <c r="G26" s="4"/>
      <c r="H26" s="4"/>
      <c r="I26" s="4"/>
      <c r="J26" s="4"/>
      <c r="K26" s="4"/>
      <c r="L26" s="4"/>
      <c r="M26" s="4"/>
    </row>
    <row r="27" ht="19" customHeight="1" spans="1:13">
      <c r="A27" s="2" t="s">
        <v>60</v>
      </c>
      <c r="B27" s="2" t="s">
        <v>1164</v>
      </c>
      <c r="C27" s="3">
        <v>0</v>
      </c>
      <c r="D27" s="2" t="s">
        <v>746</v>
      </c>
      <c r="E27" s="2"/>
      <c r="F27" s="2"/>
      <c r="G27" s="2"/>
      <c r="H27" s="4"/>
      <c r="I27" s="4"/>
      <c r="J27" s="4"/>
      <c r="K27" s="4"/>
      <c r="L27" s="4"/>
      <c r="M27" s="4"/>
    </row>
    <row r="28" ht="19" customHeight="1" spans="1:13">
      <c r="A28" s="9" t="s">
        <v>60</v>
      </c>
      <c r="B28" s="9" t="s">
        <v>1158</v>
      </c>
      <c r="C28" s="12">
        <f>SUMIFS('8月奖金发放记录'!$J$2:$J$171,'8月奖金发放记录'!$B$2:$B$171,"尚建华",'8月奖金发放记录'!$A$2:$A$171,"粤AGP3612")</f>
        <v>0</v>
      </c>
      <c r="D28" s="2" t="s">
        <v>1159</v>
      </c>
      <c r="E28" s="2" t="s">
        <v>1160</v>
      </c>
      <c r="F28" s="2"/>
      <c r="G28" s="2"/>
      <c r="H28" s="4"/>
      <c r="I28" s="4"/>
      <c r="J28" s="4"/>
      <c r="K28" s="4"/>
      <c r="L28" s="4"/>
      <c r="M28" s="4"/>
    </row>
    <row r="29" ht="19" customHeight="1" spans="1:13">
      <c r="A29" s="4"/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34" customHeight="1" spans="1:13">
      <c r="A30" s="9" t="s">
        <v>370</v>
      </c>
      <c r="B30" s="10" t="s">
        <v>12</v>
      </c>
      <c r="C30" s="3">
        <v>260</v>
      </c>
      <c r="D30" s="2" t="s">
        <v>1151</v>
      </c>
      <c r="E30" s="2" t="s">
        <v>1151</v>
      </c>
      <c r="F30" s="2" t="s">
        <v>1668</v>
      </c>
      <c r="G30" s="2" t="s">
        <v>1669</v>
      </c>
      <c r="H30" s="2" t="s">
        <v>1670</v>
      </c>
      <c r="I30" s="2" t="s">
        <v>1671</v>
      </c>
      <c r="J30" s="2" t="s">
        <v>1672</v>
      </c>
      <c r="K30" s="2" t="s">
        <v>1673</v>
      </c>
      <c r="L30" s="2" t="s">
        <v>1674</v>
      </c>
      <c r="M30" s="2" t="s">
        <v>24</v>
      </c>
    </row>
    <row r="31" ht="34" customHeight="1" spans="1:13">
      <c r="A31" s="1" t="s">
        <v>60</v>
      </c>
      <c r="B31" s="1" t="s">
        <v>1155</v>
      </c>
      <c r="C31" s="11" t="s">
        <v>1108</v>
      </c>
      <c r="D31" s="1" t="s">
        <v>51</v>
      </c>
      <c r="E31" s="1" t="s">
        <v>1156</v>
      </c>
      <c r="F31" s="4"/>
      <c r="G31" s="4"/>
      <c r="H31" s="4"/>
      <c r="I31" s="4"/>
      <c r="J31" s="4"/>
      <c r="K31" s="4"/>
      <c r="L31" s="4"/>
      <c r="M31" s="4"/>
    </row>
    <row r="32" ht="19" customHeight="1" spans="1:13">
      <c r="A32" s="2" t="s">
        <v>60</v>
      </c>
      <c r="B32" s="2" t="s">
        <v>1164</v>
      </c>
      <c r="C32" s="3">
        <v>0</v>
      </c>
      <c r="D32" s="2" t="s">
        <v>746</v>
      </c>
      <c r="E32" s="2"/>
      <c r="F32" s="2"/>
      <c r="G32" s="2"/>
      <c r="H32" s="4"/>
      <c r="I32" s="4"/>
      <c r="J32" s="4"/>
      <c r="K32" s="4"/>
      <c r="L32" s="4"/>
      <c r="M32" s="4"/>
    </row>
    <row r="33" ht="19" customHeight="1" spans="1:13">
      <c r="A33" s="9" t="s">
        <v>60</v>
      </c>
      <c r="B33" s="9" t="s">
        <v>1158</v>
      </c>
      <c r="C33" s="12">
        <f>SUMIFS('8月奖金发放记录'!$J$2:$J$171,'8月奖金发放记录'!$B$2:$B$171,"尚建华",'8月奖金发放记录'!$A$2:$A$171,"粤AGP3617")</f>
        <v>0</v>
      </c>
      <c r="D33" s="2" t="s">
        <v>1159</v>
      </c>
      <c r="E33" s="2" t="s">
        <v>1160</v>
      </c>
      <c r="F33" s="2"/>
      <c r="G33" s="2"/>
      <c r="H33" s="4"/>
      <c r="I33" s="4"/>
      <c r="J33" s="4"/>
      <c r="K33" s="4"/>
      <c r="L33" s="4"/>
      <c r="M33" s="4"/>
    </row>
    <row r="34" ht="19" customHeight="1" spans="1:13">
      <c r="A34" s="4"/>
      <c r="B34" s="4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34" customHeight="1" spans="1:13">
      <c r="A35" s="9" t="s">
        <v>371</v>
      </c>
      <c r="B35" s="10" t="s">
        <v>12</v>
      </c>
      <c r="C35" s="3">
        <v>260</v>
      </c>
      <c r="D35" s="2" t="s">
        <v>1151</v>
      </c>
      <c r="E35" s="2" t="s">
        <v>1151</v>
      </c>
      <c r="F35" s="2" t="s">
        <v>1151</v>
      </c>
      <c r="G35" s="2" t="s">
        <v>1675</v>
      </c>
      <c r="H35" s="2" t="s">
        <v>1676</v>
      </c>
      <c r="I35" s="2" t="s">
        <v>1677</v>
      </c>
      <c r="J35" s="2" t="s">
        <v>1678</v>
      </c>
      <c r="K35" s="2" t="s">
        <v>1679</v>
      </c>
      <c r="L35" s="2" t="s">
        <v>1680</v>
      </c>
      <c r="M35" s="2" t="s">
        <v>69</v>
      </c>
    </row>
    <row r="36" ht="34" customHeight="1" spans="1:13">
      <c r="A36" s="1" t="s">
        <v>60</v>
      </c>
      <c r="B36" s="1" t="s">
        <v>1155</v>
      </c>
      <c r="C36" s="11" t="s">
        <v>1108</v>
      </c>
      <c r="D36" s="1" t="s">
        <v>51</v>
      </c>
      <c r="E36" s="1" t="s">
        <v>1156</v>
      </c>
      <c r="F36" s="4"/>
      <c r="G36" s="4"/>
      <c r="H36" s="4"/>
      <c r="I36" s="4"/>
      <c r="J36" s="4"/>
      <c r="K36" s="4"/>
      <c r="L36" s="4"/>
      <c r="M36" s="4"/>
    </row>
    <row r="37" ht="19" customHeight="1" spans="1:13">
      <c r="A37" s="2" t="s">
        <v>60</v>
      </c>
      <c r="B37" s="2" t="s">
        <v>4</v>
      </c>
      <c r="C37" s="3">
        <f>'8月奖金发放记录'!J95</f>
        <v>260</v>
      </c>
      <c r="D37" s="2" t="s">
        <v>1380</v>
      </c>
      <c r="E37" s="2"/>
      <c r="F37" s="2"/>
      <c r="G37" s="2"/>
      <c r="H37" s="4"/>
      <c r="I37" s="4"/>
      <c r="J37" s="4"/>
      <c r="K37" s="4"/>
      <c r="L37" s="4"/>
      <c r="M37" s="4"/>
    </row>
    <row r="38" ht="19" customHeight="1" spans="1:13">
      <c r="A38" s="9" t="s">
        <v>60</v>
      </c>
      <c r="B38" s="9" t="s">
        <v>1158</v>
      </c>
      <c r="C38" s="12">
        <f>SUMIFS('8月奖金发放记录'!$J$2:$J$171,'8月奖金发放记录'!$B$2:$B$171,"尚建华",'8月奖金发放记录'!$A$2:$A$171,"粤AGP3649")</f>
        <v>260</v>
      </c>
      <c r="D38" s="2" t="s">
        <v>1159</v>
      </c>
      <c r="E38" s="2" t="s">
        <v>1681</v>
      </c>
      <c r="F38" s="2"/>
      <c r="G38" s="2"/>
      <c r="H38" s="4"/>
      <c r="I38" s="4"/>
      <c r="J38" s="4"/>
      <c r="K38" s="4"/>
      <c r="L38" s="4"/>
      <c r="M38" s="4"/>
    </row>
    <row r="39" ht="19" customHeight="1" spans="1:13">
      <c r="A39" s="4"/>
      <c r="B39" s="4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ht="34" customHeight="1" spans="1:13">
      <c r="A40" s="9" t="s">
        <v>373</v>
      </c>
      <c r="B40" s="10" t="s">
        <v>12</v>
      </c>
      <c r="C40" s="3">
        <v>260</v>
      </c>
      <c r="D40" s="2" t="s">
        <v>1151</v>
      </c>
      <c r="E40" s="2" t="s">
        <v>1151</v>
      </c>
      <c r="F40" s="2" t="s">
        <v>1151</v>
      </c>
      <c r="G40" s="2" t="s">
        <v>1151</v>
      </c>
      <c r="H40" s="2" t="s">
        <v>1151</v>
      </c>
      <c r="I40" s="2" t="s">
        <v>1151</v>
      </c>
      <c r="J40" s="2" t="s">
        <v>1151</v>
      </c>
      <c r="K40" s="2" t="s">
        <v>1682</v>
      </c>
      <c r="L40" s="2" t="s">
        <v>1682</v>
      </c>
      <c r="M40" s="2" t="s">
        <v>24</v>
      </c>
    </row>
    <row r="41" ht="34" customHeight="1" spans="1:13">
      <c r="A41" s="1" t="s">
        <v>60</v>
      </c>
      <c r="B41" s="1" t="s">
        <v>1155</v>
      </c>
      <c r="C41" s="11" t="s">
        <v>1108</v>
      </c>
      <c r="D41" s="1" t="s">
        <v>51</v>
      </c>
      <c r="E41" s="1" t="s">
        <v>1156</v>
      </c>
      <c r="F41" s="4"/>
      <c r="G41" s="4"/>
      <c r="H41" s="4"/>
      <c r="I41" s="4"/>
      <c r="J41" s="4"/>
      <c r="K41" s="4"/>
      <c r="L41" s="4"/>
      <c r="M41" s="4"/>
    </row>
    <row r="42" ht="19" customHeight="1" spans="1:13">
      <c r="A42" s="2" t="s">
        <v>60</v>
      </c>
      <c r="B42" s="2" t="s">
        <v>1164</v>
      </c>
      <c r="C42" s="3">
        <v>0</v>
      </c>
      <c r="D42" s="2" t="s">
        <v>746</v>
      </c>
      <c r="E42" s="2"/>
      <c r="F42" s="2"/>
      <c r="G42" s="2"/>
      <c r="H42" s="4"/>
      <c r="I42" s="4"/>
      <c r="J42" s="4"/>
      <c r="K42" s="4"/>
      <c r="L42" s="4"/>
      <c r="M42" s="4"/>
    </row>
    <row r="43" ht="19" customHeight="1" spans="1:13">
      <c r="A43" s="9" t="s">
        <v>60</v>
      </c>
      <c r="B43" s="9" t="s">
        <v>1158</v>
      </c>
      <c r="C43" s="12">
        <f>SUMIFS('8月奖金发放记录'!$J$2:$J$171,'8月奖金发放记录'!$B$2:$B$171,"尚建华",'8月奖金发放记录'!$A$2:$A$171,"粤AGP4223")</f>
        <v>0</v>
      </c>
      <c r="D43" s="2" t="s">
        <v>1159</v>
      </c>
      <c r="E43" s="2" t="s">
        <v>1160</v>
      </c>
      <c r="F43" s="2"/>
      <c r="G43" s="2"/>
      <c r="H43" s="4"/>
      <c r="I43" s="4"/>
      <c r="J43" s="4"/>
      <c r="K43" s="4"/>
      <c r="L43" s="4"/>
      <c r="M43" s="4"/>
    </row>
    <row r="44" ht="19" customHeight="1" spans="1:13">
      <c r="A44" s="4"/>
      <c r="B44" s="4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ht="34" customHeight="1" spans="1:13">
      <c r="A45" s="9" t="s">
        <v>375</v>
      </c>
      <c r="B45" s="10" t="s">
        <v>12</v>
      </c>
      <c r="C45" s="3">
        <v>260</v>
      </c>
      <c r="D45" s="2" t="s">
        <v>1683</v>
      </c>
      <c r="E45" s="2" t="s">
        <v>1684</v>
      </c>
      <c r="F45" s="2" t="s">
        <v>1685</v>
      </c>
      <c r="G45" s="2" t="s">
        <v>1686</v>
      </c>
      <c r="H45" s="2" t="s">
        <v>1687</v>
      </c>
      <c r="I45" s="2" t="s">
        <v>1688</v>
      </c>
      <c r="J45" s="2" t="s">
        <v>1689</v>
      </c>
      <c r="K45" s="2" t="s">
        <v>1690</v>
      </c>
      <c r="L45" s="2" t="s">
        <v>1691</v>
      </c>
      <c r="M45" s="2" t="s">
        <v>69</v>
      </c>
    </row>
    <row r="46" ht="34" customHeight="1" spans="1:13">
      <c r="A46" s="1" t="s">
        <v>60</v>
      </c>
      <c r="B46" s="1" t="s">
        <v>1155</v>
      </c>
      <c r="C46" s="11" t="s">
        <v>1108</v>
      </c>
      <c r="D46" s="1" t="s">
        <v>51</v>
      </c>
      <c r="E46" s="1" t="s">
        <v>1156</v>
      </c>
      <c r="F46" s="4"/>
      <c r="G46" s="4"/>
      <c r="H46" s="4"/>
      <c r="I46" s="4"/>
      <c r="J46" s="4"/>
      <c r="K46" s="4"/>
      <c r="L46" s="4"/>
      <c r="M46" s="4"/>
    </row>
    <row r="47" ht="19" customHeight="1" spans="1:13">
      <c r="A47" s="2" t="s">
        <v>60</v>
      </c>
      <c r="B47" s="2" t="s">
        <v>699</v>
      </c>
      <c r="C47" s="3">
        <f>'8月奖金发放记录'!J157</f>
        <v>58.71</v>
      </c>
      <c r="D47" s="2" t="s">
        <v>1157</v>
      </c>
      <c r="E47" s="2"/>
      <c r="F47" s="2"/>
      <c r="G47" s="2"/>
      <c r="H47" s="4"/>
      <c r="I47" s="4"/>
      <c r="J47" s="4"/>
      <c r="K47" s="4"/>
      <c r="L47" s="4"/>
      <c r="M47" s="4"/>
    </row>
    <row r="48" ht="19" customHeight="1" spans="1:13">
      <c r="A48" s="9" t="s">
        <v>60</v>
      </c>
      <c r="B48" s="9" t="s">
        <v>1158</v>
      </c>
      <c r="C48" s="12">
        <f>SUMIFS('8月奖金发放记录'!$J$2:$J$171,'8月奖金发放记录'!$B$2:$B$171,"尚建华",'8月奖金发放记录'!$A$2:$A$171,"粤AGP4321")</f>
        <v>58.71</v>
      </c>
      <c r="D48" s="2" t="s">
        <v>1159</v>
      </c>
      <c r="E48" s="2" t="s">
        <v>1160</v>
      </c>
      <c r="F48" s="2"/>
      <c r="G48" s="2"/>
      <c r="H48" s="4"/>
      <c r="I48" s="4"/>
      <c r="J48" s="4"/>
      <c r="K48" s="4"/>
      <c r="L48" s="4"/>
      <c r="M48" s="4"/>
    </row>
    <row r="49" ht="19" customHeight="1" spans="1:13">
      <c r="A49" s="4"/>
      <c r="B49" s="4"/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ht="34" customHeight="1" spans="1:13">
      <c r="A50" s="9" t="s">
        <v>378</v>
      </c>
      <c r="B50" s="10" t="s">
        <v>12</v>
      </c>
      <c r="C50" s="3">
        <v>260</v>
      </c>
      <c r="D50" s="2" t="s">
        <v>1151</v>
      </c>
      <c r="E50" s="2" t="s">
        <v>1692</v>
      </c>
      <c r="F50" s="2" t="s">
        <v>1693</v>
      </c>
      <c r="G50" s="2" t="s">
        <v>1694</v>
      </c>
      <c r="H50" s="2" t="s">
        <v>1695</v>
      </c>
      <c r="I50" s="2" t="s">
        <v>1696</v>
      </c>
      <c r="J50" s="2" t="s">
        <v>1697</v>
      </c>
      <c r="K50" s="2" t="s">
        <v>1698</v>
      </c>
      <c r="L50" s="2" t="s">
        <v>1699</v>
      </c>
      <c r="M50" s="2" t="s">
        <v>69</v>
      </c>
    </row>
    <row r="51" ht="34" customHeight="1" spans="1:13">
      <c r="A51" s="1" t="s">
        <v>60</v>
      </c>
      <c r="B51" s="1" t="s">
        <v>1155</v>
      </c>
      <c r="C51" s="11" t="s">
        <v>1108</v>
      </c>
      <c r="D51" s="1" t="s">
        <v>51</v>
      </c>
      <c r="E51" s="1" t="s">
        <v>1156</v>
      </c>
      <c r="F51" s="4"/>
      <c r="G51" s="4"/>
      <c r="H51" s="4"/>
      <c r="I51" s="4"/>
      <c r="J51" s="4"/>
      <c r="K51" s="4"/>
      <c r="L51" s="4"/>
      <c r="M51" s="4"/>
    </row>
    <row r="52" ht="19" customHeight="1" spans="1:13">
      <c r="A52" s="2" t="s">
        <v>60</v>
      </c>
      <c r="B52" s="2" t="s">
        <v>1100</v>
      </c>
      <c r="C52" s="3">
        <f>'8月奖金发放记录'!J16</f>
        <v>234.84</v>
      </c>
      <c r="D52" s="2" t="s">
        <v>1157</v>
      </c>
      <c r="E52" s="2"/>
      <c r="F52" s="2"/>
      <c r="G52" s="2"/>
      <c r="H52" s="4"/>
      <c r="I52" s="4"/>
      <c r="J52" s="4"/>
      <c r="K52" s="4"/>
      <c r="L52" s="4"/>
      <c r="M52" s="4"/>
    </row>
    <row r="53" ht="19" customHeight="1" spans="1:13">
      <c r="A53" s="9" t="s">
        <v>60</v>
      </c>
      <c r="B53" s="9" t="s">
        <v>1158</v>
      </c>
      <c r="C53" s="12">
        <f>SUMIFS('8月奖金发放记录'!$J$2:$J$171,'8月奖金发放记录'!$B$2:$B$171,"尚建华",'8月奖金发放记录'!$A$2:$A$171,"粤AGP4489")</f>
        <v>234.84</v>
      </c>
      <c r="D53" s="2" t="s">
        <v>1159</v>
      </c>
      <c r="E53" s="2" t="s">
        <v>1160</v>
      </c>
      <c r="F53" s="2"/>
      <c r="G53" s="2"/>
      <c r="H53" s="4"/>
      <c r="I53" s="4"/>
      <c r="J53" s="4"/>
      <c r="K53" s="4"/>
      <c r="L53" s="4"/>
      <c r="M53" s="4"/>
    </row>
    <row r="54" ht="19" customHeight="1" spans="1:13">
      <c r="A54" s="4"/>
      <c r="B54" s="4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ht="34" customHeight="1" spans="1:13">
      <c r="A55" s="9" t="s">
        <v>380</v>
      </c>
      <c r="B55" s="10" t="s">
        <v>12</v>
      </c>
      <c r="C55" s="3">
        <v>260</v>
      </c>
      <c r="D55" s="2" t="s">
        <v>1151</v>
      </c>
      <c r="E55" s="2" t="s">
        <v>1151</v>
      </c>
      <c r="F55" s="2" t="s">
        <v>1151</v>
      </c>
      <c r="G55" s="2" t="s">
        <v>1151</v>
      </c>
      <c r="H55" s="2" t="s">
        <v>1151</v>
      </c>
      <c r="I55" s="2" t="s">
        <v>1151</v>
      </c>
      <c r="J55" s="2" t="s">
        <v>1700</v>
      </c>
      <c r="K55" s="2" t="s">
        <v>1701</v>
      </c>
      <c r="L55" s="2" t="s">
        <v>1702</v>
      </c>
      <c r="M55" s="2" t="s">
        <v>24</v>
      </c>
    </row>
    <row r="56" ht="34" customHeight="1" spans="1:13">
      <c r="A56" s="1" t="s">
        <v>60</v>
      </c>
      <c r="B56" s="1" t="s">
        <v>1155</v>
      </c>
      <c r="C56" s="11" t="s">
        <v>1108</v>
      </c>
      <c r="D56" s="1" t="s">
        <v>51</v>
      </c>
      <c r="E56" s="1" t="s">
        <v>1156</v>
      </c>
      <c r="F56" s="4"/>
      <c r="G56" s="4"/>
      <c r="H56" s="4"/>
      <c r="I56" s="4"/>
      <c r="J56" s="4"/>
      <c r="K56" s="4"/>
      <c r="L56" s="4"/>
      <c r="M56" s="4"/>
    </row>
    <row r="57" ht="19" customHeight="1" spans="1:13">
      <c r="A57" s="2" t="s">
        <v>60</v>
      </c>
      <c r="B57" s="2" t="s">
        <v>1164</v>
      </c>
      <c r="C57" s="3">
        <v>0</v>
      </c>
      <c r="D57" s="2" t="s">
        <v>746</v>
      </c>
      <c r="E57" s="2"/>
      <c r="F57" s="2"/>
      <c r="G57" s="2"/>
      <c r="H57" s="4"/>
      <c r="I57" s="4"/>
      <c r="J57" s="4"/>
      <c r="K57" s="4"/>
      <c r="L57" s="4"/>
      <c r="M57" s="4"/>
    </row>
    <row r="58" ht="19" customHeight="1" spans="1:13">
      <c r="A58" s="9" t="s">
        <v>60</v>
      </c>
      <c r="B58" s="9" t="s">
        <v>1158</v>
      </c>
      <c r="C58" s="12">
        <f>SUMIFS('8月奖金发放记录'!$J$2:$J$171,'8月奖金发放记录'!$B$2:$B$171,"尚建华",'8月奖金发放记录'!$A$2:$A$171,"粤AGP4502")</f>
        <v>0</v>
      </c>
      <c r="D58" s="2" t="s">
        <v>1159</v>
      </c>
      <c r="E58" s="2" t="s">
        <v>1160</v>
      </c>
      <c r="F58" s="2"/>
      <c r="G58" s="2"/>
      <c r="H58" s="4"/>
      <c r="I58" s="4"/>
      <c r="J58" s="4"/>
      <c r="K58" s="4"/>
      <c r="L58" s="4"/>
      <c r="M58" s="4"/>
    </row>
    <row r="59" ht="19" customHeight="1" spans="1:13">
      <c r="A59" s="4"/>
      <c r="B59" s="4"/>
      <c r="C59" s="5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ht="34" customHeight="1" spans="1:13">
      <c r="A60" s="9" t="s">
        <v>703</v>
      </c>
      <c r="B60" s="10" t="s">
        <v>11</v>
      </c>
      <c r="C60" s="3">
        <v>150</v>
      </c>
      <c r="D60" s="2" t="s">
        <v>1703</v>
      </c>
      <c r="E60" s="2" t="s">
        <v>1704</v>
      </c>
      <c r="F60" s="2" t="s">
        <v>1705</v>
      </c>
      <c r="G60" s="2" t="s">
        <v>1706</v>
      </c>
      <c r="H60" s="2" t="s">
        <v>1707</v>
      </c>
      <c r="I60" s="2" t="s">
        <v>1708</v>
      </c>
      <c r="J60" s="2" t="s">
        <v>1709</v>
      </c>
      <c r="K60" s="2" t="s">
        <v>1518</v>
      </c>
      <c r="L60" s="2" t="s">
        <v>1710</v>
      </c>
      <c r="M60" s="2" t="s">
        <v>24</v>
      </c>
    </row>
    <row r="61" ht="34" customHeight="1" spans="1:13">
      <c r="A61" s="1" t="s">
        <v>60</v>
      </c>
      <c r="B61" s="1" t="s">
        <v>1155</v>
      </c>
      <c r="C61" s="11" t="s">
        <v>1108</v>
      </c>
      <c r="D61" s="1" t="s">
        <v>51</v>
      </c>
      <c r="E61" s="1" t="s">
        <v>1156</v>
      </c>
      <c r="F61" s="4"/>
      <c r="G61" s="4"/>
      <c r="H61" s="4"/>
      <c r="I61" s="4"/>
      <c r="J61" s="4"/>
      <c r="K61" s="4"/>
      <c r="L61" s="4"/>
      <c r="M61" s="4"/>
    </row>
    <row r="62" ht="19" customHeight="1" spans="1:13">
      <c r="A62" s="2" t="s">
        <v>60</v>
      </c>
      <c r="B62" s="2" t="s">
        <v>4</v>
      </c>
      <c r="C62" s="3">
        <f>'8月奖金发放记录'!J134</f>
        <v>150</v>
      </c>
      <c r="D62" s="2" t="s">
        <v>1520</v>
      </c>
      <c r="E62" s="2"/>
      <c r="F62" s="2"/>
      <c r="G62" s="2"/>
      <c r="H62" s="4"/>
      <c r="I62" s="4"/>
      <c r="J62" s="4"/>
      <c r="K62" s="4"/>
      <c r="L62" s="4"/>
      <c r="M62" s="4"/>
    </row>
    <row r="63" ht="19" customHeight="1" spans="1:13">
      <c r="A63" s="9" t="s">
        <v>60</v>
      </c>
      <c r="B63" s="9" t="s">
        <v>1158</v>
      </c>
      <c r="C63" s="12">
        <f>SUMIFS('8月奖金发放记录'!$J$2:$J$171,'8月奖金发放记录'!$B$2:$B$171,"尚建华",'8月奖金发放记录'!$A$2:$A$171,"粤AGP5158")</f>
        <v>150</v>
      </c>
      <c r="D63" s="2" t="s">
        <v>1159</v>
      </c>
      <c r="E63" s="2" t="s">
        <v>1468</v>
      </c>
      <c r="F63" s="2"/>
      <c r="G63" s="2"/>
      <c r="H63" s="4"/>
      <c r="I63" s="4"/>
      <c r="J63" s="4"/>
      <c r="K63" s="4"/>
      <c r="L63" s="4"/>
      <c r="M63" s="4"/>
    </row>
    <row r="64" ht="19" customHeight="1" spans="1:13">
      <c r="A64" s="4"/>
      <c r="B64" s="4"/>
      <c r="C64" s="5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ht="34" customHeight="1" spans="1:13">
      <c r="A65" s="9" t="s">
        <v>381</v>
      </c>
      <c r="B65" s="10" t="s">
        <v>12</v>
      </c>
      <c r="C65" s="3">
        <v>260</v>
      </c>
      <c r="D65" s="2" t="s">
        <v>1151</v>
      </c>
      <c r="E65" s="2" t="s">
        <v>1151</v>
      </c>
      <c r="F65" s="2" t="s">
        <v>1151</v>
      </c>
      <c r="G65" s="2" t="s">
        <v>1711</v>
      </c>
      <c r="H65" s="2" t="s">
        <v>1712</v>
      </c>
      <c r="I65" s="2" t="s">
        <v>1713</v>
      </c>
      <c r="J65" s="2" t="s">
        <v>1714</v>
      </c>
      <c r="K65" s="2" t="s">
        <v>1715</v>
      </c>
      <c r="L65" s="2" t="s">
        <v>1716</v>
      </c>
      <c r="M65" s="2" t="s">
        <v>69</v>
      </c>
    </row>
    <row r="66" ht="34" customHeight="1" spans="1:13">
      <c r="A66" s="1" t="s">
        <v>60</v>
      </c>
      <c r="B66" s="1" t="s">
        <v>1155</v>
      </c>
      <c r="C66" s="11" t="s">
        <v>1108</v>
      </c>
      <c r="D66" s="1" t="s">
        <v>51</v>
      </c>
      <c r="E66" s="1" t="s">
        <v>1156</v>
      </c>
      <c r="F66" s="4"/>
      <c r="G66" s="4"/>
      <c r="H66" s="4"/>
      <c r="I66" s="4"/>
      <c r="J66" s="4"/>
      <c r="K66" s="4"/>
      <c r="L66" s="4"/>
      <c r="M66" s="4"/>
    </row>
    <row r="67" ht="19" customHeight="1" spans="1:13">
      <c r="A67" s="2" t="s">
        <v>60</v>
      </c>
      <c r="B67" s="2" t="s">
        <v>1100</v>
      </c>
      <c r="C67" s="3">
        <f>'8月奖金发放记录'!J17</f>
        <v>184.52</v>
      </c>
      <c r="D67" s="2" t="s">
        <v>1157</v>
      </c>
      <c r="E67" s="2"/>
      <c r="F67" s="2"/>
      <c r="G67" s="2"/>
      <c r="H67" s="4"/>
      <c r="I67" s="4"/>
      <c r="J67" s="4"/>
      <c r="K67" s="4"/>
      <c r="L67" s="4"/>
      <c r="M67" s="4"/>
    </row>
    <row r="68" ht="19" customHeight="1" spans="1:13">
      <c r="A68" s="9" t="s">
        <v>60</v>
      </c>
      <c r="B68" s="9" t="s">
        <v>1158</v>
      </c>
      <c r="C68" s="12">
        <f>SUMIFS('8月奖金发放记录'!$J$2:$J$171,'8月奖金发放记录'!$B$2:$B$171,"尚建华",'8月奖金发放记录'!$A$2:$A$171,"粤AGP5165")</f>
        <v>184.52</v>
      </c>
      <c r="D68" s="2" t="s">
        <v>1159</v>
      </c>
      <c r="E68" s="2" t="s">
        <v>1391</v>
      </c>
      <c r="F68" s="2"/>
      <c r="G68" s="2"/>
      <c r="H68" s="4"/>
      <c r="I68" s="4"/>
      <c r="J68" s="4"/>
      <c r="K68" s="4"/>
      <c r="L68" s="4"/>
      <c r="M68" s="4"/>
    </row>
    <row r="69" ht="19" customHeight="1" spans="1:13">
      <c r="A69" s="4"/>
      <c r="B69" s="4"/>
      <c r="C69" s="5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ht="34" customHeight="1" spans="1:13">
      <c r="A70" s="9" t="s">
        <v>382</v>
      </c>
      <c r="B70" s="10" t="s">
        <v>12</v>
      </c>
      <c r="C70" s="3">
        <v>260</v>
      </c>
      <c r="D70" s="2" t="s">
        <v>1151</v>
      </c>
      <c r="E70" s="2" t="s">
        <v>1151</v>
      </c>
      <c r="F70" s="2" t="s">
        <v>1151</v>
      </c>
      <c r="G70" s="2" t="s">
        <v>1151</v>
      </c>
      <c r="H70" s="2" t="s">
        <v>1151</v>
      </c>
      <c r="I70" s="2" t="s">
        <v>1151</v>
      </c>
      <c r="J70" s="2" t="s">
        <v>1151</v>
      </c>
      <c r="K70" s="2" t="s">
        <v>1717</v>
      </c>
      <c r="L70" s="2" t="s">
        <v>1717</v>
      </c>
      <c r="M70" s="2" t="s">
        <v>24</v>
      </c>
    </row>
    <row r="71" ht="34" customHeight="1" spans="1:13">
      <c r="A71" s="1" t="s">
        <v>60</v>
      </c>
      <c r="B71" s="1" t="s">
        <v>1155</v>
      </c>
      <c r="C71" s="11" t="s">
        <v>1108</v>
      </c>
      <c r="D71" s="1" t="s">
        <v>51</v>
      </c>
      <c r="E71" s="1" t="s">
        <v>1156</v>
      </c>
      <c r="F71" s="4"/>
      <c r="G71" s="4"/>
      <c r="H71" s="4"/>
      <c r="I71" s="4"/>
      <c r="J71" s="4"/>
      <c r="K71" s="4"/>
      <c r="L71" s="4"/>
      <c r="M71" s="4"/>
    </row>
    <row r="72" ht="19" customHeight="1" spans="1:13">
      <c r="A72" s="2" t="s">
        <v>60</v>
      </c>
      <c r="B72" s="2" t="s">
        <v>1164</v>
      </c>
      <c r="C72" s="3">
        <v>0</v>
      </c>
      <c r="D72" s="2" t="s">
        <v>746</v>
      </c>
      <c r="E72" s="2"/>
      <c r="F72" s="2"/>
      <c r="G72" s="2"/>
      <c r="H72" s="4"/>
      <c r="I72" s="4"/>
      <c r="J72" s="4"/>
      <c r="K72" s="4"/>
      <c r="L72" s="4"/>
      <c r="M72" s="4"/>
    </row>
    <row r="73" ht="19" customHeight="1" spans="1:13">
      <c r="A73" s="9" t="s">
        <v>60</v>
      </c>
      <c r="B73" s="9" t="s">
        <v>1158</v>
      </c>
      <c r="C73" s="12">
        <f>SUMIFS('8月奖金发放记录'!$J$2:$J$171,'8月奖金发放记录'!$B$2:$B$171,"尚建华",'8月奖金发放记录'!$A$2:$A$171,"粤AGP5167")</f>
        <v>0</v>
      </c>
      <c r="D73" s="2" t="s">
        <v>1159</v>
      </c>
      <c r="E73" s="2" t="s">
        <v>1160</v>
      </c>
      <c r="F73" s="2"/>
      <c r="G73" s="2"/>
      <c r="H73" s="4"/>
      <c r="I73" s="4"/>
      <c r="J73" s="4"/>
      <c r="K73" s="4"/>
      <c r="L73" s="4"/>
      <c r="M73" s="4"/>
    </row>
    <row r="74" ht="19" customHeight="1" spans="1:13">
      <c r="A74" s="4"/>
      <c r="B74" s="4"/>
      <c r="C74" s="5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ht="34" customHeight="1" spans="1:13">
      <c r="A75" s="9" t="s">
        <v>386</v>
      </c>
      <c r="B75" s="10" t="s">
        <v>12</v>
      </c>
      <c r="C75" s="3">
        <v>260</v>
      </c>
      <c r="D75" s="2" t="s">
        <v>1151</v>
      </c>
      <c r="E75" s="2" t="s">
        <v>1151</v>
      </c>
      <c r="F75" s="2" t="s">
        <v>1151</v>
      </c>
      <c r="G75" s="2" t="s">
        <v>1151</v>
      </c>
      <c r="H75" s="2" t="s">
        <v>1151</v>
      </c>
      <c r="I75" s="2" t="s">
        <v>1151</v>
      </c>
      <c r="J75" s="2" t="s">
        <v>1151</v>
      </c>
      <c r="K75" s="2" t="s">
        <v>1718</v>
      </c>
      <c r="L75" s="2" t="s">
        <v>1718</v>
      </c>
      <c r="M75" s="2" t="s">
        <v>24</v>
      </c>
    </row>
    <row r="76" ht="34" customHeight="1" spans="1:13">
      <c r="A76" s="1" t="s">
        <v>60</v>
      </c>
      <c r="B76" s="1" t="s">
        <v>1155</v>
      </c>
      <c r="C76" s="11" t="s">
        <v>1108</v>
      </c>
      <c r="D76" s="1" t="s">
        <v>51</v>
      </c>
      <c r="E76" s="1" t="s">
        <v>1156</v>
      </c>
      <c r="F76" s="4"/>
      <c r="G76" s="4"/>
      <c r="H76" s="4"/>
      <c r="I76" s="4"/>
      <c r="J76" s="4"/>
      <c r="K76" s="4"/>
      <c r="L76" s="4"/>
      <c r="M76" s="4"/>
    </row>
    <row r="77" ht="19" customHeight="1" spans="1:13">
      <c r="A77" s="2" t="s">
        <v>60</v>
      </c>
      <c r="B77" s="2" t="s">
        <v>1164</v>
      </c>
      <c r="C77" s="3">
        <v>0</v>
      </c>
      <c r="D77" s="2" t="s">
        <v>746</v>
      </c>
      <c r="E77" s="2"/>
      <c r="F77" s="2"/>
      <c r="G77" s="2"/>
      <c r="H77" s="4"/>
      <c r="I77" s="4"/>
      <c r="J77" s="4"/>
      <c r="K77" s="4"/>
      <c r="L77" s="4"/>
      <c r="M77" s="4"/>
    </row>
    <row r="78" ht="19" customHeight="1" spans="1:13">
      <c r="A78" s="9" t="s">
        <v>60</v>
      </c>
      <c r="B78" s="9" t="s">
        <v>1158</v>
      </c>
      <c r="C78" s="12">
        <f>SUMIFS('8月奖金发放记录'!$J$2:$J$171,'8月奖金发放记录'!$B$2:$B$171,"尚建华",'8月奖金发放记录'!$A$2:$A$171,"粤AGP5301")</f>
        <v>0</v>
      </c>
      <c r="D78" s="2" t="s">
        <v>1159</v>
      </c>
      <c r="E78" s="2" t="s">
        <v>1160</v>
      </c>
      <c r="F78" s="2"/>
      <c r="G78" s="2"/>
      <c r="H78" s="4"/>
      <c r="I78" s="4"/>
      <c r="J78" s="4"/>
      <c r="K78" s="4"/>
      <c r="L78" s="4"/>
      <c r="M78" s="4"/>
    </row>
    <row r="79" ht="19" customHeight="1" spans="1:13">
      <c r="A79" s="4"/>
      <c r="B79" s="4"/>
      <c r="C79" s="5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ht="34" customHeight="1" spans="1:13">
      <c r="A80" s="9" t="s">
        <v>388</v>
      </c>
      <c r="B80" s="10" t="s">
        <v>12</v>
      </c>
      <c r="C80" s="3">
        <v>260</v>
      </c>
      <c r="D80" s="2" t="s">
        <v>1151</v>
      </c>
      <c r="E80" s="2" t="s">
        <v>1151</v>
      </c>
      <c r="F80" s="2" t="s">
        <v>1151</v>
      </c>
      <c r="G80" s="2" t="s">
        <v>1719</v>
      </c>
      <c r="H80" s="2" t="s">
        <v>1720</v>
      </c>
      <c r="I80" s="2" t="s">
        <v>1721</v>
      </c>
      <c r="J80" s="2" t="s">
        <v>1722</v>
      </c>
      <c r="K80" s="2" t="s">
        <v>1723</v>
      </c>
      <c r="L80" s="2" t="s">
        <v>1724</v>
      </c>
      <c r="M80" s="2" t="s">
        <v>69</v>
      </c>
    </row>
    <row r="81" ht="34" customHeight="1" spans="1:13">
      <c r="A81" s="1" t="s">
        <v>60</v>
      </c>
      <c r="B81" s="1" t="s">
        <v>1155</v>
      </c>
      <c r="C81" s="11" t="s">
        <v>1108</v>
      </c>
      <c r="D81" s="1" t="s">
        <v>51</v>
      </c>
      <c r="E81" s="1" t="s">
        <v>1156</v>
      </c>
      <c r="F81" s="4"/>
      <c r="G81" s="4"/>
      <c r="H81" s="4"/>
      <c r="I81" s="4"/>
      <c r="J81" s="4"/>
      <c r="K81" s="4"/>
      <c r="L81" s="4"/>
      <c r="M81" s="4"/>
    </row>
    <row r="82" ht="19" customHeight="1" spans="1:13">
      <c r="A82" s="2" t="s">
        <v>60</v>
      </c>
      <c r="B82" s="2" t="s">
        <v>4</v>
      </c>
      <c r="C82" s="3">
        <f>'8月奖金发放记录'!J96</f>
        <v>260</v>
      </c>
      <c r="D82" s="2" t="s">
        <v>1380</v>
      </c>
      <c r="E82" s="2"/>
      <c r="F82" s="2"/>
      <c r="G82" s="2"/>
      <c r="H82" s="4"/>
      <c r="I82" s="4"/>
      <c r="J82" s="4"/>
      <c r="K82" s="4"/>
      <c r="L82" s="4"/>
      <c r="M82" s="4"/>
    </row>
    <row r="83" ht="19" customHeight="1" spans="1:13">
      <c r="A83" s="9" t="s">
        <v>60</v>
      </c>
      <c r="B83" s="9" t="s">
        <v>1158</v>
      </c>
      <c r="C83" s="12">
        <f>SUMIFS('8月奖金发放记录'!$J$2:$J$171,'8月奖金发放记录'!$B$2:$B$171,"尚建华",'8月奖金发放记录'!$A$2:$A$171,"粤AGP5617")</f>
        <v>260</v>
      </c>
      <c r="D83" s="2" t="s">
        <v>1159</v>
      </c>
      <c r="E83" s="2" t="s">
        <v>1681</v>
      </c>
      <c r="F83" s="2"/>
      <c r="G83" s="2"/>
      <c r="H83" s="4"/>
      <c r="I83" s="4"/>
      <c r="J83" s="4"/>
      <c r="K83" s="4"/>
      <c r="L83" s="4"/>
      <c r="M83" s="4"/>
    </row>
    <row r="84" ht="19" customHeight="1" spans="1:13">
      <c r="A84" s="4"/>
      <c r="B84" s="4"/>
      <c r="C84" s="5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ht="34" customHeight="1" spans="1:13">
      <c r="A85" s="9" t="s">
        <v>390</v>
      </c>
      <c r="B85" s="10" t="s">
        <v>12</v>
      </c>
      <c r="C85" s="3">
        <v>260</v>
      </c>
      <c r="D85" s="2" t="s">
        <v>1725</v>
      </c>
      <c r="E85" s="2" t="s">
        <v>1439</v>
      </c>
      <c r="F85" s="2" t="s">
        <v>1726</v>
      </c>
      <c r="G85" s="2" t="s">
        <v>1727</v>
      </c>
      <c r="H85" s="2" t="s">
        <v>1728</v>
      </c>
      <c r="I85" s="2" t="s">
        <v>1729</v>
      </c>
      <c r="J85" s="2" t="s">
        <v>1730</v>
      </c>
      <c r="K85" s="2" t="s">
        <v>1731</v>
      </c>
      <c r="L85" s="2" t="s">
        <v>1732</v>
      </c>
      <c r="M85" s="2" t="s">
        <v>24</v>
      </c>
    </row>
    <row r="86" ht="34" customHeight="1" spans="1:13">
      <c r="A86" s="1" t="s">
        <v>60</v>
      </c>
      <c r="B86" s="1" t="s">
        <v>1155</v>
      </c>
      <c r="C86" s="11" t="s">
        <v>1108</v>
      </c>
      <c r="D86" s="1" t="s">
        <v>51</v>
      </c>
      <c r="E86" s="1" t="s">
        <v>1156</v>
      </c>
      <c r="F86" s="4"/>
      <c r="G86" s="4"/>
      <c r="H86" s="4"/>
      <c r="I86" s="4"/>
      <c r="J86" s="4"/>
      <c r="K86" s="4"/>
      <c r="L86" s="4"/>
      <c r="M86" s="4"/>
    </row>
    <row r="87" ht="19" customHeight="1" spans="1:13">
      <c r="A87" s="2" t="s">
        <v>60</v>
      </c>
      <c r="B87" s="2" t="s">
        <v>1164</v>
      </c>
      <c r="C87" s="3">
        <v>0</v>
      </c>
      <c r="D87" s="2" t="s">
        <v>746</v>
      </c>
      <c r="E87" s="2"/>
      <c r="F87" s="2"/>
      <c r="G87" s="2"/>
      <c r="H87" s="4"/>
      <c r="I87" s="4"/>
      <c r="J87" s="4"/>
      <c r="K87" s="4"/>
      <c r="L87" s="4"/>
      <c r="M87" s="4"/>
    </row>
    <row r="88" ht="19" customHeight="1" spans="1:13">
      <c r="A88" s="9" t="s">
        <v>60</v>
      </c>
      <c r="B88" s="9" t="s">
        <v>1158</v>
      </c>
      <c r="C88" s="12">
        <f>SUMIFS('8月奖金发放记录'!$J$2:$J$171,'8月奖金发放记录'!$B$2:$B$171,"尚建华",'8月奖金发放记录'!$A$2:$A$171,"粤AGP5643")</f>
        <v>0</v>
      </c>
      <c r="D88" s="2" t="s">
        <v>1159</v>
      </c>
      <c r="E88" s="2" t="s">
        <v>1160</v>
      </c>
      <c r="F88" s="2"/>
      <c r="G88" s="2"/>
      <c r="H88" s="4"/>
      <c r="I88" s="4"/>
      <c r="J88" s="4"/>
      <c r="K88" s="4"/>
      <c r="L88" s="4"/>
      <c r="M88" s="4"/>
    </row>
    <row r="89" ht="19" customHeight="1" spans="1:13">
      <c r="A89" s="4"/>
      <c r="B89" s="4"/>
      <c r="C89" s="5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ht="34" customHeight="1" spans="1:13">
      <c r="A90" s="9" t="s">
        <v>394</v>
      </c>
      <c r="B90" s="10" t="s">
        <v>12</v>
      </c>
      <c r="C90" s="3">
        <v>260</v>
      </c>
      <c r="D90" s="2" t="s">
        <v>1151</v>
      </c>
      <c r="E90" s="2" t="s">
        <v>1151</v>
      </c>
      <c r="F90" s="2" t="s">
        <v>1151</v>
      </c>
      <c r="G90" s="2" t="s">
        <v>1151</v>
      </c>
      <c r="H90" s="2" t="s">
        <v>1151</v>
      </c>
      <c r="I90" s="2" t="s">
        <v>1151</v>
      </c>
      <c r="J90" s="2" t="s">
        <v>1151</v>
      </c>
      <c r="K90" s="2" t="s">
        <v>1733</v>
      </c>
      <c r="L90" s="2" t="s">
        <v>1733</v>
      </c>
      <c r="M90" s="2" t="s">
        <v>24</v>
      </c>
    </row>
    <row r="91" ht="34" customHeight="1" spans="1:13">
      <c r="A91" s="1" t="s">
        <v>60</v>
      </c>
      <c r="B91" s="1" t="s">
        <v>1155</v>
      </c>
      <c r="C91" s="11" t="s">
        <v>1108</v>
      </c>
      <c r="D91" s="1" t="s">
        <v>51</v>
      </c>
      <c r="E91" s="1" t="s">
        <v>1156</v>
      </c>
      <c r="F91" s="4"/>
      <c r="G91" s="4"/>
      <c r="H91" s="4"/>
      <c r="I91" s="4"/>
      <c r="J91" s="4"/>
      <c r="K91" s="4"/>
      <c r="L91" s="4"/>
      <c r="M91" s="4"/>
    </row>
    <row r="92" ht="19" customHeight="1" spans="1:13">
      <c r="A92" s="2" t="s">
        <v>60</v>
      </c>
      <c r="B92" s="2" t="s">
        <v>1164</v>
      </c>
      <c r="C92" s="3">
        <v>0</v>
      </c>
      <c r="D92" s="2" t="s">
        <v>746</v>
      </c>
      <c r="E92" s="2"/>
      <c r="F92" s="2"/>
      <c r="G92" s="2"/>
      <c r="H92" s="4"/>
      <c r="I92" s="4"/>
      <c r="J92" s="4"/>
      <c r="K92" s="4"/>
      <c r="L92" s="4"/>
      <c r="M92" s="4"/>
    </row>
    <row r="93" ht="19" customHeight="1" spans="1:13">
      <c r="A93" s="9" t="s">
        <v>60</v>
      </c>
      <c r="B93" s="9" t="s">
        <v>1158</v>
      </c>
      <c r="C93" s="12">
        <f>SUMIFS('8月奖金发放记录'!$J$2:$J$171,'8月奖金发放记录'!$B$2:$B$171,"尚建华",'8月奖金发放记录'!$A$2:$A$171,"粤AGP5710")</f>
        <v>0</v>
      </c>
      <c r="D93" s="2" t="s">
        <v>1159</v>
      </c>
      <c r="E93" s="2" t="s">
        <v>1160</v>
      </c>
      <c r="F93" s="2"/>
      <c r="G93" s="2"/>
      <c r="H93" s="4"/>
      <c r="I93" s="4"/>
      <c r="J93" s="4"/>
      <c r="K93" s="4"/>
      <c r="L93" s="4"/>
      <c r="M93" s="4"/>
    </row>
    <row r="94" ht="19" customHeight="1" spans="1:13">
      <c r="A94" s="4"/>
      <c r="B94" s="4"/>
      <c r="C94" s="5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ht="34" customHeight="1" spans="1:13">
      <c r="A95" s="9" t="s">
        <v>396</v>
      </c>
      <c r="B95" s="10" t="s">
        <v>12</v>
      </c>
      <c r="C95" s="3">
        <v>260</v>
      </c>
      <c r="D95" s="2" t="s">
        <v>1734</v>
      </c>
      <c r="E95" s="2" t="s">
        <v>1735</v>
      </c>
      <c r="F95" s="2" t="s">
        <v>1736</v>
      </c>
      <c r="G95" s="2" t="s">
        <v>1737</v>
      </c>
      <c r="H95" s="2" t="s">
        <v>1738</v>
      </c>
      <c r="I95" s="2" t="s">
        <v>1739</v>
      </c>
      <c r="J95" s="2" t="s">
        <v>1740</v>
      </c>
      <c r="K95" s="2" t="s">
        <v>1741</v>
      </c>
      <c r="L95" s="2" t="s">
        <v>1742</v>
      </c>
      <c r="M95" s="2" t="s">
        <v>24</v>
      </c>
    </row>
    <row r="96" ht="34" customHeight="1" spans="1:13">
      <c r="A96" s="1" t="s">
        <v>60</v>
      </c>
      <c r="B96" s="1" t="s">
        <v>1155</v>
      </c>
      <c r="C96" s="11" t="s">
        <v>1108</v>
      </c>
      <c r="D96" s="1" t="s">
        <v>51</v>
      </c>
      <c r="E96" s="1" t="s">
        <v>1156</v>
      </c>
      <c r="F96" s="4"/>
      <c r="G96" s="4"/>
      <c r="H96" s="4"/>
      <c r="I96" s="4"/>
      <c r="J96" s="4"/>
      <c r="K96" s="4"/>
      <c r="L96" s="4"/>
      <c r="M96" s="4"/>
    </row>
    <row r="97" ht="19" customHeight="1" spans="1:13">
      <c r="A97" s="2" t="s">
        <v>60</v>
      </c>
      <c r="B97" s="2" t="s">
        <v>1164</v>
      </c>
      <c r="C97" s="3">
        <v>0</v>
      </c>
      <c r="D97" s="2" t="s">
        <v>746</v>
      </c>
      <c r="E97" s="2"/>
      <c r="F97" s="2"/>
      <c r="G97" s="2"/>
      <c r="H97" s="4"/>
      <c r="I97" s="4"/>
      <c r="J97" s="4"/>
      <c r="K97" s="4"/>
      <c r="L97" s="4"/>
      <c r="M97" s="4"/>
    </row>
    <row r="98" ht="19" customHeight="1" spans="1:13">
      <c r="A98" s="9" t="s">
        <v>60</v>
      </c>
      <c r="B98" s="9" t="s">
        <v>1158</v>
      </c>
      <c r="C98" s="12">
        <f>SUMIFS('8月奖金发放记录'!$J$2:$J$171,'8月奖金发放记录'!$B$2:$B$171,"尚建华",'8月奖金发放记录'!$A$2:$A$171,"粤AGP5711")</f>
        <v>0</v>
      </c>
      <c r="D98" s="2" t="s">
        <v>1159</v>
      </c>
      <c r="E98" s="2" t="s">
        <v>1160</v>
      </c>
      <c r="F98" s="2"/>
      <c r="G98" s="2"/>
      <c r="H98" s="4"/>
      <c r="I98" s="4"/>
      <c r="J98" s="4"/>
      <c r="K98" s="4"/>
      <c r="L98" s="4"/>
      <c r="M98" s="4"/>
    </row>
    <row r="99" ht="19" customHeight="1" spans="1:13">
      <c r="A99" s="4"/>
      <c r="B99" s="4"/>
      <c r="C99" s="5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ht="34" customHeight="1" spans="1:13">
      <c r="A100" s="9" t="s">
        <v>397</v>
      </c>
      <c r="B100" s="10" t="s">
        <v>12</v>
      </c>
      <c r="C100" s="3">
        <v>260</v>
      </c>
      <c r="D100" s="2" t="s">
        <v>1151</v>
      </c>
      <c r="E100" s="2" t="s">
        <v>1151</v>
      </c>
      <c r="F100" s="2" t="s">
        <v>1151</v>
      </c>
      <c r="G100" s="2" t="s">
        <v>1151</v>
      </c>
      <c r="H100" s="2" t="s">
        <v>1743</v>
      </c>
      <c r="I100" s="2" t="s">
        <v>1744</v>
      </c>
      <c r="J100" s="2" t="s">
        <v>1745</v>
      </c>
      <c r="K100" s="2" t="s">
        <v>1746</v>
      </c>
      <c r="L100" s="2" t="s">
        <v>1747</v>
      </c>
      <c r="M100" s="2" t="s">
        <v>69</v>
      </c>
    </row>
    <row r="101" ht="34" customHeight="1" spans="1:13">
      <c r="A101" s="1" t="s">
        <v>60</v>
      </c>
      <c r="B101" s="1" t="s">
        <v>1155</v>
      </c>
      <c r="C101" s="11" t="s">
        <v>1108</v>
      </c>
      <c r="D101" s="1" t="s">
        <v>51</v>
      </c>
      <c r="E101" s="1" t="s">
        <v>1156</v>
      </c>
      <c r="F101" s="4"/>
      <c r="G101" s="4"/>
      <c r="H101" s="4"/>
      <c r="I101" s="4"/>
      <c r="J101" s="4"/>
      <c r="K101" s="4"/>
      <c r="L101" s="4"/>
      <c r="M101" s="4"/>
    </row>
    <row r="102" ht="19" customHeight="1" spans="1:13">
      <c r="A102" s="2" t="s">
        <v>60</v>
      </c>
      <c r="B102" s="2" t="s">
        <v>1100</v>
      </c>
      <c r="C102" s="3">
        <f>'8月奖金发放记录'!J18</f>
        <v>260</v>
      </c>
      <c r="D102" s="2" t="s">
        <v>1157</v>
      </c>
      <c r="E102" s="2"/>
      <c r="F102" s="2"/>
      <c r="G102" s="2"/>
      <c r="H102" s="4"/>
      <c r="I102" s="4"/>
      <c r="J102" s="4"/>
      <c r="K102" s="4"/>
      <c r="L102" s="4"/>
      <c r="M102" s="4"/>
    </row>
    <row r="103" ht="19" customHeight="1" spans="1:13">
      <c r="A103" s="9" t="s">
        <v>60</v>
      </c>
      <c r="B103" s="9" t="s">
        <v>1158</v>
      </c>
      <c r="C103" s="12">
        <f>SUMIFS('8月奖金发放记录'!$J$2:$J$171,'8月奖金发放记录'!$B$2:$B$171,"尚建华",'8月奖金发放记录'!$A$2:$A$171,"粤AGP5770")</f>
        <v>260</v>
      </c>
      <c r="D103" s="2" t="s">
        <v>1159</v>
      </c>
      <c r="E103" s="2" t="s">
        <v>1391</v>
      </c>
      <c r="F103" s="2"/>
      <c r="G103" s="2"/>
      <c r="H103" s="4"/>
      <c r="I103" s="4"/>
      <c r="J103" s="4"/>
      <c r="K103" s="4"/>
      <c r="L103" s="4"/>
      <c r="M103" s="4"/>
    </row>
    <row r="104" ht="19" customHeight="1" spans="1:13">
      <c r="A104" s="4"/>
      <c r="B104" s="4"/>
      <c r="C104" s="5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ht="34" customHeight="1" spans="1:13">
      <c r="A105" s="9" t="s">
        <v>398</v>
      </c>
      <c r="B105" s="10" t="s">
        <v>12</v>
      </c>
      <c r="C105" s="3">
        <v>260</v>
      </c>
      <c r="D105" s="2" t="s">
        <v>1748</v>
      </c>
      <c r="E105" s="2" t="s">
        <v>1749</v>
      </c>
      <c r="F105" s="2" t="s">
        <v>1750</v>
      </c>
      <c r="G105" s="2" t="s">
        <v>1751</v>
      </c>
      <c r="H105" s="2" t="s">
        <v>1752</v>
      </c>
      <c r="I105" s="2" t="s">
        <v>1753</v>
      </c>
      <c r="J105" s="2" t="s">
        <v>1754</v>
      </c>
      <c r="K105" s="2" t="s">
        <v>1755</v>
      </c>
      <c r="L105" s="2" t="s">
        <v>1756</v>
      </c>
      <c r="M105" s="2" t="s">
        <v>24</v>
      </c>
    </row>
    <row r="106" ht="34" customHeight="1" spans="1:13">
      <c r="A106" s="1" t="s">
        <v>60</v>
      </c>
      <c r="B106" s="1" t="s">
        <v>1155</v>
      </c>
      <c r="C106" s="11" t="s">
        <v>1108</v>
      </c>
      <c r="D106" s="1" t="s">
        <v>51</v>
      </c>
      <c r="E106" s="1" t="s">
        <v>1156</v>
      </c>
      <c r="F106" s="4"/>
      <c r="G106" s="4"/>
      <c r="H106" s="4"/>
      <c r="I106" s="4"/>
      <c r="J106" s="4"/>
      <c r="K106" s="4"/>
      <c r="L106" s="4"/>
      <c r="M106" s="4"/>
    </row>
    <row r="107" ht="19" customHeight="1" spans="1:13">
      <c r="A107" s="2" t="s">
        <v>60</v>
      </c>
      <c r="B107" s="2" t="s">
        <v>1100</v>
      </c>
      <c r="C107" s="3">
        <f>'8月奖金发放记录'!J19</f>
        <v>260</v>
      </c>
      <c r="D107" s="2" t="s">
        <v>1157</v>
      </c>
      <c r="E107" s="2"/>
      <c r="F107" s="2"/>
      <c r="G107" s="2"/>
      <c r="H107" s="4"/>
      <c r="I107" s="4"/>
      <c r="J107" s="4"/>
      <c r="K107" s="4"/>
      <c r="L107" s="4"/>
      <c r="M107" s="4"/>
    </row>
    <row r="108" ht="19" customHeight="1" spans="1:13">
      <c r="A108" s="9" t="s">
        <v>60</v>
      </c>
      <c r="B108" s="9" t="s">
        <v>1158</v>
      </c>
      <c r="C108" s="12">
        <f>SUMIFS('8月奖金发放记录'!$J$2:$J$171,'8月奖金发放记录'!$B$2:$B$171,"尚建华",'8月奖金发放记录'!$A$2:$A$171,"粤AGP5791")</f>
        <v>260</v>
      </c>
      <c r="D108" s="2" t="s">
        <v>1159</v>
      </c>
      <c r="E108" s="2" t="s">
        <v>1160</v>
      </c>
      <c r="F108" s="2"/>
      <c r="G108" s="2"/>
      <c r="H108" s="4"/>
      <c r="I108" s="4"/>
      <c r="J108" s="4"/>
      <c r="K108" s="4"/>
      <c r="L108" s="4"/>
      <c r="M108" s="4"/>
    </row>
    <row r="109" ht="19" customHeight="1" spans="1:13">
      <c r="A109" s="4"/>
      <c r="B109" s="4"/>
      <c r="C109" s="5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ht="34" customHeight="1" spans="1:13">
      <c r="A110" s="9" t="s">
        <v>399</v>
      </c>
      <c r="B110" s="10" t="s">
        <v>11</v>
      </c>
      <c r="C110" s="3">
        <v>150</v>
      </c>
      <c r="D110" s="2" t="s">
        <v>1151</v>
      </c>
      <c r="E110" s="2" t="s">
        <v>1151</v>
      </c>
      <c r="F110" s="2" t="s">
        <v>1151</v>
      </c>
      <c r="G110" s="2" t="s">
        <v>1151</v>
      </c>
      <c r="H110" s="2" t="s">
        <v>1757</v>
      </c>
      <c r="I110" s="2" t="s">
        <v>1758</v>
      </c>
      <c r="J110" s="2" t="s">
        <v>1759</v>
      </c>
      <c r="K110" s="2" t="s">
        <v>1760</v>
      </c>
      <c r="L110" s="2" t="s">
        <v>1761</v>
      </c>
      <c r="M110" s="2" t="s">
        <v>69</v>
      </c>
    </row>
    <row r="111" ht="34" customHeight="1" spans="1:13">
      <c r="A111" s="1" t="s">
        <v>60</v>
      </c>
      <c r="B111" s="1" t="s">
        <v>1155</v>
      </c>
      <c r="C111" s="11" t="s">
        <v>1108</v>
      </c>
      <c r="D111" s="1" t="s">
        <v>51</v>
      </c>
      <c r="E111" s="1" t="s">
        <v>1156</v>
      </c>
      <c r="F111" s="4"/>
      <c r="G111" s="4"/>
      <c r="H111" s="4"/>
      <c r="I111" s="4"/>
      <c r="J111" s="4"/>
      <c r="K111" s="4"/>
      <c r="L111" s="4"/>
      <c r="M111" s="4"/>
    </row>
    <row r="112" ht="19" customHeight="1" spans="1:13">
      <c r="A112" s="2" t="s">
        <v>60</v>
      </c>
      <c r="B112" s="2" t="s">
        <v>4</v>
      </c>
      <c r="C112" s="3">
        <f>'8月奖金发放记录'!J97</f>
        <v>150</v>
      </c>
      <c r="D112" s="2" t="s">
        <v>1380</v>
      </c>
      <c r="E112" s="2"/>
      <c r="F112" s="2"/>
      <c r="G112" s="2"/>
      <c r="H112" s="4"/>
      <c r="I112" s="4"/>
      <c r="J112" s="4"/>
      <c r="K112" s="4"/>
      <c r="L112" s="4"/>
      <c r="M112" s="4"/>
    </row>
    <row r="113" ht="19" customHeight="1" spans="1:13">
      <c r="A113" s="9" t="s">
        <v>60</v>
      </c>
      <c r="B113" s="9" t="s">
        <v>1158</v>
      </c>
      <c r="C113" s="12">
        <f>SUMIFS('8月奖金发放记录'!$J$2:$J$171,'8月奖金发放记录'!$B$2:$B$171,"尚建华",'8月奖金发放记录'!$A$2:$A$171,"粤AGP5796")</f>
        <v>150</v>
      </c>
      <c r="D113" s="2" t="s">
        <v>1159</v>
      </c>
      <c r="E113" s="2" t="s">
        <v>1681</v>
      </c>
      <c r="F113" s="2"/>
      <c r="G113" s="2"/>
      <c r="H113" s="4"/>
      <c r="I113" s="4"/>
      <c r="J113" s="4"/>
      <c r="K113" s="4"/>
      <c r="L113" s="4"/>
      <c r="M113" s="4"/>
    </row>
    <row r="114" ht="19" customHeight="1" spans="1:13">
      <c r="A114" s="4"/>
      <c r="B114" s="4"/>
      <c r="C114" s="5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ht="34" customHeight="1" spans="1:13">
      <c r="A115" s="9" t="s">
        <v>400</v>
      </c>
      <c r="B115" s="10" t="s">
        <v>11</v>
      </c>
      <c r="C115" s="3">
        <v>150</v>
      </c>
      <c r="D115" s="2" t="s">
        <v>1762</v>
      </c>
      <c r="E115" s="2" t="s">
        <v>1763</v>
      </c>
      <c r="F115" s="2" t="s">
        <v>1764</v>
      </c>
      <c r="G115" s="2" t="s">
        <v>1765</v>
      </c>
      <c r="H115" s="2" t="s">
        <v>1766</v>
      </c>
      <c r="I115" s="2" t="s">
        <v>1767</v>
      </c>
      <c r="J115" s="2" t="s">
        <v>1768</v>
      </c>
      <c r="K115" s="2" t="s">
        <v>1769</v>
      </c>
      <c r="L115" s="2" t="s">
        <v>1770</v>
      </c>
      <c r="M115" s="2" t="s">
        <v>69</v>
      </c>
    </row>
    <row r="116" ht="34" customHeight="1" spans="1:13">
      <c r="A116" s="1" t="s">
        <v>60</v>
      </c>
      <c r="B116" s="1" t="s">
        <v>1155</v>
      </c>
      <c r="C116" s="11" t="s">
        <v>1108</v>
      </c>
      <c r="D116" s="1" t="s">
        <v>51</v>
      </c>
      <c r="E116" s="1" t="s">
        <v>1156</v>
      </c>
      <c r="F116" s="4"/>
      <c r="G116" s="4"/>
      <c r="H116" s="4"/>
      <c r="I116" s="4"/>
      <c r="J116" s="4"/>
      <c r="K116" s="4"/>
      <c r="L116" s="4"/>
      <c r="M116" s="4"/>
    </row>
    <row r="117" ht="19" customHeight="1" spans="1:13">
      <c r="A117" s="2" t="s">
        <v>60</v>
      </c>
      <c r="B117" s="2" t="s">
        <v>1100</v>
      </c>
      <c r="C117" s="3">
        <f>'8月奖金发放记录'!J20</f>
        <v>111.29</v>
      </c>
      <c r="D117" s="2" t="s">
        <v>1157</v>
      </c>
      <c r="E117" s="2"/>
      <c r="F117" s="2"/>
      <c r="G117" s="2"/>
      <c r="H117" s="4"/>
      <c r="I117" s="4"/>
      <c r="J117" s="4"/>
      <c r="K117" s="4"/>
      <c r="L117" s="4"/>
      <c r="M117" s="4"/>
    </row>
    <row r="118" ht="19" customHeight="1" spans="1:13">
      <c r="A118" s="9" t="s">
        <v>60</v>
      </c>
      <c r="B118" s="9" t="s">
        <v>1158</v>
      </c>
      <c r="C118" s="12">
        <f>SUMIFS('8月奖金发放记录'!$J$2:$J$171,'8月奖金发放记录'!$B$2:$B$171,"尚建华",'8月奖金发放记录'!$A$2:$A$171,"粤AGP6639")</f>
        <v>111.29</v>
      </c>
      <c r="D118" s="2" t="s">
        <v>1159</v>
      </c>
      <c r="E118" s="2" t="s">
        <v>1391</v>
      </c>
      <c r="F118" s="2"/>
      <c r="G118" s="2"/>
      <c r="H118" s="4"/>
      <c r="I118" s="4"/>
      <c r="J118" s="4"/>
      <c r="K118" s="4"/>
      <c r="L118" s="4"/>
      <c r="M118" s="4"/>
    </row>
    <row r="119" ht="19" customHeight="1" spans="1:13">
      <c r="A119" s="4"/>
      <c r="B119" s="4"/>
      <c r="C119" s="5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ht="34" customHeight="1" spans="1:13">
      <c r="A120" s="9" t="s">
        <v>401</v>
      </c>
      <c r="B120" s="10" t="s">
        <v>11</v>
      </c>
      <c r="C120" s="3">
        <v>150</v>
      </c>
      <c r="D120" s="2" t="s">
        <v>1771</v>
      </c>
      <c r="E120" s="2" t="s">
        <v>1772</v>
      </c>
      <c r="F120" s="2" t="s">
        <v>1773</v>
      </c>
      <c r="G120" s="2" t="s">
        <v>1774</v>
      </c>
      <c r="H120" s="2" t="s">
        <v>1775</v>
      </c>
      <c r="I120" s="2" t="s">
        <v>1776</v>
      </c>
      <c r="J120" s="2" t="s">
        <v>1777</v>
      </c>
      <c r="K120" s="2" t="s">
        <v>1778</v>
      </c>
      <c r="L120" s="2" t="s">
        <v>1779</v>
      </c>
      <c r="M120" s="2" t="s">
        <v>69</v>
      </c>
    </row>
    <row r="121" ht="34" customHeight="1" spans="1:13">
      <c r="A121" s="1" t="s">
        <v>60</v>
      </c>
      <c r="B121" s="1" t="s">
        <v>1155</v>
      </c>
      <c r="C121" s="11" t="s">
        <v>1108</v>
      </c>
      <c r="D121" s="1" t="s">
        <v>51</v>
      </c>
      <c r="E121" s="1" t="s">
        <v>1156</v>
      </c>
      <c r="F121" s="4"/>
      <c r="G121" s="4"/>
      <c r="H121" s="4"/>
      <c r="I121" s="4"/>
      <c r="J121" s="4"/>
      <c r="K121" s="4"/>
      <c r="L121" s="4"/>
      <c r="M121" s="4"/>
    </row>
    <row r="122" ht="19" customHeight="1" spans="1:13">
      <c r="A122" s="2" t="s">
        <v>60</v>
      </c>
      <c r="B122" s="2" t="s">
        <v>1100</v>
      </c>
      <c r="C122" s="3">
        <f>'8月奖金发放记录'!J21</f>
        <v>111.29</v>
      </c>
      <c r="D122" s="2" t="s">
        <v>1157</v>
      </c>
      <c r="E122" s="2"/>
      <c r="F122" s="2"/>
      <c r="G122" s="2"/>
      <c r="H122" s="4"/>
      <c r="I122" s="4"/>
      <c r="J122" s="4"/>
      <c r="K122" s="4"/>
      <c r="L122" s="4"/>
      <c r="M122" s="4"/>
    </row>
    <row r="123" ht="19" customHeight="1" spans="1:13">
      <c r="A123" s="9" t="s">
        <v>60</v>
      </c>
      <c r="B123" s="9" t="s">
        <v>1158</v>
      </c>
      <c r="C123" s="12">
        <f>SUMIFS('8月奖金发放记录'!$J$2:$J$171,'8月奖金发放记录'!$B$2:$B$171,"尚建华",'8月奖金发放记录'!$A$2:$A$171,"粤AGP6651")</f>
        <v>111.29</v>
      </c>
      <c r="D123" s="2" t="s">
        <v>1159</v>
      </c>
      <c r="E123" s="2" t="s">
        <v>1160</v>
      </c>
      <c r="F123" s="2"/>
      <c r="G123" s="2"/>
      <c r="H123" s="4"/>
      <c r="I123" s="4"/>
      <c r="J123" s="4"/>
      <c r="K123" s="4"/>
      <c r="L123" s="4"/>
      <c r="M123" s="4"/>
    </row>
    <row r="124" ht="19" customHeight="1" spans="1:13">
      <c r="A124" s="4"/>
      <c r="B124" s="4"/>
      <c r="C124" s="5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ht="34" customHeight="1" spans="1:13">
      <c r="A125" s="9" t="s">
        <v>402</v>
      </c>
      <c r="B125" s="10" t="s">
        <v>11</v>
      </c>
      <c r="C125" s="3">
        <v>150</v>
      </c>
      <c r="D125" s="2" t="s">
        <v>1780</v>
      </c>
      <c r="E125" s="2" t="s">
        <v>1781</v>
      </c>
      <c r="F125" s="2" t="s">
        <v>1782</v>
      </c>
      <c r="G125" s="2" t="s">
        <v>1783</v>
      </c>
      <c r="H125" s="2" t="s">
        <v>1784</v>
      </c>
      <c r="I125" s="2" t="s">
        <v>1785</v>
      </c>
      <c r="J125" s="2" t="s">
        <v>1786</v>
      </c>
      <c r="K125" s="2" t="s">
        <v>1787</v>
      </c>
      <c r="L125" s="2" t="s">
        <v>1788</v>
      </c>
      <c r="M125" s="2" t="s">
        <v>24</v>
      </c>
    </row>
    <row r="126" ht="34" customHeight="1" spans="1:13">
      <c r="A126" s="1" t="s">
        <v>60</v>
      </c>
      <c r="B126" s="1" t="s">
        <v>1155</v>
      </c>
      <c r="C126" s="11" t="s">
        <v>1108</v>
      </c>
      <c r="D126" s="1" t="s">
        <v>51</v>
      </c>
      <c r="E126" s="1" t="s">
        <v>1156</v>
      </c>
      <c r="F126" s="4"/>
      <c r="G126" s="4"/>
      <c r="H126" s="4"/>
      <c r="I126" s="4"/>
      <c r="J126" s="4"/>
      <c r="K126" s="4"/>
      <c r="L126" s="4"/>
      <c r="M126" s="4"/>
    </row>
    <row r="127" ht="19" customHeight="1" spans="1:13">
      <c r="A127" s="2" t="s">
        <v>60</v>
      </c>
      <c r="B127" s="2" t="s">
        <v>1164</v>
      </c>
      <c r="C127" s="3">
        <v>0</v>
      </c>
      <c r="D127" s="2" t="s">
        <v>746</v>
      </c>
      <c r="E127" s="2"/>
      <c r="F127" s="2"/>
      <c r="G127" s="2"/>
      <c r="H127" s="4"/>
      <c r="I127" s="4"/>
      <c r="J127" s="4"/>
      <c r="K127" s="4"/>
      <c r="L127" s="4"/>
      <c r="M127" s="4"/>
    </row>
    <row r="128" ht="19" customHeight="1" spans="1:13">
      <c r="A128" s="9" t="s">
        <v>60</v>
      </c>
      <c r="B128" s="9" t="s">
        <v>1158</v>
      </c>
      <c r="C128" s="12">
        <f>SUMIFS('8月奖金发放记录'!$J$2:$J$171,'8月奖金发放记录'!$B$2:$B$171,"尚建华",'8月奖金发放记录'!$A$2:$A$171,"粤AGP6680")</f>
        <v>0</v>
      </c>
      <c r="D128" s="2" t="s">
        <v>1159</v>
      </c>
      <c r="E128" s="2" t="s">
        <v>1160</v>
      </c>
      <c r="F128" s="2"/>
      <c r="G128" s="2"/>
      <c r="H128" s="4"/>
      <c r="I128" s="4"/>
      <c r="J128" s="4"/>
      <c r="K128" s="4"/>
      <c r="L128" s="4"/>
      <c r="M128" s="4"/>
    </row>
    <row r="129" ht="19" customHeight="1" spans="1:13">
      <c r="A129" s="4"/>
      <c r="B129" s="4"/>
      <c r="C129" s="5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ht="34" customHeight="1" spans="1:13">
      <c r="A130" s="9" t="s">
        <v>405</v>
      </c>
      <c r="B130" s="10" t="s">
        <v>11</v>
      </c>
      <c r="C130" s="3">
        <v>150</v>
      </c>
      <c r="D130" s="2" t="s">
        <v>1789</v>
      </c>
      <c r="E130" s="2" t="s">
        <v>1790</v>
      </c>
      <c r="F130" s="2" t="s">
        <v>1791</v>
      </c>
      <c r="G130" s="2" t="s">
        <v>1792</v>
      </c>
      <c r="H130" s="2" t="s">
        <v>1793</v>
      </c>
      <c r="I130" s="2" t="s">
        <v>1794</v>
      </c>
      <c r="J130" s="2" t="s">
        <v>1795</v>
      </c>
      <c r="K130" s="2" t="s">
        <v>1796</v>
      </c>
      <c r="L130" s="2" t="s">
        <v>1797</v>
      </c>
      <c r="M130" s="2" t="s">
        <v>69</v>
      </c>
    </row>
    <row r="131" ht="34" customHeight="1" spans="1:13">
      <c r="A131" s="1" t="s">
        <v>60</v>
      </c>
      <c r="B131" s="1" t="s">
        <v>1155</v>
      </c>
      <c r="C131" s="11" t="s">
        <v>1108</v>
      </c>
      <c r="D131" s="1" t="s">
        <v>51</v>
      </c>
      <c r="E131" s="1" t="s">
        <v>1156</v>
      </c>
      <c r="F131" s="4"/>
      <c r="G131" s="4"/>
      <c r="H131" s="4"/>
      <c r="I131" s="4"/>
      <c r="J131" s="4"/>
      <c r="K131" s="4"/>
      <c r="L131" s="4"/>
      <c r="M131" s="4"/>
    </row>
    <row r="132" ht="19" customHeight="1" spans="1:13">
      <c r="A132" s="2" t="s">
        <v>60</v>
      </c>
      <c r="B132" s="2" t="s">
        <v>699</v>
      </c>
      <c r="C132" s="3">
        <f>'8月奖金发放记录'!J158</f>
        <v>4.84</v>
      </c>
      <c r="D132" s="2" t="s">
        <v>1157</v>
      </c>
      <c r="E132" s="2"/>
      <c r="F132" s="2"/>
      <c r="G132" s="2"/>
      <c r="H132" s="4"/>
      <c r="I132" s="4"/>
      <c r="J132" s="4"/>
      <c r="K132" s="4"/>
      <c r="L132" s="4"/>
      <c r="M132" s="4"/>
    </row>
    <row r="133" ht="19" customHeight="1" spans="1:13">
      <c r="A133" s="9" t="s">
        <v>60</v>
      </c>
      <c r="B133" s="9" t="s">
        <v>1158</v>
      </c>
      <c r="C133" s="12">
        <f>SUMIFS('8月奖金发放记录'!$J$2:$J$171,'8月奖金发放记录'!$B$2:$B$171,"尚建华",'8月奖金发放记录'!$A$2:$A$171,"粤AGP7018")</f>
        <v>4.84</v>
      </c>
      <c r="D133" s="2" t="s">
        <v>1159</v>
      </c>
      <c r="E133" s="2" t="s">
        <v>1160</v>
      </c>
      <c r="F133" s="2"/>
      <c r="G133" s="2"/>
      <c r="H133" s="4"/>
      <c r="I133" s="4"/>
      <c r="J133" s="4"/>
      <c r="K133" s="4"/>
      <c r="L133" s="4"/>
      <c r="M133" s="4"/>
    </row>
    <row r="134" ht="19" customHeight="1" spans="1:13">
      <c r="A134" s="4"/>
      <c r="B134" s="4"/>
      <c r="C134" s="5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ht="34" customHeight="1" spans="1:13">
      <c r="A135" s="9" t="s">
        <v>406</v>
      </c>
      <c r="B135" s="10" t="s">
        <v>12</v>
      </c>
      <c r="C135" s="3">
        <v>260</v>
      </c>
      <c r="D135" s="2" t="s">
        <v>1151</v>
      </c>
      <c r="E135" s="2" t="s">
        <v>1151</v>
      </c>
      <c r="F135" s="2" t="s">
        <v>1151</v>
      </c>
      <c r="G135" s="2" t="s">
        <v>1151</v>
      </c>
      <c r="H135" s="2" t="s">
        <v>1798</v>
      </c>
      <c r="I135" s="2" t="s">
        <v>1799</v>
      </c>
      <c r="J135" s="2" t="s">
        <v>1800</v>
      </c>
      <c r="K135" s="2" t="s">
        <v>1801</v>
      </c>
      <c r="L135" s="2" t="s">
        <v>1802</v>
      </c>
      <c r="M135" s="2" t="s">
        <v>69</v>
      </c>
    </row>
    <row r="136" ht="34" customHeight="1" spans="1:13">
      <c r="A136" s="1" t="s">
        <v>60</v>
      </c>
      <c r="B136" s="1" t="s">
        <v>1155</v>
      </c>
      <c r="C136" s="11" t="s">
        <v>1108</v>
      </c>
      <c r="D136" s="1" t="s">
        <v>51</v>
      </c>
      <c r="E136" s="1" t="s">
        <v>1156</v>
      </c>
      <c r="F136" s="4"/>
      <c r="G136" s="4"/>
      <c r="H136" s="4"/>
      <c r="I136" s="4"/>
      <c r="J136" s="4"/>
      <c r="K136" s="4"/>
      <c r="L136" s="4"/>
      <c r="M136" s="4"/>
    </row>
    <row r="137" ht="19" customHeight="1" spans="1:13">
      <c r="A137" s="2" t="s">
        <v>60</v>
      </c>
      <c r="B137" s="2" t="s">
        <v>4</v>
      </c>
      <c r="C137" s="3">
        <f>'8月奖金发放记录'!J98</f>
        <v>260</v>
      </c>
      <c r="D137" s="2" t="s">
        <v>1380</v>
      </c>
      <c r="E137" s="2"/>
      <c r="F137" s="2"/>
      <c r="G137" s="2"/>
      <c r="H137" s="4"/>
      <c r="I137" s="4"/>
      <c r="J137" s="4"/>
      <c r="K137" s="4"/>
      <c r="L137" s="4"/>
      <c r="M137" s="4"/>
    </row>
    <row r="138" ht="19" customHeight="1" spans="1:13">
      <c r="A138" s="9" t="s">
        <v>60</v>
      </c>
      <c r="B138" s="9" t="s">
        <v>1158</v>
      </c>
      <c r="C138" s="12">
        <f>SUMIFS('8月奖金发放记录'!$J$2:$J$171,'8月奖金发放记录'!$B$2:$B$171,"尚建华",'8月奖金发放记录'!$A$2:$A$171,"粤AGP7026")</f>
        <v>260</v>
      </c>
      <c r="D138" s="2" t="s">
        <v>1159</v>
      </c>
      <c r="E138" s="2" t="s">
        <v>1681</v>
      </c>
      <c r="F138" s="2"/>
      <c r="G138" s="2"/>
      <c r="H138" s="4"/>
      <c r="I138" s="4"/>
      <c r="J138" s="4"/>
      <c r="K138" s="4"/>
      <c r="L138" s="4"/>
      <c r="M138" s="4"/>
    </row>
    <row r="139" ht="19" customHeight="1" spans="1:13">
      <c r="A139" s="4"/>
      <c r="B139" s="4"/>
      <c r="C139" s="5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ht="34" customHeight="1" spans="1:13">
      <c r="A140" s="9" t="s">
        <v>407</v>
      </c>
      <c r="B140" s="10" t="s">
        <v>11</v>
      </c>
      <c r="C140" s="3">
        <v>150</v>
      </c>
      <c r="D140" s="2" t="s">
        <v>1803</v>
      </c>
      <c r="E140" s="2" t="s">
        <v>1804</v>
      </c>
      <c r="F140" s="2" t="s">
        <v>1805</v>
      </c>
      <c r="G140" s="2" t="s">
        <v>1518</v>
      </c>
      <c r="H140" s="2" t="s">
        <v>1806</v>
      </c>
      <c r="I140" s="2" t="s">
        <v>1807</v>
      </c>
      <c r="J140" s="2" t="s">
        <v>1808</v>
      </c>
      <c r="K140" s="2" t="s">
        <v>1809</v>
      </c>
      <c r="L140" s="2" t="s">
        <v>1810</v>
      </c>
      <c r="M140" s="2" t="s">
        <v>69</v>
      </c>
    </row>
    <row r="141" ht="34" customHeight="1" spans="1:13">
      <c r="A141" s="1" t="s">
        <v>60</v>
      </c>
      <c r="B141" s="1" t="s">
        <v>1155</v>
      </c>
      <c r="C141" s="11" t="s">
        <v>1108</v>
      </c>
      <c r="D141" s="1" t="s">
        <v>51</v>
      </c>
      <c r="E141" s="1" t="s">
        <v>1156</v>
      </c>
      <c r="F141" s="4"/>
      <c r="G141" s="4"/>
      <c r="H141" s="4"/>
      <c r="I141" s="4"/>
      <c r="J141" s="4"/>
      <c r="K141" s="4"/>
      <c r="L141" s="4"/>
      <c r="M141" s="4"/>
    </row>
    <row r="142" ht="19" customHeight="1" spans="1:13">
      <c r="A142" s="2" t="s">
        <v>60</v>
      </c>
      <c r="B142" s="2" t="s">
        <v>4</v>
      </c>
      <c r="C142" s="3">
        <f>'8月奖金发放记录'!J99</f>
        <v>150</v>
      </c>
      <c r="D142" s="2" t="s">
        <v>1380</v>
      </c>
      <c r="E142" s="2"/>
      <c r="F142" s="2"/>
      <c r="G142" s="2"/>
      <c r="H142" s="4"/>
      <c r="I142" s="4"/>
      <c r="J142" s="4"/>
      <c r="K142" s="4"/>
      <c r="L142" s="4"/>
      <c r="M142" s="4"/>
    </row>
    <row r="143" ht="19" customHeight="1" spans="1:13">
      <c r="A143" s="9" t="s">
        <v>60</v>
      </c>
      <c r="B143" s="9" t="s">
        <v>1158</v>
      </c>
      <c r="C143" s="12">
        <f>SUMIFS('8月奖金发放记录'!$J$2:$J$171,'8月奖金发放记录'!$B$2:$B$171,"尚建华",'8月奖金发放记录'!$A$2:$A$171,"粤AGP9338")</f>
        <v>150</v>
      </c>
      <c r="D143" s="2" t="s">
        <v>1159</v>
      </c>
      <c r="E143" s="2" t="s">
        <v>1811</v>
      </c>
      <c r="F143" s="2"/>
      <c r="G143" s="2"/>
      <c r="H143" s="4"/>
      <c r="I143" s="4"/>
      <c r="J143" s="4"/>
      <c r="K143" s="4"/>
      <c r="L143" s="4"/>
      <c r="M143" s="4"/>
    </row>
    <row r="144" ht="19" customHeight="1" spans="1:13">
      <c r="A144" s="4"/>
      <c r="B144" s="4"/>
      <c r="C144" s="5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ht="34" customHeight="1" spans="1:13">
      <c r="A145" s="9" t="s">
        <v>408</v>
      </c>
      <c r="B145" s="10" t="s">
        <v>12</v>
      </c>
      <c r="C145" s="3">
        <v>260</v>
      </c>
      <c r="D145" s="2" t="s">
        <v>1151</v>
      </c>
      <c r="E145" s="2" t="s">
        <v>1151</v>
      </c>
      <c r="F145" s="2" t="s">
        <v>1151</v>
      </c>
      <c r="G145" s="2" t="s">
        <v>1812</v>
      </c>
      <c r="H145" s="2" t="s">
        <v>1813</v>
      </c>
      <c r="I145" s="2" t="s">
        <v>1814</v>
      </c>
      <c r="J145" s="2" t="s">
        <v>1815</v>
      </c>
      <c r="K145" s="2" t="s">
        <v>1816</v>
      </c>
      <c r="L145" s="2" t="s">
        <v>1817</v>
      </c>
      <c r="M145" s="2" t="s">
        <v>69</v>
      </c>
    </row>
    <row r="146" ht="34" customHeight="1" spans="1:13">
      <c r="A146" s="1" t="s">
        <v>60</v>
      </c>
      <c r="B146" s="1" t="s">
        <v>1155</v>
      </c>
      <c r="C146" s="11" t="s">
        <v>1108</v>
      </c>
      <c r="D146" s="1" t="s">
        <v>51</v>
      </c>
      <c r="E146" s="1" t="s">
        <v>1156</v>
      </c>
      <c r="F146" s="4"/>
      <c r="G146" s="4"/>
      <c r="H146" s="4"/>
      <c r="I146" s="4"/>
      <c r="J146" s="4"/>
      <c r="K146" s="4"/>
      <c r="L146" s="4"/>
      <c r="M146" s="4"/>
    </row>
    <row r="147" ht="19" customHeight="1" spans="1:13">
      <c r="A147" s="2" t="s">
        <v>60</v>
      </c>
      <c r="B147" s="2" t="s">
        <v>1100</v>
      </c>
      <c r="C147" s="3">
        <f>'8月奖金发放记录'!J22</f>
        <v>234.84</v>
      </c>
      <c r="D147" s="2" t="s">
        <v>1157</v>
      </c>
      <c r="E147" s="2"/>
      <c r="F147" s="2"/>
      <c r="G147" s="2"/>
      <c r="H147" s="4"/>
      <c r="I147" s="4"/>
      <c r="J147" s="4"/>
      <c r="K147" s="4"/>
      <c r="L147" s="4"/>
      <c r="M147" s="4"/>
    </row>
    <row r="148" ht="19" customHeight="1" spans="1:13">
      <c r="A148" s="9" t="s">
        <v>60</v>
      </c>
      <c r="B148" s="9" t="s">
        <v>1158</v>
      </c>
      <c r="C148" s="12">
        <f>SUMIFS('8月奖金发放记录'!$J$2:$J$171,'8月奖金发放记录'!$B$2:$B$171,"尚建华",'8月奖金发放记录'!$A$2:$A$171,"粤AGP9346")</f>
        <v>234.84</v>
      </c>
      <c r="D148" s="2" t="s">
        <v>1159</v>
      </c>
      <c r="E148" s="2" t="s">
        <v>1160</v>
      </c>
      <c r="F148" s="2"/>
      <c r="G148" s="2"/>
      <c r="H148" s="4"/>
      <c r="I148" s="4"/>
      <c r="J148" s="4"/>
      <c r="K148" s="4"/>
      <c r="L148" s="4"/>
      <c r="M148" s="4"/>
    </row>
    <row r="149" ht="19" customHeight="1" spans="1:13">
      <c r="A149" s="4"/>
      <c r="B149" s="4"/>
      <c r="C149" s="5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ht="34" customHeight="1" spans="1:13">
      <c r="A150" s="9" t="s">
        <v>409</v>
      </c>
      <c r="B150" s="10" t="s">
        <v>12</v>
      </c>
      <c r="C150" s="3">
        <v>260</v>
      </c>
      <c r="D150" s="2" t="s">
        <v>1151</v>
      </c>
      <c r="E150" s="2" t="s">
        <v>1818</v>
      </c>
      <c r="F150" s="2" t="s">
        <v>1819</v>
      </c>
      <c r="G150" s="2" t="s">
        <v>1820</v>
      </c>
      <c r="H150" s="2" t="s">
        <v>1821</v>
      </c>
      <c r="I150" s="2" t="s">
        <v>1822</v>
      </c>
      <c r="J150" s="2" t="s">
        <v>1823</v>
      </c>
      <c r="K150" s="2" t="s">
        <v>1824</v>
      </c>
      <c r="L150" s="2" t="s">
        <v>1825</v>
      </c>
      <c r="M150" s="2" t="s">
        <v>69</v>
      </c>
    </row>
    <row r="151" ht="34" customHeight="1" spans="1:13">
      <c r="A151" s="1" t="s">
        <v>60</v>
      </c>
      <c r="B151" s="1" t="s">
        <v>1155</v>
      </c>
      <c r="C151" s="11" t="s">
        <v>1108</v>
      </c>
      <c r="D151" s="1" t="s">
        <v>51</v>
      </c>
      <c r="E151" s="1" t="s">
        <v>1156</v>
      </c>
      <c r="F151" s="4"/>
      <c r="G151" s="4"/>
      <c r="H151" s="4"/>
      <c r="I151" s="4"/>
      <c r="J151" s="4"/>
      <c r="K151" s="4"/>
      <c r="L151" s="4"/>
      <c r="M151" s="4"/>
    </row>
    <row r="152" ht="19" customHeight="1" spans="1:13">
      <c r="A152" s="2" t="s">
        <v>60</v>
      </c>
      <c r="B152" s="2" t="s">
        <v>1100</v>
      </c>
      <c r="C152" s="3">
        <f>'8月奖金发放记录'!J23</f>
        <v>192.9</v>
      </c>
      <c r="D152" s="2" t="s">
        <v>1157</v>
      </c>
      <c r="E152" s="2"/>
      <c r="F152" s="2"/>
      <c r="G152" s="2"/>
      <c r="H152" s="4"/>
      <c r="I152" s="4"/>
      <c r="J152" s="4"/>
      <c r="K152" s="4"/>
      <c r="L152" s="4"/>
      <c r="M152" s="4"/>
    </row>
    <row r="153" ht="19" customHeight="1" spans="1:13">
      <c r="A153" s="9" t="s">
        <v>60</v>
      </c>
      <c r="B153" s="9" t="s">
        <v>1158</v>
      </c>
      <c r="C153" s="12">
        <f>SUMIFS('8月奖金发放记录'!$J$2:$J$171,'8月奖金发放记录'!$B$2:$B$171,"尚建华",'8月奖金发放记录'!$A$2:$A$171,"粤AGP9350")</f>
        <v>192.9</v>
      </c>
      <c r="D153" s="2" t="s">
        <v>1159</v>
      </c>
      <c r="E153" s="2" t="s">
        <v>1160</v>
      </c>
      <c r="F153" s="2"/>
      <c r="G153" s="2"/>
      <c r="H153" s="4"/>
      <c r="I153" s="4"/>
      <c r="J153" s="4"/>
      <c r="K153" s="4"/>
      <c r="L153" s="4"/>
      <c r="M153" s="4"/>
    </row>
    <row r="154" ht="19" customHeight="1" spans="1:13">
      <c r="A154" s="4"/>
      <c r="B154" s="4"/>
      <c r="C154" s="5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ht="34" customHeight="1" spans="1:13">
      <c r="A155" s="9" t="s">
        <v>412</v>
      </c>
      <c r="B155" s="10" t="s">
        <v>12</v>
      </c>
      <c r="C155" s="3">
        <v>260</v>
      </c>
      <c r="D155" s="2" t="s">
        <v>1151</v>
      </c>
      <c r="E155" s="2" t="s">
        <v>1151</v>
      </c>
      <c r="F155" s="2" t="s">
        <v>1151</v>
      </c>
      <c r="G155" s="2" t="s">
        <v>1151</v>
      </c>
      <c r="H155" s="2" t="s">
        <v>1151</v>
      </c>
      <c r="I155" s="2" t="s">
        <v>1826</v>
      </c>
      <c r="J155" s="2" t="s">
        <v>1827</v>
      </c>
      <c r="K155" s="2" t="s">
        <v>1828</v>
      </c>
      <c r="L155" s="2" t="s">
        <v>1829</v>
      </c>
      <c r="M155" s="2" t="s">
        <v>24</v>
      </c>
    </row>
    <row r="156" ht="34" customHeight="1" spans="1:13">
      <c r="A156" s="1" t="s">
        <v>60</v>
      </c>
      <c r="B156" s="1" t="s">
        <v>1155</v>
      </c>
      <c r="C156" s="11" t="s">
        <v>1108</v>
      </c>
      <c r="D156" s="1" t="s">
        <v>51</v>
      </c>
      <c r="E156" s="1" t="s">
        <v>1156</v>
      </c>
      <c r="F156" s="4"/>
      <c r="G156" s="4"/>
      <c r="H156" s="4"/>
      <c r="I156" s="4"/>
      <c r="J156" s="4"/>
      <c r="K156" s="4"/>
      <c r="L156" s="4"/>
      <c r="M156" s="4"/>
    </row>
    <row r="157" ht="19" customHeight="1" spans="1:13">
      <c r="A157" s="2" t="s">
        <v>60</v>
      </c>
      <c r="B157" s="2" t="s">
        <v>1164</v>
      </c>
      <c r="C157" s="3">
        <v>0</v>
      </c>
      <c r="D157" s="2" t="s">
        <v>746</v>
      </c>
      <c r="E157" s="2"/>
      <c r="F157" s="2"/>
      <c r="G157" s="2"/>
      <c r="H157" s="4"/>
      <c r="I157" s="4"/>
      <c r="J157" s="4"/>
      <c r="K157" s="4"/>
      <c r="L157" s="4"/>
      <c r="M157" s="4"/>
    </row>
    <row r="158" ht="19" customHeight="1" spans="1:13">
      <c r="A158" s="9" t="s">
        <v>60</v>
      </c>
      <c r="B158" s="9" t="s">
        <v>1158</v>
      </c>
      <c r="C158" s="12">
        <f>SUMIFS('8月奖金发放记录'!$J$2:$J$171,'8月奖金发放记录'!$B$2:$B$171,"尚建华",'8月奖金发放记录'!$A$2:$A$171,"粤AGP9703")</f>
        <v>0</v>
      </c>
      <c r="D158" s="2" t="s">
        <v>1159</v>
      </c>
      <c r="E158" s="2" t="s">
        <v>1160</v>
      </c>
      <c r="F158" s="2"/>
      <c r="G158" s="2"/>
      <c r="H158" s="4"/>
      <c r="I158" s="4"/>
      <c r="J158" s="4"/>
      <c r="K158" s="4"/>
      <c r="L158" s="4"/>
      <c r="M158" s="4"/>
    </row>
    <row r="159" ht="19" customHeight="1" spans="1:13">
      <c r="A159" s="4"/>
      <c r="B159" s="4"/>
      <c r="C159" s="5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ht="34" customHeight="1" spans="1:13">
      <c r="A160" s="9" t="s">
        <v>413</v>
      </c>
      <c r="B160" s="10" t="s">
        <v>12</v>
      </c>
      <c r="C160" s="3">
        <v>260</v>
      </c>
      <c r="D160" s="2" t="s">
        <v>1830</v>
      </c>
      <c r="E160" s="2" t="s">
        <v>1831</v>
      </c>
      <c r="F160" s="2" t="s">
        <v>1832</v>
      </c>
      <c r="G160" s="2" t="s">
        <v>1833</v>
      </c>
      <c r="H160" s="2" t="s">
        <v>1834</v>
      </c>
      <c r="I160" s="2" t="s">
        <v>1835</v>
      </c>
      <c r="J160" s="2" t="s">
        <v>1836</v>
      </c>
      <c r="K160" s="2" t="s">
        <v>1837</v>
      </c>
      <c r="L160" s="2" t="s">
        <v>1838</v>
      </c>
      <c r="M160" s="2" t="s">
        <v>69</v>
      </c>
    </row>
    <row r="161" ht="34" customHeight="1" spans="1:13">
      <c r="A161" s="1" t="s">
        <v>60</v>
      </c>
      <c r="B161" s="1" t="s">
        <v>1155</v>
      </c>
      <c r="C161" s="11" t="s">
        <v>1108</v>
      </c>
      <c r="D161" s="1" t="s">
        <v>51</v>
      </c>
      <c r="E161" s="1" t="s">
        <v>1156</v>
      </c>
      <c r="F161" s="4"/>
      <c r="G161" s="4"/>
      <c r="H161" s="4"/>
      <c r="I161" s="4"/>
      <c r="J161" s="4"/>
      <c r="K161" s="4"/>
      <c r="L161" s="4"/>
      <c r="M161" s="4"/>
    </row>
    <row r="162" ht="19" customHeight="1" spans="1:13">
      <c r="A162" s="2" t="s">
        <v>60</v>
      </c>
      <c r="B162" s="2" t="s">
        <v>699</v>
      </c>
      <c r="C162" s="3">
        <f>'8月奖金发放记录'!J159</f>
        <v>117.42</v>
      </c>
      <c r="D162" s="2" t="s">
        <v>1157</v>
      </c>
      <c r="E162" s="2"/>
      <c r="F162" s="2"/>
      <c r="G162" s="2"/>
      <c r="H162" s="4"/>
      <c r="I162" s="4"/>
      <c r="J162" s="4"/>
      <c r="K162" s="4"/>
      <c r="L162" s="4"/>
      <c r="M162" s="4"/>
    </row>
    <row r="163" ht="19" customHeight="1" spans="1:13">
      <c r="A163" s="9" t="s">
        <v>60</v>
      </c>
      <c r="B163" s="9" t="s">
        <v>1158</v>
      </c>
      <c r="C163" s="12">
        <f>SUMIFS('8月奖金发放记录'!$J$2:$J$171,'8月奖金发放记录'!$B$2:$B$171,"尚建华",'8月奖金发放记录'!$A$2:$A$171,"粤AGP9706")</f>
        <v>117.42</v>
      </c>
      <c r="D163" s="2" t="s">
        <v>1159</v>
      </c>
      <c r="E163" s="2" t="s">
        <v>1160</v>
      </c>
      <c r="F163" s="2"/>
      <c r="G163" s="2"/>
      <c r="H163" s="4"/>
      <c r="I163" s="4"/>
      <c r="J163" s="4"/>
      <c r="K163" s="4"/>
      <c r="L163" s="4"/>
      <c r="M163" s="4"/>
    </row>
    <row r="164" ht="19" customHeight="1" spans="1:13">
      <c r="A164" s="4"/>
      <c r="B164" s="4"/>
      <c r="C164" s="5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ht="34" customHeight="1" spans="1:13">
      <c r="A165" s="9" t="s">
        <v>414</v>
      </c>
      <c r="B165" s="10" t="s">
        <v>12</v>
      </c>
      <c r="C165" s="3">
        <v>260</v>
      </c>
      <c r="D165" s="2" t="s">
        <v>1151</v>
      </c>
      <c r="E165" s="2" t="s">
        <v>1151</v>
      </c>
      <c r="F165" s="2" t="s">
        <v>1151</v>
      </c>
      <c r="G165" s="2" t="s">
        <v>1151</v>
      </c>
      <c r="H165" s="2" t="s">
        <v>1151</v>
      </c>
      <c r="I165" s="2" t="s">
        <v>1151</v>
      </c>
      <c r="J165" s="2" t="s">
        <v>1151</v>
      </c>
      <c r="K165" s="2" t="s">
        <v>1839</v>
      </c>
      <c r="L165" s="2" t="s">
        <v>1839</v>
      </c>
      <c r="M165" s="2" t="s">
        <v>24</v>
      </c>
    </row>
    <row r="166" ht="34" customHeight="1" spans="1:13">
      <c r="A166" s="1" t="s">
        <v>60</v>
      </c>
      <c r="B166" s="1" t="s">
        <v>1155</v>
      </c>
      <c r="C166" s="11" t="s">
        <v>1108</v>
      </c>
      <c r="D166" s="1" t="s">
        <v>51</v>
      </c>
      <c r="E166" s="1" t="s">
        <v>1156</v>
      </c>
      <c r="F166" s="4"/>
      <c r="G166" s="4"/>
      <c r="H166" s="4"/>
      <c r="I166" s="4"/>
      <c r="J166" s="4"/>
      <c r="K166" s="4"/>
      <c r="L166" s="4"/>
      <c r="M166" s="4"/>
    </row>
    <row r="167" ht="19" customHeight="1" spans="1:13">
      <c r="A167" s="2" t="s">
        <v>60</v>
      </c>
      <c r="B167" s="2" t="s">
        <v>1164</v>
      </c>
      <c r="C167" s="3">
        <v>0</v>
      </c>
      <c r="D167" s="2" t="s">
        <v>746</v>
      </c>
      <c r="E167" s="2"/>
      <c r="F167" s="2"/>
      <c r="G167" s="2"/>
      <c r="H167" s="4"/>
      <c r="I167" s="4"/>
      <c r="J167" s="4"/>
      <c r="K167" s="4"/>
      <c r="L167" s="4"/>
      <c r="M167" s="4"/>
    </row>
    <row r="168" ht="19" customHeight="1" spans="1:13">
      <c r="A168" s="9" t="s">
        <v>60</v>
      </c>
      <c r="B168" s="9" t="s">
        <v>1158</v>
      </c>
      <c r="C168" s="12">
        <f>SUMIFS('8月奖金发放记录'!$J$2:$J$171,'8月奖金发放记录'!$B$2:$B$171,"尚建华",'8月奖金发放记录'!$A$2:$A$171,"粤AGP9721")</f>
        <v>0</v>
      </c>
      <c r="D168" s="2" t="s">
        <v>1159</v>
      </c>
      <c r="E168" s="2" t="s">
        <v>1160</v>
      </c>
      <c r="F168" s="2"/>
      <c r="G168" s="2"/>
      <c r="H168" s="4"/>
      <c r="I168" s="4"/>
      <c r="J168" s="4"/>
      <c r="K168" s="4"/>
      <c r="L168" s="4"/>
      <c r="M168" s="4"/>
    </row>
    <row r="169" ht="19" customHeight="1" spans="1:13">
      <c r="A169" s="4"/>
      <c r="B169" s="4"/>
      <c r="C169" s="5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ht="34" customHeight="1" spans="1:13">
      <c r="A170" s="9" t="s">
        <v>294</v>
      </c>
      <c r="B170" s="10" t="s">
        <v>12</v>
      </c>
      <c r="C170" s="3">
        <v>300</v>
      </c>
      <c r="D170" s="2" t="s">
        <v>1840</v>
      </c>
      <c r="E170" s="2" t="s">
        <v>1841</v>
      </c>
      <c r="F170" s="2" t="s">
        <v>1842</v>
      </c>
      <c r="G170" s="2" t="s">
        <v>1843</v>
      </c>
      <c r="H170" s="2" t="s">
        <v>1844</v>
      </c>
      <c r="I170" s="2" t="s">
        <v>1845</v>
      </c>
      <c r="J170" s="2" t="s">
        <v>1846</v>
      </c>
      <c r="K170" s="2" t="s">
        <v>1847</v>
      </c>
      <c r="L170" s="2" t="s">
        <v>1848</v>
      </c>
      <c r="M170" s="2" t="s">
        <v>24</v>
      </c>
    </row>
    <row r="171" ht="34" customHeight="1" spans="1:13">
      <c r="A171" s="1" t="s">
        <v>60</v>
      </c>
      <c r="B171" s="1" t="s">
        <v>1155</v>
      </c>
      <c r="C171" s="11" t="s">
        <v>1108</v>
      </c>
      <c r="D171" s="1" t="s">
        <v>51</v>
      </c>
      <c r="E171" s="1" t="s">
        <v>1156</v>
      </c>
      <c r="F171" s="4"/>
      <c r="G171" s="4"/>
      <c r="H171" s="4"/>
      <c r="I171" s="4"/>
      <c r="J171" s="4"/>
      <c r="K171" s="4"/>
      <c r="L171" s="4"/>
      <c r="M171" s="4"/>
    </row>
    <row r="172" ht="19" customHeight="1" spans="1:13">
      <c r="A172" s="2" t="s">
        <v>60</v>
      </c>
      <c r="B172" s="2" t="s">
        <v>1164</v>
      </c>
      <c r="C172" s="3">
        <v>0</v>
      </c>
      <c r="D172" s="2" t="s">
        <v>746</v>
      </c>
      <c r="E172" s="2"/>
      <c r="F172" s="2"/>
      <c r="G172" s="2"/>
      <c r="H172" s="4"/>
      <c r="I172" s="4"/>
      <c r="J172" s="4"/>
      <c r="K172" s="4"/>
      <c r="L172" s="4"/>
      <c r="M172" s="4"/>
    </row>
    <row r="173" ht="19" customHeight="1" spans="1:13">
      <c r="A173" s="9" t="s">
        <v>60</v>
      </c>
      <c r="B173" s="9" t="s">
        <v>1158</v>
      </c>
      <c r="C173" s="12">
        <f>SUMIFS('8月奖金发放记录'!$J$2:$J$171,'8月奖金发放记录'!$B$2:$B$171,"尚建华",'8月奖金发放记录'!$A$2:$A$171,"粤AGP9753")</f>
        <v>0</v>
      </c>
      <c r="D173" s="2" t="s">
        <v>1159</v>
      </c>
      <c r="E173" s="2" t="s">
        <v>1160</v>
      </c>
      <c r="F173" s="2"/>
      <c r="G173" s="2"/>
      <c r="H173" s="4"/>
      <c r="I173" s="4"/>
      <c r="J173" s="4"/>
      <c r="K173" s="4"/>
      <c r="L173" s="4"/>
      <c r="M173" s="4"/>
    </row>
    <row r="174" ht="19" customHeight="1" spans="1:13">
      <c r="A174" s="4"/>
      <c r="B174" s="4"/>
      <c r="C174" s="5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ht="34" customHeight="1" spans="1:13">
      <c r="A175" s="9" t="s">
        <v>417</v>
      </c>
      <c r="B175" s="10" t="s">
        <v>11</v>
      </c>
      <c r="C175" s="3">
        <v>150</v>
      </c>
      <c r="D175" s="2" t="s">
        <v>1849</v>
      </c>
      <c r="E175" s="2" t="s">
        <v>1850</v>
      </c>
      <c r="F175" s="2" t="s">
        <v>1851</v>
      </c>
      <c r="G175" s="2" t="s">
        <v>1852</v>
      </c>
      <c r="H175" s="2" t="s">
        <v>1853</v>
      </c>
      <c r="I175" s="2" t="s">
        <v>1854</v>
      </c>
      <c r="J175" s="2" t="s">
        <v>1855</v>
      </c>
      <c r="K175" s="2" t="s">
        <v>1856</v>
      </c>
      <c r="L175" s="2" t="s">
        <v>1857</v>
      </c>
      <c r="M175" s="2" t="s">
        <v>69</v>
      </c>
    </row>
    <row r="176" ht="34" customHeight="1" spans="1:13">
      <c r="A176" s="1" t="s">
        <v>60</v>
      </c>
      <c r="B176" s="1" t="s">
        <v>1155</v>
      </c>
      <c r="C176" s="11" t="s">
        <v>1108</v>
      </c>
      <c r="D176" s="1" t="s">
        <v>51</v>
      </c>
      <c r="E176" s="1" t="s">
        <v>1156</v>
      </c>
      <c r="F176" s="4"/>
      <c r="G176" s="4"/>
      <c r="H176" s="4"/>
      <c r="I176" s="4"/>
      <c r="J176" s="4"/>
      <c r="K176" s="4"/>
      <c r="L176" s="4"/>
      <c r="M176" s="4"/>
    </row>
    <row r="177" ht="19" customHeight="1" spans="1:13">
      <c r="A177" s="2" t="s">
        <v>60</v>
      </c>
      <c r="B177" s="2" t="s">
        <v>4</v>
      </c>
      <c r="C177" s="3">
        <f>'8月奖金发放记录'!J100</f>
        <v>150</v>
      </c>
      <c r="D177" s="2" t="s">
        <v>1380</v>
      </c>
      <c r="E177" s="2"/>
      <c r="F177" s="2"/>
      <c r="G177" s="2"/>
      <c r="H177" s="4"/>
      <c r="I177" s="4"/>
      <c r="J177" s="4"/>
      <c r="K177" s="4"/>
      <c r="L177" s="4"/>
      <c r="M177" s="4"/>
    </row>
    <row r="178" ht="19" customHeight="1" spans="1:13">
      <c r="A178" s="9" t="s">
        <v>60</v>
      </c>
      <c r="B178" s="9" t="s">
        <v>1158</v>
      </c>
      <c r="C178" s="12">
        <f>SUMIFS('8月奖金发放记录'!$J$2:$J$171,'8月奖金发放记录'!$B$2:$B$171,"尚建华",'8月奖金发放记录'!$A$2:$A$171,"粤AGP9825")</f>
        <v>150</v>
      </c>
      <c r="D178" s="2" t="s">
        <v>1159</v>
      </c>
      <c r="E178" s="2" t="s">
        <v>1858</v>
      </c>
      <c r="F178" s="2"/>
      <c r="G178" s="2"/>
      <c r="H178" s="4"/>
      <c r="I178" s="4"/>
      <c r="J178" s="4"/>
      <c r="K178" s="4"/>
      <c r="L178" s="4"/>
      <c r="M178" s="4"/>
    </row>
    <row r="179" ht="19" customHeight="1" spans="1:13">
      <c r="A179" s="4"/>
      <c r="B179" s="4"/>
      <c r="C179" s="5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ht="34" customHeight="1" spans="1:13">
      <c r="A180" s="9" t="s">
        <v>418</v>
      </c>
      <c r="B180" s="10" t="s">
        <v>11</v>
      </c>
      <c r="C180" s="3">
        <v>150</v>
      </c>
      <c r="D180" s="2" t="s">
        <v>1859</v>
      </c>
      <c r="E180" s="2" t="s">
        <v>1518</v>
      </c>
      <c r="F180" s="2" t="s">
        <v>1860</v>
      </c>
      <c r="G180" s="2" t="s">
        <v>1861</v>
      </c>
      <c r="H180" s="2" t="s">
        <v>1862</v>
      </c>
      <c r="I180" s="2" t="s">
        <v>1863</v>
      </c>
      <c r="J180" s="2" t="s">
        <v>1864</v>
      </c>
      <c r="K180" s="2" t="s">
        <v>1865</v>
      </c>
      <c r="L180" s="2" t="s">
        <v>1866</v>
      </c>
      <c r="M180" s="2" t="s">
        <v>69</v>
      </c>
    </row>
    <row r="181" ht="34" customHeight="1" spans="1:13">
      <c r="A181" s="1" t="s">
        <v>60</v>
      </c>
      <c r="B181" s="1" t="s">
        <v>1155</v>
      </c>
      <c r="C181" s="11" t="s">
        <v>1108</v>
      </c>
      <c r="D181" s="1" t="s">
        <v>51</v>
      </c>
      <c r="E181" s="1" t="s">
        <v>1156</v>
      </c>
      <c r="F181" s="4"/>
      <c r="G181" s="4"/>
      <c r="H181" s="4"/>
      <c r="I181" s="4"/>
      <c r="J181" s="4"/>
      <c r="K181" s="4"/>
      <c r="L181" s="4"/>
      <c r="M181" s="4"/>
    </row>
    <row r="182" ht="19" customHeight="1" spans="1:13">
      <c r="A182" s="2" t="s">
        <v>60</v>
      </c>
      <c r="B182" s="2" t="s">
        <v>1100</v>
      </c>
      <c r="C182" s="3">
        <f>'8月奖金发放记录'!J24</f>
        <v>150</v>
      </c>
      <c r="D182" s="2" t="s">
        <v>1157</v>
      </c>
      <c r="E182" s="2"/>
      <c r="F182" s="2"/>
      <c r="G182" s="2"/>
      <c r="H182" s="4"/>
      <c r="I182" s="4"/>
      <c r="J182" s="4"/>
      <c r="K182" s="4"/>
      <c r="L182" s="4"/>
      <c r="M182" s="4"/>
    </row>
    <row r="183" ht="19" customHeight="1" spans="1:13">
      <c r="A183" s="9" t="s">
        <v>60</v>
      </c>
      <c r="B183" s="9" t="s">
        <v>1158</v>
      </c>
      <c r="C183" s="12">
        <f>SUMIFS('8月奖金发放记录'!$J$2:$J$171,'8月奖金发放记录'!$B$2:$B$171,"尚建华",'8月奖金发放记录'!$A$2:$A$171,"粤AGQ1330")</f>
        <v>150</v>
      </c>
      <c r="D183" s="2" t="s">
        <v>1159</v>
      </c>
      <c r="E183" s="2" t="s">
        <v>1391</v>
      </c>
      <c r="F183" s="2"/>
      <c r="G183" s="2"/>
      <c r="H183" s="4"/>
      <c r="I183" s="4"/>
      <c r="J183" s="4"/>
      <c r="K183" s="4"/>
      <c r="L183" s="4"/>
      <c r="M183" s="4"/>
    </row>
    <row r="184" ht="19" customHeight="1" spans="1:13">
      <c r="A184" s="4"/>
      <c r="B184" s="4"/>
      <c r="C184" s="5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ht="34" customHeight="1" spans="1:13">
      <c r="A185" s="9" t="s">
        <v>420</v>
      </c>
      <c r="B185" s="10" t="s">
        <v>11</v>
      </c>
      <c r="C185" s="3">
        <v>150</v>
      </c>
      <c r="D185" s="2" t="s">
        <v>1867</v>
      </c>
      <c r="E185" s="2" t="s">
        <v>1868</v>
      </c>
      <c r="F185" s="2" t="s">
        <v>1869</v>
      </c>
      <c r="G185" s="2" t="s">
        <v>1870</v>
      </c>
      <c r="H185" s="2" t="s">
        <v>1871</v>
      </c>
      <c r="I185" s="2" t="s">
        <v>1872</v>
      </c>
      <c r="J185" s="2" t="s">
        <v>1873</v>
      </c>
      <c r="K185" s="2" t="s">
        <v>1874</v>
      </c>
      <c r="L185" s="2" t="s">
        <v>1875</v>
      </c>
      <c r="M185" s="2" t="s">
        <v>69</v>
      </c>
    </row>
    <row r="186" ht="34" customHeight="1" spans="1:13">
      <c r="A186" s="1" t="s">
        <v>60</v>
      </c>
      <c r="B186" s="1" t="s">
        <v>1155</v>
      </c>
      <c r="C186" s="11" t="s">
        <v>1108</v>
      </c>
      <c r="D186" s="1" t="s">
        <v>51</v>
      </c>
      <c r="E186" s="1" t="s">
        <v>1156</v>
      </c>
      <c r="F186" s="4"/>
      <c r="G186" s="4"/>
      <c r="H186" s="4"/>
      <c r="I186" s="4"/>
      <c r="J186" s="4"/>
      <c r="K186" s="4"/>
      <c r="L186" s="4"/>
      <c r="M186" s="4"/>
    </row>
    <row r="187" ht="19" customHeight="1" spans="1:13">
      <c r="A187" s="2" t="s">
        <v>60</v>
      </c>
      <c r="B187" s="2" t="s">
        <v>4</v>
      </c>
      <c r="C187" s="3">
        <f>'8月奖金发放记录'!J101</f>
        <v>150</v>
      </c>
      <c r="D187" s="2" t="s">
        <v>1380</v>
      </c>
      <c r="E187" s="2"/>
      <c r="F187" s="2"/>
      <c r="G187" s="2"/>
      <c r="H187" s="4"/>
      <c r="I187" s="4"/>
      <c r="J187" s="4"/>
      <c r="K187" s="4"/>
      <c r="L187" s="4"/>
      <c r="M187" s="4"/>
    </row>
    <row r="188" ht="19" customHeight="1" spans="1:13">
      <c r="A188" s="9" t="s">
        <v>60</v>
      </c>
      <c r="B188" s="9" t="s">
        <v>1158</v>
      </c>
      <c r="C188" s="12">
        <f>SUMIFS('8月奖金发放记录'!$J$2:$J$171,'8月奖金发放记录'!$B$2:$B$171,"尚建华",'8月奖金发放记录'!$A$2:$A$171,"粤AGQ3688")</f>
        <v>150</v>
      </c>
      <c r="D188" s="2" t="s">
        <v>1159</v>
      </c>
      <c r="E188" s="2" t="s">
        <v>1468</v>
      </c>
      <c r="F188" s="2"/>
      <c r="G188" s="2"/>
      <c r="H188" s="4"/>
      <c r="I188" s="4"/>
      <c r="J188" s="4"/>
      <c r="K188" s="4"/>
      <c r="L188" s="4"/>
      <c r="M188" s="4"/>
    </row>
    <row r="189" ht="19" customHeight="1" spans="1:13">
      <c r="A189" s="4"/>
      <c r="B189" s="4"/>
      <c r="C189" s="5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ht="34" customHeight="1" spans="1:13">
      <c r="A190" s="9" t="s">
        <v>421</v>
      </c>
      <c r="B190" s="10" t="s">
        <v>11</v>
      </c>
      <c r="C190" s="3">
        <v>150</v>
      </c>
      <c r="D190" s="2" t="s">
        <v>1876</v>
      </c>
      <c r="E190" s="2" t="s">
        <v>1877</v>
      </c>
      <c r="F190" s="2" t="s">
        <v>1878</v>
      </c>
      <c r="G190" s="2" t="s">
        <v>1879</v>
      </c>
      <c r="H190" s="2" t="s">
        <v>1880</v>
      </c>
      <c r="I190" s="2" t="s">
        <v>1881</v>
      </c>
      <c r="J190" s="2" t="s">
        <v>1882</v>
      </c>
      <c r="K190" s="2" t="s">
        <v>1883</v>
      </c>
      <c r="L190" s="2" t="s">
        <v>1884</v>
      </c>
      <c r="M190" s="2" t="s">
        <v>24</v>
      </c>
    </row>
    <row r="191" ht="34" customHeight="1" spans="1:13">
      <c r="A191" s="1" t="s">
        <v>60</v>
      </c>
      <c r="B191" s="1" t="s">
        <v>1155</v>
      </c>
      <c r="C191" s="11" t="s">
        <v>1108</v>
      </c>
      <c r="D191" s="1" t="s">
        <v>51</v>
      </c>
      <c r="E191" s="1" t="s">
        <v>1156</v>
      </c>
      <c r="F191" s="4"/>
      <c r="G191" s="4"/>
      <c r="H191" s="4"/>
      <c r="I191" s="4"/>
      <c r="J191" s="4"/>
      <c r="K191" s="4"/>
      <c r="L191" s="4"/>
      <c r="M191" s="4"/>
    </row>
    <row r="192" ht="19" customHeight="1" spans="1:13">
      <c r="A192" s="2" t="s">
        <v>60</v>
      </c>
      <c r="B192" s="2" t="s">
        <v>1164</v>
      </c>
      <c r="C192" s="3">
        <v>0</v>
      </c>
      <c r="D192" s="2" t="s">
        <v>746</v>
      </c>
      <c r="E192" s="2"/>
      <c r="F192" s="2"/>
      <c r="G192" s="2"/>
      <c r="H192" s="4"/>
      <c r="I192" s="4"/>
      <c r="J192" s="4"/>
      <c r="K192" s="4"/>
      <c r="L192" s="4"/>
      <c r="M192" s="4"/>
    </row>
    <row r="193" ht="19" customHeight="1" spans="1:13">
      <c r="A193" s="9" t="s">
        <v>60</v>
      </c>
      <c r="B193" s="9" t="s">
        <v>1158</v>
      </c>
      <c r="C193" s="12">
        <f>SUMIFS('8月奖金发放记录'!$J$2:$J$171,'8月奖金发放记录'!$B$2:$B$171,"尚建华",'8月奖金发放记录'!$A$2:$A$171,"粤AGQ8393")</f>
        <v>0</v>
      </c>
      <c r="D193" s="2" t="s">
        <v>1159</v>
      </c>
      <c r="E193" s="2" t="s">
        <v>1160</v>
      </c>
      <c r="F193" s="2"/>
      <c r="G193" s="2"/>
      <c r="H193" s="4"/>
      <c r="I193" s="4"/>
      <c r="J193" s="4"/>
      <c r="K193" s="4"/>
      <c r="L193" s="4"/>
      <c r="M193" s="4"/>
    </row>
    <row r="194" ht="19" customHeight="1" spans="1:13">
      <c r="A194" s="4"/>
      <c r="B194" s="4"/>
      <c r="C194" s="5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ht="34" customHeight="1" spans="1:13">
      <c r="A195" s="9" t="s">
        <v>302</v>
      </c>
      <c r="B195" s="10" t="s">
        <v>11</v>
      </c>
      <c r="C195" s="3">
        <v>150</v>
      </c>
      <c r="D195" s="2" t="s">
        <v>1151</v>
      </c>
      <c r="E195" s="2" t="s">
        <v>1151</v>
      </c>
      <c r="F195" s="2" t="s">
        <v>1151</v>
      </c>
      <c r="G195" s="2" t="s">
        <v>1151</v>
      </c>
      <c r="H195" s="2" t="s">
        <v>1151</v>
      </c>
      <c r="I195" s="2" t="s">
        <v>1151</v>
      </c>
      <c r="J195" s="2" t="s">
        <v>1151</v>
      </c>
      <c r="K195" s="2" t="s">
        <v>1885</v>
      </c>
      <c r="L195" s="2" t="s">
        <v>1885</v>
      </c>
      <c r="M195" s="2" t="s">
        <v>24</v>
      </c>
    </row>
    <row r="196" ht="34" customHeight="1" spans="1:13">
      <c r="A196" s="1" t="s">
        <v>60</v>
      </c>
      <c r="B196" s="1" t="s">
        <v>1155</v>
      </c>
      <c r="C196" s="11" t="s">
        <v>1108</v>
      </c>
      <c r="D196" s="1" t="s">
        <v>51</v>
      </c>
      <c r="E196" s="1" t="s">
        <v>1156</v>
      </c>
      <c r="F196" s="4"/>
      <c r="G196" s="4"/>
      <c r="H196" s="4"/>
      <c r="I196" s="4"/>
      <c r="J196" s="4"/>
      <c r="K196" s="4"/>
      <c r="L196" s="4"/>
      <c r="M196" s="4"/>
    </row>
    <row r="197" ht="19" customHeight="1" spans="1:13">
      <c r="A197" s="2" t="s">
        <v>60</v>
      </c>
      <c r="B197" s="2" t="s">
        <v>1164</v>
      </c>
      <c r="C197" s="3">
        <v>0</v>
      </c>
      <c r="D197" s="2" t="s">
        <v>746</v>
      </c>
      <c r="E197" s="2"/>
      <c r="F197" s="2"/>
      <c r="G197" s="2"/>
      <c r="H197" s="4"/>
      <c r="I197" s="4"/>
      <c r="J197" s="4"/>
      <c r="K197" s="4"/>
      <c r="L197" s="4"/>
      <c r="M197" s="4"/>
    </row>
    <row r="198" ht="19" customHeight="1" spans="1:13">
      <c r="A198" s="9" t="s">
        <v>60</v>
      </c>
      <c r="B198" s="9" t="s">
        <v>1158</v>
      </c>
      <c r="C198" s="12">
        <f>SUMIFS('8月奖金发放记录'!$J$2:$J$171,'8月奖金发放记录'!$B$2:$B$171,"尚建华",'8月奖金发放记录'!$A$2:$A$171,"粤AGR0772")</f>
        <v>0</v>
      </c>
      <c r="D198" s="2" t="s">
        <v>1159</v>
      </c>
      <c r="E198" s="2" t="s">
        <v>1160</v>
      </c>
      <c r="F198" s="2"/>
      <c r="G198" s="2"/>
      <c r="H198" s="4"/>
      <c r="I198" s="4"/>
      <c r="J198" s="4"/>
      <c r="K198" s="4"/>
      <c r="L198" s="4"/>
      <c r="M198" s="4"/>
    </row>
    <row r="199" ht="19" customHeight="1" spans="1:13">
      <c r="A199" s="4"/>
      <c r="B199" s="4"/>
      <c r="C199" s="5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ht="34" customHeight="1" spans="1:13">
      <c r="A200" s="9" t="s">
        <v>423</v>
      </c>
      <c r="B200" s="10" t="s">
        <v>11</v>
      </c>
      <c r="C200" s="3">
        <v>150</v>
      </c>
      <c r="D200" s="2" t="s">
        <v>1886</v>
      </c>
      <c r="E200" s="2" t="s">
        <v>1887</v>
      </c>
      <c r="F200" s="2" t="s">
        <v>1888</v>
      </c>
      <c r="G200" s="2" t="s">
        <v>1889</v>
      </c>
      <c r="H200" s="2" t="s">
        <v>1890</v>
      </c>
      <c r="I200" s="2" t="s">
        <v>1891</v>
      </c>
      <c r="J200" s="2" t="s">
        <v>1892</v>
      </c>
      <c r="K200" s="2" t="s">
        <v>1893</v>
      </c>
      <c r="L200" s="2" t="s">
        <v>1894</v>
      </c>
      <c r="M200" s="2" t="s">
        <v>24</v>
      </c>
    </row>
    <row r="201" ht="34" customHeight="1" spans="1:13">
      <c r="A201" s="1" t="s">
        <v>60</v>
      </c>
      <c r="B201" s="1" t="s">
        <v>1155</v>
      </c>
      <c r="C201" s="11" t="s">
        <v>1108</v>
      </c>
      <c r="D201" s="1" t="s">
        <v>51</v>
      </c>
      <c r="E201" s="1" t="s">
        <v>1156</v>
      </c>
      <c r="F201" s="4"/>
      <c r="G201" s="4"/>
      <c r="H201" s="4"/>
      <c r="I201" s="4"/>
      <c r="J201" s="4"/>
      <c r="K201" s="4"/>
      <c r="L201" s="4"/>
      <c r="M201" s="4"/>
    </row>
    <row r="202" ht="19" customHeight="1" spans="1:13">
      <c r="A202" s="2" t="s">
        <v>60</v>
      </c>
      <c r="B202" s="2" t="s">
        <v>1100</v>
      </c>
      <c r="C202" s="3">
        <f>'8月奖金发放记录'!J25</f>
        <v>150</v>
      </c>
      <c r="D202" s="2" t="s">
        <v>1157</v>
      </c>
      <c r="E202" s="2"/>
      <c r="F202" s="2"/>
      <c r="G202" s="2"/>
      <c r="H202" s="4"/>
      <c r="I202" s="4"/>
      <c r="J202" s="4"/>
      <c r="K202" s="4"/>
      <c r="L202" s="4"/>
      <c r="M202" s="4"/>
    </row>
    <row r="203" ht="19" customHeight="1" spans="1:13">
      <c r="A203" s="9" t="s">
        <v>60</v>
      </c>
      <c r="B203" s="9" t="s">
        <v>1158</v>
      </c>
      <c r="C203" s="12">
        <f>SUMIFS('8月奖金发放记录'!$J$2:$J$171,'8月奖金发放记录'!$B$2:$B$171,"尚建华",'8月奖金发放记录'!$A$2:$A$171,"粤AGR0789")</f>
        <v>150</v>
      </c>
      <c r="D203" s="2" t="s">
        <v>1159</v>
      </c>
      <c r="E203" s="2" t="s">
        <v>1160</v>
      </c>
      <c r="F203" s="2"/>
      <c r="G203" s="2"/>
      <c r="H203" s="4"/>
      <c r="I203" s="4"/>
      <c r="J203" s="4"/>
      <c r="K203" s="4"/>
      <c r="L203" s="4"/>
      <c r="M203" s="4"/>
    </row>
    <row r="204" ht="19" customHeight="1" spans="1:13">
      <c r="A204" s="4"/>
      <c r="B204" s="4"/>
      <c r="C204" s="5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ht="34" customHeight="1" spans="1:13">
      <c r="A205" s="9" t="s">
        <v>424</v>
      </c>
      <c r="B205" s="10" t="s">
        <v>11</v>
      </c>
      <c r="C205" s="3">
        <v>150</v>
      </c>
      <c r="D205" s="2" t="s">
        <v>1895</v>
      </c>
      <c r="E205" s="2" t="s">
        <v>1896</v>
      </c>
      <c r="F205" s="2" t="s">
        <v>1897</v>
      </c>
      <c r="G205" s="2" t="s">
        <v>1898</v>
      </c>
      <c r="H205" s="2" t="s">
        <v>1899</v>
      </c>
      <c r="I205" s="2" t="s">
        <v>1900</v>
      </c>
      <c r="J205" s="2" t="s">
        <v>1901</v>
      </c>
      <c r="K205" s="2" t="s">
        <v>1902</v>
      </c>
      <c r="L205" s="2" t="s">
        <v>1903</v>
      </c>
      <c r="M205" s="2" t="s">
        <v>69</v>
      </c>
    </row>
    <row r="206" ht="34" customHeight="1" spans="1:13">
      <c r="A206" s="1" t="s">
        <v>60</v>
      </c>
      <c r="B206" s="1" t="s">
        <v>1155</v>
      </c>
      <c r="C206" s="11" t="s">
        <v>1108</v>
      </c>
      <c r="D206" s="1" t="s">
        <v>51</v>
      </c>
      <c r="E206" s="1" t="s">
        <v>1156</v>
      </c>
      <c r="F206" s="4"/>
      <c r="G206" s="4"/>
      <c r="H206" s="4"/>
      <c r="I206" s="4"/>
      <c r="J206" s="4"/>
      <c r="K206" s="4"/>
      <c r="L206" s="4"/>
      <c r="M206" s="4"/>
    </row>
    <row r="207" ht="19" customHeight="1" spans="1:13">
      <c r="A207" s="2" t="s">
        <v>60</v>
      </c>
      <c r="B207" s="2" t="s">
        <v>4</v>
      </c>
      <c r="C207" s="3">
        <f>'8月奖金发放记录'!J102</f>
        <v>150</v>
      </c>
      <c r="D207" s="2" t="s">
        <v>1380</v>
      </c>
      <c r="E207" s="2"/>
      <c r="F207" s="2"/>
      <c r="G207" s="2"/>
      <c r="H207" s="4"/>
      <c r="I207" s="4"/>
      <c r="J207" s="4"/>
      <c r="K207" s="4"/>
      <c r="L207" s="4"/>
      <c r="M207" s="4"/>
    </row>
    <row r="208" ht="19" customHeight="1" spans="1:13">
      <c r="A208" s="9" t="s">
        <v>60</v>
      </c>
      <c r="B208" s="9" t="s">
        <v>1158</v>
      </c>
      <c r="C208" s="12">
        <f>SUMIFS('8月奖金发放记录'!$J$2:$J$171,'8月奖金发放记录'!$B$2:$B$171,"尚建华",'8月奖金发放记录'!$A$2:$A$171,"粤AGR0790")</f>
        <v>150</v>
      </c>
      <c r="D208" s="2" t="s">
        <v>1159</v>
      </c>
      <c r="E208" s="2" t="s">
        <v>1904</v>
      </c>
      <c r="F208" s="2"/>
      <c r="G208" s="2"/>
      <c r="H208" s="4"/>
      <c r="I208" s="4"/>
      <c r="J208" s="4"/>
      <c r="K208" s="4"/>
      <c r="L208" s="4"/>
      <c r="M208" s="4"/>
    </row>
    <row r="209" ht="19" customHeight="1" spans="1:13">
      <c r="A209" s="4"/>
      <c r="B209" s="4"/>
      <c r="C209" s="5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ht="34" customHeight="1" spans="1:13">
      <c r="A210" s="9" t="s">
        <v>425</v>
      </c>
      <c r="B210" s="10" t="s">
        <v>11</v>
      </c>
      <c r="C210" s="3">
        <v>150</v>
      </c>
      <c r="D210" s="2" t="s">
        <v>1151</v>
      </c>
      <c r="E210" s="2" t="s">
        <v>1151</v>
      </c>
      <c r="F210" s="2" t="s">
        <v>1151</v>
      </c>
      <c r="G210" s="2" t="s">
        <v>1151</v>
      </c>
      <c r="H210" s="2" t="s">
        <v>1151</v>
      </c>
      <c r="I210" s="2" t="s">
        <v>1151</v>
      </c>
      <c r="J210" s="2" t="s">
        <v>1151</v>
      </c>
      <c r="K210" s="2" t="s">
        <v>1905</v>
      </c>
      <c r="L210" s="2" t="s">
        <v>1905</v>
      </c>
      <c r="M210" s="2" t="s">
        <v>69</v>
      </c>
    </row>
    <row r="211" ht="34" customHeight="1" spans="1:13">
      <c r="A211" s="1" t="s">
        <v>60</v>
      </c>
      <c r="B211" s="1" t="s">
        <v>1155</v>
      </c>
      <c r="C211" s="11" t="s">
        <v>1108</v>
      </c>
      <c r="D211" s="1" t="s">
        <v>51</v>
      </c>
      <c r="E211" s="1" t="s">
        <v>1156</v>
      </c>
      <c r="F211" s="4"/>
      <c r="G211" s="4"/>
      <c r="H211" s="4"/>
      <c r="I211" s="4"/>
      <c r="J211" s="4"/>
      <c r="K211" s="4"/>
      <c r="L211" s="4"/>
      <c r="M211" s="4"/>
    </row>
    <row r="212" ht="19" customHeight="1" spans="1:13">
      <c r="A212" s="2" t="s">
        <v>60</v>
      </c>
      <c r="B212" s="2" t="s">
        <v>1100</v>
      </c>
      <c r="C212" s="3">
        <f>'8月奖金发放记录'!J26</f>
        <v>150</v>
      </c>
      <c r="D212" s="2" t="s">
        <v>1157</v>
      </c>
      <c r="E212" s="2"/>
      <c r="F212" s="2"/>
      <c r="G212" s="2"/>
      <c r="H212" s="4"/>
      <c r="I212" s="4"/>
      <c r="J212" s="4"/>
      <c r="K212" s="4"/>
      <c r="L212" s="4"/>
      <c r="M212" s="4"/>
    </row>
    <row r="213" ht="19" customHeight="1" spans="1:13">
      <c r="A213" s="9" t="s">
        <v>60</v>
      </c>
      <c r="B213" s="9" t="s">
        <v>1158</v>
      </c>
      <c r="C213" s="12">
        <f>SUMIFS('8月奖金发放记录'!$J$2:$J$171,'8月奖金发放记录'!$B$2:$B$171,"尚建华",'8月奖金发放记录'!$A$2:$A$171,"粤AGR2818")</f>
        <v>150</v>
      </c>
      <c r="D213" s="2" t="s">
        <v>1159</v>
      </c>
      <c r="E213" s="2" t="s">
        <v>1160</v>
      </c>
      <c r="F213" s="2"/>
      <c r="G213" s="2"/>
      <c r="H213" s="4"/>
      <c r="I213" s="4"/>
      <c r="J213" s="4"/>
      <c r="K213" s="4"/>
      <c r="L213" s="4"/>
      <c r="M213" s="4"/>
    </row>
    <row r="214" ht="19" customHeight="1" spans="1:13">
      <c r="A214" s="4"/>
      <c r="B214" s="4"/>
      <c r="C214" s="5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ht="34" customHeight="1" spans="1:13">
      <c r="A215" s="9" t="s">
        <v>426</v>
      </c>
      <c r="B215" s="10" t="s">
        <v>11</v>
      </c>
      <c r="C215" s="3">
        <v>150</v>
      </c>
      <c r="D215" s="2" t="s">
        <v>1906</v>
      </c>
      <c r="E215" s="2" t="s">
        <v>1907</v>
      </c>
      <c r="F215" s="2" t="s">
        <v>1908</v>
      </c>
      <c r="G215" s="2" t="s">
        <v>1909</v>
      </c>
      <c r="H215" s="2" t="s">
        <v>1910</v>
      </c>
      <c r="I215" s="2" t="s">
        <v>1911</v>
      </c>
      <c r="J215" s="2" t="s">
        <v>1912</v>
      </c>
      <c r="K215" s="2" t="s">
        <v>1913</v>
      </c>
      <c r="L215" s="2" t="s">
        <v>1914</v>
      </c>
      <c r="M215" s="2" t="s">
        <v>24</v>
      </c>
    </row>
    <row r="216" ht="34" customHeight="1" spans="1:13">
      <c r="A216" s="1" t="s">
        <v>60</v>
      </c>
      <c r="B216" s="1" t="s">
        <v>1155</v>
      </c>
      <c r="C216" s="11" t="s">
        <v>1108</v>
      </c>
      <c r="D216" s="1" t="s">
        <v>51</v>
      </c>
      <c r="E216" s="1" t="s">
        <v>1156</v>
      </c>
      <c r="F216" s="4"/>
      <c r="G216" s="4"/>
      <c r="H216" s="4"/>
      <c r="I216" s="4"/>
      <c r="J216" s="4"/>
      <c r="K216" s="4"/>
      <c r="L216" s="4"/>
      <c r="M216" s="4"/>
    </row>
    <row r="217" ht="19" customHeight="1" spans="1:13">
      <c r="A217" s="2" t="s">
        <v>60</v>
      </c>
      <c r="B217" s="2" t="s">
        <v>1164</v>
      </c>
      <c r="C217" s="3">
        <v>0</v>
      </c>
      <c r="D217" s="2" t="s">
        <v>746</v>
      </c>
      <c r="E217" s="2"/>
      <c r="F217" s="2"/>
      <c r="G217" s="2"/>
      <c r="H217" s="4"/>
      <c r="I217" s="4"/>
      <c r="J217" s="4"/>
      <c r="K217" s="4"/>
      <c r="L217" s="4"/>
      <c r="M217" s="4"/>
    </row>
    <row r="218" ht="19" customHeight="1" spans="1:13">
      <c r="A218" s="9" t="s">
        <v>60</v>
      </c>
      <c r="B218" s="9" t="s">
        <v>1158</v>
      </c>
      <c r="C218" s="12">
        <f>SUMIFS('8月奖金发放记录'!$J$2:$J$171,'8月奖金发放记录'!$B$2:$B$171,"尚建华",'8月奖金发放记录'!$A$2:$A$171,"粤AGR3208")</f>
        <v>0</v>
      </c>
      <c r="D218" s="2" t="s">
        <v>1159</v>
      </c>
      <c r="E218" s="2" t="s">
        <v>1160</v>
      </c>
      <c r="F218" s="2"/>
      <c r="G218" s="2"/>
      <c r="H218" s="4"/>
      <c r="I218" s="4"/>
      <c r="J218" s="4"/>
      <c r="K218" s="4"/>
      <c r="L218" s="4"/>
      <c r="M218" s="4"/>
    </row>
    <row r="219" ht="19" customHeight="1" spans="1:13">
      <c r="A219" s="4"/>
      <c r="B219" s="4"/>
      <c r="C219" s="5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ht="34" customHeight="1" spans="1:13">
      <c r="A220" s="9" t="s">
        <v>427</v>
      </c>
      <c r="B220" s="10" t="s">
        <v>11</v>
      </c>
      <c r="C220" s="3">
        <v>150</v>
      </c>
      <c r="D220" s="2" t="s">
        <v>1915</v>
      </c>
      <c r="E220" s="2" t="s">
        <v>1518</v>
      </c>
      <c r="F220" s="2" t="s">
        <v>1916</v>
      </c>
      <c r="G220" s="2" t="s">
        <v>1917</v>
      </c>
      <c r="H220" s="2" t="s">
        <v>1918</v>
      </c>
      <c r="I220" s="2" t="s">
        <v>1919</v>
      </c>
      <c r="J220" s="2" t="s">
        <v>1920</v>
      </c>
      <c r="K220" s="2" t="s">
        <v>1921</v>
      </c>
      <c r="L220" s="2" t="s">
        <v>1922</v>
      </c>
      <c r="M220" s="2" t="s">
        <v>24</v>
      </c>
    </row>
    <row r="221" ht="34" customHeight="1" spans="1:13">
      <c r="A221" s="1" t="s">
        <v>60</v>
      </c>
      <c r="B221" s="1" t="s">
        <v>1155</v>
      </c>
      <c r="C221" s="11" t="s">
        <v>1108</v>
      </c>
      <c r="D221" s="1" t="s">
        <v>51</v>
      </c>
      <c r="E221" s="1" t="s">
        <v>1156</v>
      </c>
      <c r="F221" s="4"/>
      <c r="G221" s="4"/>
      <c r="H221" s="4"/>
      <c r="I221" s="4"/>
      <c r="J221" s="4"/>
      <c r="K221" s="4"/>
      <c r="L221" s="4"/>
      <c r="M221" s="4"/>
    </row>
    <row r="222" ht="19" customHeight="1" spans="1:13">
      <c r="A222" s="2" t="s">
        <v>60</v>
      </c>
      <c r="B222" s="2" t="s">
        <v>1164</v>
      </c>
      <c r="C222" s="3">
        <v>0</v>
      </c>
      <c r="D222" s="2" t="s">
        <v>746</v>
      </c>
      <c r="E222" s="2"/>
      <c r="F222" s="2"/>
      <c r="G222" s="2"/>
      <c r="H222" s="4"/>
      <c r="I222" s="4"/>
      <c r="J222" s="4"/>
      <c r="K222" s="4"/>
      <c r="L222" s="4"/>
      <c r="M222" s="4"/>
    </row>
    <row r="223" ht="19" customHeight="1" spans="1:13">
      <c r="A223" s="9" t="s">
        <v>60</v>
      </c>
      <c r="B223" s="9" t="s">
        <v>1158</v>
      </c>
      <c r="C223" s="12">
        <f>SUMIFS('8月奖金发放记录'!$J$2:$J$171,'8月奖金发放记录'!$B$2:$B$171,"尚建华",'8月奖金发放记录'!$A$2:$A$171,"粤AGR5068")</f>
        <v>0</v>
      </c>
      <c r="D223" s="2" t="s">
        <v>1159</v>
      </c>
      <c r="E223" s="2" t="s">
        <v>1160</v>
      </c>
      <c r="F223" s="2"/>
      <c r="G223" s="2"/>
      <c r="H223" s="4"/>
      <c r="I223" s="4"/>
      <c r="J223" s="4"/>
      <c r="K223" s="4"/>
      <c r="L223" s="4"/>
      <c r="M223" s="4"/>
    </row>
    <row r="224" ht="19" customHeight="1" spans="1:13">
      <c r="A224" s="4"/>
      <c r="B224" s="4"/>
      <c r="C224" s="5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ht="34" customHeight="1" spans="1:13">
      <c r="A225" s="9" t="s">
        <v>428</v>
      </c>
      <c r="B225" s="10" t="s">
        <v>11</v>
      </c>
      <c r="C225" s="3">
        <v>150</v>
      </c>
      <c r="D225" s="2" t="s">
        <v>1923</v>
      </c>
      <c r="E225" s="2" t="s">
        <v>1924</v>
      </c>
      <c r="F225" s="2" t="s">
        <v>1925</v>
      </c>
      <c r="G225" s="2" t="s">
        <v>1926</v>
      </c>
      <c r="H225" s="2" t="s">
        <v>1927</v>
      </c>
      <c r="I225" s="2" t="s">
        <v>1928</v>
      </c>
      <c r="J225" s="2" t="s">
        <v>1929</v>
      </c>
      <c r="K225" s="2" t="s">
        <v>1930</v>
      </c>
      <c r="L225" s="2" t="s">
        <v>1931</v>
      </c>
      <c r="M225" s="2" t="s">
        <v>69</v>
      </c>
    </row>
    <row r="226" ht="34" customHeight="1" spans="1:13">
      <c r="A226" s="1" t="s">
        <v>60</v>
      </c>
      <c r="B226" s="1" t="s">
        <v>1155</v>
      </c>
      <c r="C226" s="11" t="s">
        <v>1108</v>
      </c>
      <c r="D226" s="1" t="s">
        <v>51</v>
      </c>
      <c r="E226" s="1" t="s">
        <v>1156</v>
      </c>
      <c r="F226" s="4"/>
      <c r="G226" s="4"/>
      <c r="H226" s="4"/>
      <c r="I226" s="4"/>
      <c r="J226" s="4"/>
      <c r="K226" s="4"/>
      <c r="L226" s="4"/>
      <c r="M226" s="4"/>
    </row>
    <row r="227" ht="19" customHeight="1" spans="1:13">
      <c r="A227" s="2" t="s">
        <v>60</v>
      </c>
      <c r="B227" s="2" t="s">
        <v>1100</v>
      </c>
      <c r="C227" s="3">
        <f>'8月奖金发放记录'!J27</f>
        <v>150</v>
      </c>
      <c r="D227" s="2" t="s">
        <v>1157</v>
      </c>
      <c r="E227" s="2"/>
      <c r="F227" s="2"/>
      <c r="G227" s="2"/>
      <c r="H227" s="4"/>
      <c r="I227" s="4"/>
      <c r="J227" s="4"/>
      <c r="K227" s="4"/>
      <c r="L227" s="4"/>
      <c r="M227" s="4"/>
    </row>
    <row r="228" ht="19" customHeight="1" spans="1:13">
      <c r="A228" s="9" t="s">
        <v>60</v>
      </c>
      <c r="B228" s="9" t="s">
        <v>1158</v>
      </c>
      <c r="C228" s="12">
        <f>SUMIFS('8月奖金发放记录'!$J$2:$J$171,'8月奖金发放记录'!$B$2:$B$171,"尚建华",'8月奖金发放记录'!$A$2:$A$171,"粤AGR5098")</f>
        <v>150</v>
      </c>
      <c r="D228" s="2" t="s">
        <v>1159</v>
      </c>
      <c r="E228" s="2" t="s">
        <v>1391</v>
      </c>
      <c r="F228" s="2"/>
      <c r="G228" s="2"/>
      <c r="H228" s="4"/>
      <c r="I228" s="4"/>
      <c r="J228" s="4"/>
      <c r="K228" s="4"/>
      <c r="L228" s="4"/>
      <c r="M228" s="4"/>
    </row>
    <row r="229" ht="19" customHeight="1" spans="1:13">
      <c r="A229" s="4"/>
      <c r="B229" s="4"/>
      <c r="C229" s="5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ht="34" customHeight="1" spans="1:13">
      <c r="A230" s="9" t="s">
        <v>429</v>
      </c>
      <c r="B230" s="10" t="s">
        <v>11</v>
      </c>
      <c r="C230" s="3">
        <v>150</v>
      </c>
      <c r="D230" s="2" t="s">
        <v>1932</v>
      </c>
      <c r="E230" s="2" t="s">
        <v>1933</v>
      </c>
      <c r="F230" s="2" t="s">
        <v>1934</v>
      </c>
      <c r="G230" s="2" t="s">
        <v>1935</v>
      </c>
      <c r="H230" s="2" t="s">
        <v>1936</v>
      </c>
      <c r="I230" s="2" t="s">
        <v>1937</v>
      </c>
      <c r="J230" s="2" t="s">
        <v>1938</v>
      </c>
      <c r="K230" s="2" t="s">
        <v>1939</v>
      </c>
      <c r="L230" s="2" t="s">
        <v>1940</v>
      </c>
      <c r="M230" s="2" t="s">
        <v>24</v>
      </c>
    </row>
    <row r="231" ht="34" customHeight="1" spans="1:13">
      <c r="A231" s="1" t="s">
        <v>60</v>
      </c>
      <c r="B231" s="1" t="s">
        <v>1155</v>
      </c>
      <c r="C231" s="11" t="s">
        <v>1108</v>
      </c>
      <c r="D231" s="1" t="s">
        <v>51</v>
      </c>
      <c r="E231" s="1" t="s">
        <v>1156</v>
      </c>
      <c r="F231" s="4"/>
      <c r="G231" s="4"/>
      <c r="H231" s="4"/>
      <c r="I231" s="4"/>
      <c r="J231" s="4"/>
      <c r="K231" s="4"/>
      <c r="L231" s="4"/>
      <c r="M231" s="4"/>
    </row>
    <row r="232" ht="19" customHeight="1" spans="1:13">
      <c r="A232" s="2" t="s">
        <v>60</v>
      </c>
      <c r="B232" s="2" t="s">
        <v>1164</v>
      </c>
      <c r="C232" s="3">
        <v>0</v>
      </c>
      <c r="D232" s="2" t="s">
        <v>746</v>
      </c>
      <c r="E232" s="2"/>
      <c r="F232" s="2"/>
      <c r="G232" s="2"/>
      <c r="H232" s="4"/>
      <c r="I232" s="4"/>
      <c r="J232" s="4"/>
      <c r="K232" s="4"/>
      <c r="L232" s="4"/>
      <c r="M232" s="4"/>
    </row>
    <row r="233" ht="19" customHeight="1" spans="1:13">
      <c r="A233" s="9" t="s">
        <v>60</v>
      </c>
      <c r="B233" s="9" t="s">
        <v>1158</v>
      </c>
      <c r="C233" s="12">
        <f>SUMIFS('8月奖金发放记录'!$J$2:$J$171,'8月奖金发放记录'!$B$2:$B$171,"尚建华",'8月奖金发放记录'!$A$2:$A$171,"粤AGR5226")</f>
        <v>0</v>
      </c>
      <c r="D233" s="2" t="s">
        <v>1159</v>
      </c>
      <c r="E233" s="2" t="s">
        <v>1160</v>
      </c>
      <c r="F233" s="2"/>
      <c r="G233" s="2"/>
      <c r="H233" s="4"/>
      <c r="I233" s="4"/>
      <c r="J233" s="4"/>
      <c r="K233" s="4"/>
      <c r="L233" s="4"/>
      <c r="M233" s="4"/>
    </row>
    <row r="234" ht="19" customHeight="1" spans="1:13">
      <c r="A234" s="4"/>
      <c r="B234" s="4"/>
      <c r="C234" s="5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ht="34" customHeight="1" spans="1:13">
      <c r="A235" s="9" t="s">
        <v>430</v>
      </c>
      <c r="B235" s="10" t="s">
        <v>11</v>
      </c>
      <c r="C235" s="3">
        <v>150</v>
      </c>
      <c r="D235" s="2" t="s">
        <v>1941</v>
      </c>
      <c r="E235" s="2" t="s">
        <v>1942</v>
      </c>
      <c r="F235" s="2" t="s">
        <v>1943</v>
      </c>
      <c r="G235" s="2" t="s">
        <v>1944</v>
      </c>
      <c r="H235" s="2" t="s">
        <v>1945</v>
      </c>
      <c r="I235" s="2" t="s">
        <v>1946</v>
      </c>
      <c r="J235" s="2" t="s">
        <v>1518</v>
      </c>
      <c r="K235" s="2" t="s">
        <v>1947</v>
      </c>
      <c r="L235" s="2" t="s">
        <v>1948</v>
      </c>
      <c r="M235" s="2" t="s">
        <v>69</v>
      </c>
    </row>
    <row r="236" ht="34" customHeight="1" spans="1:13">
      <c r="A236" s="1" t="s">
        <v>60</v>
      </c>
      <c r="B236" s="1" t="s">
        <v>1155</v>
      </c>
      <c r="C236" s="11" t="s">
        <v>1108</v>
      </c>
      <c r="D236" s="1" t="s">
        <v>51</v>
      </c>
      <c r="E236" s="1" t="s">
        <v>1156</v>
      </c>
      <c r="F236" s="4"/>
      <c r="G236" s="4"/>
      <c r="H236" s="4"/>
      <c r="I236" s="4"/>
      <c r="J236" s="4"/>
      <c r="K236" s="4"/>
      <c r="L236" s="4"/>
      <c r="M236" s="4"/>
    </row>
    <row r="237" ht="19" customHeight="1" spans="1:13">
      <c r="A237" s="2" t="s">
        <v>60</v>
      </c>
      <c r="B237" s="2" t="s">
        <v>4</v>
      </c>
      <c r="C237" s="3">
        <f>'8月奖金发放记录'!J103</f>
        <v>150</v>
      </c>
      <c r="D237" s="2" t="s">
        <v>1380</v>
      </c>
      <c r="E237" s="2"/>
      <c r="F237" s="2"/>
      <c r="G237" s="2"/>
      <c r="H237" s="4"/>
      <c r="I237" s="4"/>
      <c r="J237" s="4"/>
      <c r="K237" s="4"/>
      <c r="L237" s="4"/>
      <c r="M237" s="4"/>
    </row>
    <row r="238" ht="19" customHeight="1" spans="1:13">
      <c r="A238" s="9" t="s">
        <v>60</v>
      </c>
      <c r="B238" s="9" t="s">
        <v>1158</v>
      </c>
      <c r="C238" s="12">
        <f>SUMIFS('8月奖金发放记录'!$J$2:$J$171,'8月奖金发放记录'!$B$2:$B$171,"尚建华",'8月奖金发放记录'!$A$2:$A$171,"粤AGR5539")</f>
        <v>150</v>
      </c>
      <c r="D238" s="2" t="s">
        <v>1159</v>
      </c>
      <c r="E238" s="2" t="s">
        <v>1468</v>
      </c>
      <c r="F238" s="2"/>
      <c r="G238" s="2"/>
      <c r="H238" s="4"/>
      <c r="I238" s="4"/>
      <c r="J238" s="4"/>
      <c r="K238" s="4"/>
      <c r="L238" s="4"/>
      <c r="M238" s="4"/>
    </row>
    <row r="239" ht="19" customHeight="1" spans="1:13">
      <c r="A239" s="4"/>
      <c r="B239" s="4"/>
      <c r="C239" s="5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ht="34" customHeight="1" spans="1:13">
      <c r="A240" s="9" t="s">
        <v>431</v>
      </c>
      <c r="B240" s="10" t="s">
        <v>11</v>
      </c>
      <c r="C240" s="3">
        <v>150</v>
      </c>
      <c r="D240" s="2" t="s">
        <v>1949</v>
      </c>
      <c r="E240" s="2" t="s">
        <v>1950</v>
      </c>
      <c r="F240" s="2" t="s">
        <v>1951</v>
      </c>
      <c r="G240" s="2" t="s">
        <v>1952</v>
      </c>
      <c r="H240" s="2" t="s">
        <v>1953</v>
      </c>
      <c r="I240" s="2" t="s">
        <v>1954</v>
      </c>
      <c r="J240" s="2" t="s">
        <v>1955</v>
      </c>
      <c r="K240" s="2" t="s">
        <v>1956</v>
      </c>
      <c r="L240" s="2" t="s">
        <v>1957</v>
      </c>
      <c r="M240" s="2" t="s">
        <v>69</v>
      </c>
    </row>
    <row r="241" ht="34" customHeight="1" spans="1:13">
      <c r="A241" s="1" t="s">
        <v>60</v>
      </c>
      <c r="B241" s="1" t="s">
        <v>1155</v>
      </c>
      <c r="C241" s="11" t="s">
        <v>1108</v>
      </c>
      <c r="D241" s="1" t="s">
        <v>51</v>
      </c>
      <c r="E241" s="1" t="s">
        <v>1156</v>
      </c>
      <c r="F241" s="4"/>
      <c r="G241" s="4"/>
      <c r="H241" s="4"/>
      <c r="I241" s="4"/>
      <c r="J241" s="4"/>
      <c r="K241" s="4"/>
      <c r="L241" s="4"/>
      <c r="M241" s="4"/>
    </row>
    <row r="242" ht="19" customHeight="1" spans="1:13">
      <c r="A242" s="2" t="s">
        <v>60</v>
      </c>
      <c r="B242" s="2" t="s">
        <v>4</v>
      </c>
      <c r="C242" s="3">
        <f>'8月奖金发放记录'!J104</f>
        <v>150</v>
      </c>
      <c r="D242" s="2" t="s">
        <v>1380</v>
      </c>
      <c r="E242" s="2"/>
      <c r="F242" s="2"/>
      <c r="G242" s="2"/>
      <c r="H242" s="4"/>
      <c r="I242" s="4"/>
      <c r="J242" s="4"/>
      <c r="K242" s="4"/>
      <c r="L242" s="4"/>
      <c r="M242" s="4"/>
    </row>
    <row r="243" ht="19" customHeight="1" spans="1:13">
      <c r="A243" s="9" t="s">
        <v>60</v>
      </c>
      <c r="B243" s="9" t="s">
        <v>1158</v>
      </c>
      <c r="C243" s="12">
        <f>SUMIFS('8月奖金发放记录'!$J$2:$J$171,'8月奖金发放记录'!$B$2:$B$171,"尚建华",'8月奖金发放记录'!$A$2:$A$171,"粤AGR6859")</f>
        <v>150</v>
      </c>
      <c r="D243" s="2" t="s">
        <v>1159</v>
      </c>
      <c r="E243" s="2" t="s">
        <v>1958</v>
      </c>
      <c r="F243" s="2"/>
      <c r="G243" s="2"/>
      <c r="H243" s="4"/>
      <c r="I243" s="4"/>
      <c r="J243" s="4"/>
      <c r="K243" s="4"/>
      <c r="L243" s="4"/>
      <c r="M243" s="4"/>
    </row>
    <row r="244" ht="19" customHeight="1" spans="1:13">
      <c r="A244" s="4"/>
      <c r="B244" s="4"/>
      <c r="C244" s="5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ht="34" customHeight="1" spans="1:13">
      <c r="A245" s="9" t="s">
        <v>704</v>
      </c>
      <c r="B245" s="10" t="s">
        <v>11</v>
      </c>
      <c r="C245" s="3">
        <v>150</v>
      </c>
      <c r="D245" s="2" t="s">
        <v>1959</v>
      </c>
      <c r="E245" s="2" t="s">
        <v>1960</v>
      </c>
      <c r="F245" s="2" t="s">
        <v>1961</v>
      </c>
      <c r="G245" s="2" t="s">
        <v>1962</v>
      </c>
      <c r="H245" s="2" t="s">
        <v>1963</v>
      </c>
      <c r="I245" s="2" t="s">
        <v>1964</v>
      </c>
      <c r="J245" s="2" t="s">
        <v>1965</v>
      </c>
      <c r="K245" s="2" t="s">
        <v>1518</v>
      </c>
      <c r="L245" s="2" t="s">
        <v>1966</v>
      </c>
      <c r="M245" s="2" t="s">
        <v>24</v>
      </c>
    </row>
    <row r="246" ht="34" customHeight="1" spans="1:13">
      <c r="A246" s="1" t="s">
        <v>60</v>
      </c>
      <c r="B246" s="1" t="s">
        <v>1155</v>
      </c>
      <c r="C246" s="11" t="s">
        <v>1108</v>
      </c>
      <c r="D246" s="1" t="s">
        <v>51</v>
      </c>
      <c r="E246" s="1" t="s">
        <v>1156</v>
      </c>
      <c r="F246" s="4"/>
      <c r="G246" s="4"/>
      <c r="H246" s="4"/>
      <c r="I246" s="4"/>
      <c r="J246" s="4"/>
      <c r="K246" s="4"/>
      <c r="L246" s="4"/>
      <c r="M246" s="4"/>
    </row>
    <row r="247" ht="19" customHeight="1" spans="1:13">
      <c r="A247" s="2" t="s">
        <v>60</v>
      </c>
      <c r="B247" s="2" t="s">
        <v>4</v>
      </c>
      <c r="C247" s="3">
        <f>'8月奖金发放记录'!J135</f>
        <v>150</v>
      </c>
      <c r="D247" s="2" t="s">
        <v>1520</v>
      </c>
      <c r="E247" s="2"/>
      <c r="F247" s="2"/>
      <c r="G247" s="2"/>
      <c r="H247" s="4"/>
      <c r="I247" s="4"/>
      <c r="J247" s="4"/>
      <c r="K247" s="4"/>
      <c r="L247" s="4"/>
      <c r="M247" s="4"/>
    </row>
    <row r="248" ht="19" customHeight="1" spans="1:13">
      <c r="A248" s="9" t="s">
        <v>60</v>
      </c>
      <c r="B248" s="9" t="s">
        <v>1158</v>
      </c>
      <c r="C248" s="12">
        <f>SUMIFS('8月奖金发放记录'!$J$2:$J$171,'8月奖金发放记录'!$B$2:$B$171,"尚建华",'8月奖金发放记录'!$A$2:$A$171,"粤AGR6879")</f>
        <v>150</v>
      </c>
      <c r="D248" s="2" t="s">
        <v>1159</v>
      </c>
      <c r="E248" s="2" t="s">
        <v>1681</v>
      </c>
      <c r="F248" s="2"/>
      <c r="G248" s="2"/>
      <c r="H248" s="4"/>
      <c r="I248" s="4"/>
      <c r="J248" s="4"/>
      <c r="K248" s="4"/>
      <c r="L248" s="4"/>
      <c r="M248" s="4"/>
    </row>
    <row r="249" ht="19" customHeight="1" spans="1:13">
      <c r="A249" s="4"/>
      <c r="B249" s="4"/>
      <c r="C249" s="5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ht="34" customHeight="1" spans="1:13">
      <c r="A250" s="9" t="s">
        <v>433</v>
      </c>
      <c r="B250" s="10" t="s">
        <v>11</v>
      </c>
      <c r="C250" s="3">
        <v>150</v>
      </c>
      <c r="D250" s="2" t="s">
        <v>1151</v>
      </c>
      <c r="E250" s="2" t="s">
        <v>1151</v>
      </c>
      <c r="F250" s="2" t="s">
        <v>1151</v>
      </c>
      <c r="G250" s="2" t="s">
        <v>1151</v>
      </c>
      <c r="H250" s="2" t="s">
        <v>1967</v>
      </c>
      <c r="I250" s="2" t="s">
        <v>1968</v>
      </c>
      <c r="J250" s="2" t="s">
        <v>1969</v>
      </c>
      <c r="K250" s="2" t="s">
        <v>1970</v>
      </c>
      <c r="L250" s="2" t="s">
        <v>1971</v>
      </c>
      <c r="M250" s="2" t="s">
        <v>69</v>
      </c>
    </row>
    <row r="251" ht="34" customHeight="1" spans="1:13">
      <c r="A251" s="1" t="s">
        <v>60</v>
      </c>
      <c r="B251" s="1" t="s">
        <v>1155</v>
      </c>
      <c r="C251" s="11" t="s">
        <v>1108</v>
      </c>
      <c r="D251" s="1" t="s">
        <v>51</v>
      </c>
      <c r="E251" s="1" t="s">
        <v>1156</v>
      </c>
      <c r="F251" s="4"/>
      <c r="G251" s="4"/>
      <c r="H251" s="4"/>
      <c r="I251" s="4"/>
      <c r="J251" s="4"/>
      <c r="K251" s="4"/>
      <c r="L251" s="4"/>
      <c r="M251" s="4"/>
    </row>
    <row r="252" ht="19" customHeight="1" spans="1:13">
      <c r="A252" s="2" t="s">
        <v>60</v>
      </c>
      <c r="B252" s="2" t="s">
        <v>4</v>
      </c>
      <c r="C252" s="3">
        <f>'8月奖金发放记录'!J105</f>
        <v>150</v>
      </c>
      <c r="D252" s="2" t="s">
        <v>1380</v>
      </c>
      <c r="E252" s="2"/>
      <c r="F252" s="2"/>
      <c r="G252" s="2"/>
      <c r="H252" s="4"/>
      <c r="I252" s="4"/>
      <c r="J252" s="4"/>
      <c r="K252" s="4"/>
      <c r="L252" s="4"/>
      <c r="M252" s="4"/>
    </row>
    <row r="253" ht="19" customHeight="1" spans="1:13">
      <c r="A253" s="9" t="s">
        <v>60</v>
      </c>
      <c r="B253" s="9" t="s">
        <v>1158</v>
      </c>
      <c r="C253" s="12">
        <f>SUMIFS('8月奖金发放记录'!$J$2:$J$171,'8月奖金发放记录'!$B$2:$B$171,"尚建华",'8月奖金发放记录'!$A$2:$A$171,"粤AGR6881")</f>
        <v>150</v>
      </c>
      <c r="D253" s="2" t="s">
        <v>1159</v>
      </c>
      <c r="E253" s="2" t="s">
        <v>1452</v>
      </c>
      <c r="F253" s="2"/>
      <c r="G253" s="2"/>
      <c r="H253" s="4"/>
      <c r="I253" s="4"/>
      <c r="J253" s="4"/>
      <c r="K253" s="4"/>
      <c r="L253" s="4"/>
      <c r="M253" s="4"/>
    </row>
    <row r="254" ht="19" customHeight="1" spans="1:13">
      <c r="A254" s="4"/>
      <c r="B254" s="4"/>
      <c r="C254" s="5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ht="34" customHeight="1" spans="1:13">
      <c r="A255" s="9" t="s">
        <v>434</v>
      </c>
      <c r="B255" s="10" t="s">
        <v>11</v>
      </c>
      <c r="C255" s="3">
        <v>150</v>
      </c>
      <c r="D255" s="2" t="s">
        <v>1151</v>
      </c>
      <c r="E255" s="2" t="s">
        <v>1151</v>
      </c>
      <c r="F255" s="2" t="s">
        <v>1972</v>
      </c>
      <c r="G255" s="2" t="s">
        <v>1973</v>
      </c>
      <c r="H255" s="2" t="s">
        <v>1974</v>
      </c>
      <c r="I255" s="2" t="s">
        <v>1975</v>
      </c>
      <c r="J255" s="2" t="s">
        <v>1976</v>
      </c>
      <c r="K255" s="2" t="s">
        <v>1977</v>
      </c>
      <c r="L255" s="2" t="s">
        <v>1978</v>
      </c>
      <c r="M255" s="2" t="s">
        <v>69</v>
      </c>
    </row>
    <row r="256" ht="34" customHeight="1" spans="1:13">
      <c r="A256" s="1" t="s">
        <v>60</v>
      </c>
      <c r="B256" s="1" t="s">
        <v>1155</v>
      </c>
      <c r="C256" s="11" t="s">
        <v>1108</v>
      </c>
      <c r="D256" s="1" t="s">
        <v>51</v>
      </c>
      <c r="E256" s="1" t="s">
        <v>1156</v>
      </c>
      <c r="F256" s="4"/>
      <c r="G256" s="4"/>
      <c r="H256" s="4"/>
      <c r="I256" s="4"/>
      <c r="J256" s="4"/>
      <c r="K256" s="4"/>
      <c r="L256" s="4"/>
      <c r="M256" s="4"/>
    </row>
    <row r="257" ht="19" customHeight="1" spans="1:13">
      <c r="A257" s="2" t="s">
        <v>60</v>
      </c>
      <c r="B257" s="2" t="s">
        <v>4</v>
      </c>
      <c r="C257" s="3">
        <f>'8月奖金发放记录'!J106</f>
        <v>150</v>
      </c>
      <c r="D257" s="2" t="s">
        <v>1380</v>
      </c>
      <c r="E257" s="2"/>
      <c r="F257" s="2"/>
      <c r="G257" s="2"/>
      <c r="H257" s="4"/>
      <c r="I257" s="4"/>
      <c r="J257" s="4"/>
      <c r="K257" s="4"/>
      <c r="L257" s="4"/>
      <c r="M257" s="4"/>
    </row>
    <row r="258" ht="19" customHeight="1" spans="1:13">
      <c r="A258" s="9" t="s">
        <v>60</v>
      </c>
      <c r="B258" s="9" t="s">
        <v>1158</v>
      </c>
      <c r="C258" s="12">
        <f>SUMIFS('8月奖金发放记录'!$J$2:$J$171,'8月奖金发放记录'!$B$2:$B$171,"尚建华",'8月奖金发放记录'!$A$2:$A$171,"粤AGR9766")</f>
        <v>150</v>
      </c>
      <c r="D258" s="2" t="s">
        <v>1159</v>
      </c>
      <c r="E258" s="2" t="s">
        <v>1681</v>
      </c>
      <c r="F258" s="2"/>
      <c r="G258" s="2"/>
      <c r="H258" s="4"/>
      <c r="I258" s="4"/>
      <c r="J258" s="4"/>
      <c r="K258" s="4"/>
      <c r="L258" s="4"/>
      <c r="M258" s="4"/>
    </row>
    <row r="259" ht="19" customHeight="1" spans="1:13">
      <c r="A259" s="4"/>
      <c r="B259" s="4"/>
      <c r="C259" s="5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ht="34" customHeight="1" spans="1:13">
      <c r="A260" s="9" t="s">
        <v>435</v>
      </c>
      <c r="B260" s="10" t="s">
        <v>11</v>
      </c>
      <c r="C260" s="3">
        <v>150</v>
      </c>
      <c r="D260" s="2" t="s">
        <v>1979</v>
      </c>
      <c r="E260" s="2" t="s">
        <v>1980</v>
      </c>
      <c r="F260" s="2" t="s">
        <v>1981</v>
      </c>
      <c r="G260" s="2" t="s">
        <v>1982</v>
      </c>
      <c r="H260" s="2" t="s">
        <v>1983</v>
      </c>
      <c r="I260" s="2" t="s">
        <v>1984</v>
      </c>
      <c r="J260" s="2" t="s">
        <v>1985</v>
      </c>
      <c r="K260" s="2" t="s">
        <v>1986</v>
      </c>
      <c r="L260" s="2" t="s">
        <v>1987</v>
      </c>
      <c r="M260" s="2" t="s">
        <v>69</v>
      </c>
    </row>
    <row r="261" ht="34" customHeight="1" spans="1:13">
      <c r="A261" s="1" t="s">
        <v>60</v>
      </c>
      <c r="B261" s="1" t="s">
        <v>1155</v>
      </c>
      <c r="C261" s="11" t="s">
        <v>1108</v>
      </c>
      <c r="D261" s="1" t="s">
        <v>51</v>
      </c>
      <c r="E261" s="1" t="s">
        <v>1156</v>
      </c>
      <c r="F261" s="4"/>
      <c r="G261" s="4"/>
      <c r="H261" s="4"/>
      <c r="I261" s="4"/>
      <c r="J261" s="4"/>
      <c r="K261" s="4"/>
      <c r="L261" s="4"/>
      <c r="M261" s="4"/>
    </row>
    <row r="262" ht="19" customHeight="1" spans="1:13">
      <c r="A262" s="2" t="s">
        <v>60</v>
      </c>
      <c r="B262" s="2" t="s">
        <v>4</v>
      </c>
      <c r="C262" s="3">
        <f>'8月奖金发放记录'!J107</f>
        <v>150</v>
      </c>
      <c r="D262" s="2" t="s">
        <v>1380</v>
      </c>
      <c r="E262" s="2"/>
      <c r="F262" s="2"/>
      <c r="G262" s="2"/>
      <c r="H262" s="4"/>
      <c r="I262" s="4"/>
      <c r="J262" s="4"/>
      <c r="K262" s="4"/>
      <c r="L262" s="4"/>
      <c r="M262" s="4"/>
    </row>
    <row r="263" ht="19" customHeight="1" spans="1:13">
      <c r="A263" s="9" t="s">
        <v>60</v>
      </c>
      <c r="B263" s="9" t="s">
        <v>1158</v>
      </c>
      <c r="C263" s="12">
        <f>SUMIFS('8月奖金发放记录'!$J$2:$J$171,'8月奖金发放记录'!$B$2:$B$171,"尚建华",'8月奖金发放记录'!$A$2:$A$171,"粤AGR9815")</f>
        <v>150</v>
      </c>
      <c r="D263" s="2" t="s">
        <v>1159</v>
      </c>
      <c r="E263" s="2" t="s">
        <v>1381</v>
      </c>
      <c r="F263" s="2"/>
      <c r="G263" s="2"/>
      <c r="H263" s="4"/>
      <c r="I263" s="4"/>
      <c r="J263" s="4"/>
      <c r="K263" s="4"/>
      <c r="L263" s="4"/>
      <c r="M263" s="4"/>
    </row>
    <row r="264" ht="19" customHeight="1" spans="1:13">
      <c r="A264" s="4"/>
      <c r="B264" s="4"/>
      <c r="C264" s="5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ht="34" customHeight="1" spans="1:13">
      <c r="A265" s="9" t="s">
        <v>436</v>
      </c>
      <c r="B265" s="10" t="s">
        <v>11</v>
      </c>
      <c r="C265" s="3">
        <v>150</v>
      </c>
      <c r="D265" s="2" t="s">
        <v>1988</v>
      </c>
      <c r="E265" s="2" t="s">
        <v>1989</v>
      </c>
      <c r="F265" s="2" t="s">
        <v>1990</v>
      </c>
      <c r="G265" s="2" t="s">
        <v>1991</v>
      </c>
      <c r="H265" s="2" t="s">
        <v>1992</v>
      </c>
      <c r="I265" s="2" t="s">
        <v>1993</v>
      </c>
      <c r="J265" s="2" t="s">
        <v>1994</v>
      </c>
      <c r="K265" s="2" t="s">
        <v>1995</v>
      </c>
      <c r="L265" s="2" t="s">
        <v>1996</v>
      </c>
      <c r="M265" s="2" t="s">
        <v>69</v>
      </c>
    </row>
    <row r="266" ht="34" customHeight="1" spans="1:13">
      <c r="A266" s="1" t="s">
        <v>60</v>
      </c>
      <c r="B266" s="1" t="s">
        <v>1155</v>
      </c>
      <c r="C266" s="11" t="s">
        <v>1108</v>
      </c>
      <c r="D266" s="1" t="s">
        <v>51</v>
      </c>
      <c r="E266" s="1" t="s">
        <v>1156</v>
      </c>
      <c r="F266" s="4"/>
      <c r="G266" s="4"/>
      <c r="H266" s="4"/>
      <c r="I266" s="4"/>
      <c r="J266" s="4"/>
      <c r="K266" s="4"/>
      <c r="L266" s="4"/>
      <c r="M266" s="4"/>
    </row>
    <row r="267" ht="19" customHeight="1" spans="1:13">
      <c r="A267" s="2" t="s">
        <v>60</v>
      </c>
      <c r="B267" s="2" t="s">
        <v>4</v>
      </c>
      <c r="C267" s="3">
        <f>'8月奖金发放记录'!J108</f>
        <v>150</v>
      </c>
      <c r="D267" s="2" t="s">
        <v>1380</v>
      </c>
      <c r="E267" s="2"/>
      <c r="F267" s="2"/>
      <c r="G267" s="2"/>
      <c r="H267" s="4"/>
      <c r="I267" s="4"/>
      <c r="J267" s="4"/>
      <c r="K267" s="4"/>
      <c r="L267" s="4"/>
      <c r="M267" s="4"/>
    </row>
    <row r="268" ht="19" customHeight="1" spans="1:13">
      <c r="A268" s="9" t="s">
        <v>60</v>
      </c>
      <c r="B268" s="9" t="s">
        <v>1158</v>
      </c>
      <c r="C268" s="12">
        <f>SUMIFS('8月奖金发放记录'!$J$2:$J$171,'8月奖金发放记录'!$B$2:$B$171,"尚建华",'8月奖金发放记录'!$A$2:$A$171,"粤AGR9866")</f>
        <v>150</v>
      </c>
      <c r="D268" s="2" t="s">
        <v>1159</v>
      </c>
      <c r="E268" s="2" t="s">
        <v>1997</v>
      </c>
      <c r="F268" s="2"/>
      <c r="G268" s="2"/>
      <c r="H268" s="4"/>
      <c r="I268" s="4"/>
      <c r="J268" s="4"/>
      <c r="K268" s="4"/>
      <c r="L268" s="4"/>
      <c r="M268" s="4"/>
    </row>
    <row r="269" ht="19" customHeight="1" spans="1:13">
      <c r="A269" s="4"/>
      <c r="B269" s="4"/>
      <c r="C269" s="5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ht="19" customHeight="1" spans="1:13">
      <c r="A270" s="6" t="s">
        <v>1102</v>
      </c>
      <c r="B270" s="6"/>
      <c r="C270" s="7">
        <f>H2</f>
        <v>5601.94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ht="19" customHeight="1" spans="1:1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ht="19" customHeight="1" spans="1:1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ht="19" customHeight="1" spans="1:1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ht="19" customHeight="1" spans="1:1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ht="19" customHeight="1" spans="1:1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ht="19" customHeight="1" spans="1:1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ht="19" customHeight="1" spans="1:1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ht="19" customHeight="1" spans="1:1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ht="19" customHeight="1" spans="1:1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ht="19" customHeight="1" spans="1:1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ht="19" customHeight="1" spans="1:1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ht="19" customHeight="1" spans="1:1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ht="19" customHeight="1" spans="1:1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ht="19" customHeight="1" spans="1:1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ht="19" customHeight="1" spans="1:1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ht="19" customHeight="1" spans="1:1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ht="19" customHeight="1" spans="1:1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ht="19" customHeight="1" spans="1:1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ht="19" customHeight="1" spans="1:1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ht="19" customHeight="1" spans="1:1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ht="19" customHeight="1" spans="1:1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ht="19" customHeight="1" spans="1:1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ht="19" customHeight="1" spans="1:1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ht="19" customHeight="1" spans="1:1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ht="19" customHeight="1" spans="1:1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ht="19" customHeight="1" spans="1:1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ht="19" customHeight="1" spans="1:1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ht="19" customHeight="1" spans="1:1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ht="19" customHeight="1" spans="1:1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ht="19" customHeight="1" spans="1:1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ht="19" customHeight="1" spans="1:1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ht="19" customHeight="1" spans="1:1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ht="19" customHeight="1" spans="1:1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ht="19" customHeight="1" spans="1:1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ht="19" customHeight="1" spans="1:1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ht="19" customHeight="1" spans="1:1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ht="19" customHeight="1" spans="1:1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ht="19" customHeight="1" spans="1:1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ht="19" customHeight="1" spans="1:1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ht="19" customHeight="1" spans="1:1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ht="19" customHeight="1" spans="1:1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ht="19" customHeight="1" spans="1:1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ht="19" customHeight="1" spans="1: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ht="19" customHeight="1" spans="1:1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ht="19" customHeight="1" spans="1:1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ht="19" customHeight="1" spans="1:1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ht="19" customHeight="1" spans="1:1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ht="19" customHeight="1" spans="1:1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ht="19" customHeight="1" spans="1:1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ht="19" customHeight="1" spans="1:1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ht="19" customHeight="1" spans="1:1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ht="19" customHeight="1" spans="1:1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ht="19" customHeight="1" spans="1:1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ht="19" customHeight="1" spans="1:1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ht="19" customHeight="1" spans="1:1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ht="19" customHeight="1" spans="1:1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ht="19" customHeight="1" spans="1:1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ht="19" customHeight="1" spans="1:1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ht="19" customHeight="1" spans="1:1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ht="19" customHeight="1" spans="1:1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ht="19" customHeight="1" spans="1:1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ht="19" customHeight="1" spans="1:1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ht="19" customHeight="1" spans="1:1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ht="19" customHeight="1" spans="1:1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ht="19" customHeight="1" spans="1:1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ht="19" customHeight="1" spans="1:1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ht="19" customHeight="1" spans="1:1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ht="19" customHeight="1" spans="1:1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ht="19" customHeight="1" spans="1:1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ht="19" customHeight="1" spans="1:1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ht="19" customHeight="1" spans="1:1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ht="19" customHeight="1" spans="1:1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ht="19" customHeight="1" spans="1:1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ht="19" customHeight="1" spans="1:1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ht="19" customHeight="1" spans="1:1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ht="19" customHeight="1" spans="1:1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ht="19" customHeight="1" spans="1:1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ht="19" customHeight="1" spans="1:1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ht="19" customHeight="1" spans="1:1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ht="19" customHeight="1" spans="1:1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ht="19" customHeight="1" spans="1:1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ht="19" customHeight="1" spans="1:1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ht="19" customHeight="1" spans="1:1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ht="19" customHeight="1" spans="1:1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ht="19" customHeight="1" spans="1:1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ht="19" customHeight="1" spans="1:1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ht="19" customHeight="1" spans="1:1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ht="19" customHeight="1" spans="1:1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ht="19" customHeight="1" spans="1:1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ht="19" customHeight="1" spans="1:1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ht="19" customHeight="1" spans="1:1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ht="19" customHeight="1" spans="1:1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ht="19" customHeight="1" spans="1:1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ht="19" customHeight="1" spans="1:1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ht="19" customHeight="1" spans="1:1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ht="19" customHeight="1" spans="1:1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ht="19" customHeight="1" spans="1:1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ht="19" customHeight="1" spans="1:1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ht="19" customHeight="1" spans="1:1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ht="19" customHeight="1" spans="1:1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ht="19" customHeight="1" spans="1:1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ht="19" customHeight="1" spans="1:1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ht="19" customHeight="1" spans="1:1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ht="19" customHeight="1" spans="1:1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ht="19" customHeight="1" spans="1:1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ht="19" customHeight="1" spans="1:1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ht="19" customHeight="1" spans="1:1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ht="19" customHeight="1" spans="1:1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ht="19" customHeight="1" spans="1:1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ht="19" customHeight="1" spans="1:1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ht="19" customHeight="1" spans="1:1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ht="19" customHeight="1" spans="1:1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ht="19" customHeight="1" spans="1:1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ht="19" customHeight="1" spans="1:1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ht="19" customHeight="1" spans="1:1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ht="19" customHeight="1" spans="1:1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ht="19" customHeight="1" spans="1:1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ht="19" customHeight="1" spans="1:1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ht="19" customHeight="1" spans="1:1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ht="19" customHeight="1" spans="1:1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ht="19" customHeight="1" spans="1:1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ht="19" customHeight="1" spans="1:1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ht="19" customHeight="1" spans="1:1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ht="19" customHeight="1" spans="1:1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ht="19" customHeight="1" spans="1:1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ht="19" customHeight="1" spans="1:1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ht="19" customHeight="1" spans="1:1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ht="19" customHeight="1" spans="1:1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ht="19" customHeight="1" spans="1:1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ht="19" customHeight="1" spans="1:1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ht="19" customHeight="1" spans="1:1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ht="19" customHeight="1" spans="1:1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ht="19" customHeight="1" spans="1:1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ht="19" customHeight="1" spans="1:1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ht="19" customHeight="1" spans="1:1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ht="19" customHeight="1" spans="1:1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ht="19" customHeight="1" spans="1:1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ht="19" customHeight="1" spans="1:1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ht="19" customHeight="1" spans="1:1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ht="19" customHeight="1" spans="1:1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ht="19" customHeight="1" spans="1:1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ht="19" customHeight="1" spans="1:1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ht="19" customHeight="1" spans="1: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ht="19" customHeight="1" spans="1:1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ht="19" customHeight="1" spans="1:1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ht="19" customHeight="1" spans="1:1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ht="19" customHeight="1" spans="1:1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ht="19" customHeight="1" spans="1:1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ht="19" customHeight="1" spans="1:1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ht="19" customHeight="1" spans="1:1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ht="19" customHeight="1" spans="1:1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ht="19" customHeight="1" spans="1:1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ht="19" customHeight="1" spans="1:1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ht="19" customHeight="1" spans="1:1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ht="19" customHeight="1" spans="1:1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ht="19" customHeight="1" spans="1:1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ht="19" customHeight="1" spans="1:1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ht="19" customHeight="1" spans="1:1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ht="19" customHeight="1" spans="1:1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ht="19" customHeight="1" spans="1:1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ht="19" customHeight="1" spans="1:1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ht="19" customHeight="1" spans="1:1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ht="19" customHeight="1" spans="1:1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ht="19" customHeight="1" spans="1:1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</sheetData>
  <mergeCells count="162">
    <mergeCell ref="A1:M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  <mergeCell ref="E201:G201"/>
    <mergeCell ref="D202:G202"/>
    <mergeCell ref="E203:G203"/>
    <mergeCell ref="E206:G206"/>
    <mergeCell ref="D207:G207"/>
    <mergeCell ref="E208:G208"/>
    <mergeCell ref="E211:G211"/>
    <mergeCell ref="D212:G212"/>
    <mergeCell ref="E213:G213"/>
    <mergeCell ref="E216:G216"/>
    <mergeCell ref="D217:G217"/>
    <mergeCell ref="E218:G218"/>
    <mergeCell ref="E221:G221"/>
    <mergeCell ref="D222:G222"/>
    <mergeCell ref="E223:G223"/>
    <mergeCell ref="E226:G226"/>
    <mergeCell ref="D227:G227"/>
    <mergeCell ref="E228:G228"/>
    <mergeCell ref="E231:G231"/>
    <mergeCell ref="D232:G232"/>
    <mergeCell ref="E233:G233"/>
    <mergeCell ref="E236:G236"/>
    <mergeCell ref="D237:G237"/>
    <mergeCell ref="E238:G238"/>
    <mergeCell ref="E241:G241"/>
    <mergeCell ref="D242:G242"/>
    <mergeCell ref="E243:G243"/>
    <mergeCell ref="E246:G246"/>
    <mergeCell ref="D247:G247"/>
    <mergeCell ref="E248:G248"/>
    <mergeCell ref="E251:G251"/>
    <mergeCell ref="D252:G252"/>
    <mergeCell ref="E253:G253"/>
    <mergeCell ref="E256:G256"/>
    <mergeCell ref="D257:G257"/>
    <mergeCell ref="E258:G258"/>
    <mergeCell ref="E261:G261"/>
    <mergeCell ref="D262:G262"/>
    <mergeCell ref="E263:G263"/>
    <mergeCell ref="E266:G266"/>
    <mergeCell ref="D267:G267"/>
    <mergeCell ref="E268:G268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4"/>
  <sheetViews>
    <sheetView workbookViewId="0">
      <selection activeCell="A1" sqref="A1:M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1" width="22" customWidth="1"/>
    <col min="12" max="12" width="25" customWidth="1"/>
    <col min="13" max="13" width="12" customWidth="1"/>
  </cols>
  <sheetData>
    <row r="1" ht="22" customHeight="1" spans="1:13">
      <c r="A1" s="8" t="s">
        <v>1998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9" customHeight="1" spans="1:13">
      <c r="A2" s="6" t="s">
        <v>1999</v>
      </c>
      <c r="B2" s="6"/>
      <c r="C2" s="6"/>
      <c r="D2" s="6"/>
      <c r="E2" s="6" t="s">
        <v>1140</v>
      </c>
      <c r="F2" s="6"/>
      <c r="G2" s="6"/>
      <c r="H2" s="7">
        <f>SUMIFS('8月奖金发放记录'!$J$2:$J$171,'8月奖金发放记录'!$B$2:$B$171,"秦挺")</f>
        <v>12306.45</v>
      </c>
      <c r="I2" s="6"/>
      <c r="J2" s="6"/>
      <c r="K2" s="6"/>
      <c r="L2" s="6"/>
      <c r="M2" s="6"/>
    </row>
    <row r="3" ht="19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4" customHeight="1" spans="1:13">
      <c r="A4" s="1" t="s">
        <v>30</v>
      </c>
      <c r="B4" s="1" t="s">
        <v>0</v>
      </c>
      <c r="C4" s="1" t="s">
        <v>1141</v>
      </c>
      <c r="D4" s="1" t="s">
        <v>1142</v>
      </c>
      <c r="E4" s="1" t="s">
        <v>1143</v>
      </c>
      <c r="F4" s="1" t="s">
        <v>1144</v>
      </c>
      <c r="G4" s="1" t="s">
        <v>1145</v>
      </c>
      <c r="H4" s="1" t="s">
        <v>1146</v>
      </c>
      <c r="I4" s="1" t="s">
        <v>1147</v>
      </c>
      <c r="J4" s="1" t="s">
        <v>1148</v>
      </c>
      <c r="K4" s="1" t="s">
        <v>1149</v>
      </c>
      <c r="L4" s="1" t="s">
        <v>1150</v>
      </c>
      <c r="M4" s="1" t="s">
        <v>69</v>
      </c>
    </row>
    <row r="5" ht="34" customHeight="1" spans="1:13">
      <c r="A5" s="9" t="s">
        <v>310</v>
      </c>
      <c r="B5" s="10" t="s">
        <v>17</v>
      </c>
      <c r="C5" s="3">
        <v>1000</v>
      </c>
      <c r="D5" s="2" t="s">
        <v>1151</v>
      </c>
      <c r="E5" s="2" t="s">
        <v>2000</v>
      </c>
      <c r="F5" s="2" t="s">
        <v>2001</v>
      </c>
      <c r="G5" s="2" t="s">
        <v>2002</v>
      </c>
      <c r="H5" s="2" t="s">
        <v>2003</v>
      </c>
      <c r="I5" s="2" t="s">
        <v>2004</v>
      </c>
      <c r="J5" s="2" t="s">
        <v>2005</v>
      </c>
      <c r="K5" s="2" t="s">
        <v>2006</v>
      </c>
      <c r="L5" s="2" t="s">
        <v>2007</v>
      </c>
      <c r="M5" s="2" t="s">
        <v>69</v>
      </c>
    </row>
    <row r="6" ht="34" customHeight="1" spans="1:13">
      <c r="A6" s="1" t="s">
        <v>60</v>
      </c>
      <c r="B6" s="1" t="s">
        <v>1155</v>
      </c>
      <c r="C6" s="11" t="s">
        <v>1108</v>
      </c>
      <c r="D6" s="1" t="s">
        <v>51</v>
      </c>
      <c r="E6" s="1" t="s">
        <v>1156</v>
      </c>
      <c r="F6" s="4"/>
      <c r="G6" s="4"/>
      <c r="H6" s="4"/>
      <c r="I6" s="4"/>
      <c r="J6" s="4"/>
      <c r="K6" s="4"/>
      <c r="L6" s="4"/>
      <c r="M6" s="4"/>
    </row>
    <row r="7" ht="19" customHeight="1" spans="1:13">
      <c r="A7" s="2" t="s">
        <v>60</v>
      </c>
      <c r="B7" s="2" t="s">
        <v>1100</v>
      </c>
      <c r="C7" s="3">
        <f>'8月奖金发放记录'!J81</f>
        <v>1000</v>
      </c>
      <c r="D7" s="2" t="s">
        <v>1157</v>
      </c>
      <c r="E7" s="2"/>
      <c r="F7" s="2"/>
      <c r="G7" s="2"/>
      <c r="H7" s="4"/>
      <c r="I7" s="4"/>
      <c r="J7" s="4"/>
      <c r="K7" s="4"/>
      <c r="L7" s="4"/>
      <c r="M7" s="4"/>
    </row>
    <row r="8" ht="19" customHeight="1" spans="1:13">
      <c r="A8" s="9" t="s">
        <v>60</v>
      </c>
      <c r="B8" s="9" t="s">
        <v>1158</v>
      </c>
      <c r="C8" s="12">
        <f>SUMIFS('8月奖金发放记录'!$J$2:$J$171,'8月奖金发放记录'!$B$2:$B$171,"秦挺",'8月奖金发放记录'!$A$2:$A$171,"粤A00585F")</f>
        <v>1000</v>
      </c>
      <c r="D8" s="2" t="s">
        <v>1159</v>
      </c>
      <c r="E8" s="2" t="s">
        <v>1391</v>
      </c>
      <c r="F8" s="2"/>
      <c r="G8" s="2"/>
      <c r="H8" s="4"/>
      <c r="I8" s="4"/>
      <c r="J8" s="4"/>
      <c r="K8" s="4"/>
      <c r="L8" s="4"/>
      <c r="M8" s="4"/>
    </row>
    <row r="9" ht="19" customHeight="1" spans="1:13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</row>
    <row r="10" ht="34" customHeight="1" spans="1:13">
      <c r="A10" s="9" t="s">
        <v>316</v>
      </c>
      <c r="B10" s="10" t="s">
        <v>17</v>
      </c>
      <c r="C10" s="3">
        <v>1000</v>
      </c>
      <c r="D10" s="2" t="s">
        <v>1151</v>
      </c>
      <c r="E10" s="2" t="s">
        <v>2008</v>
      </c>
      <c r="F10" s="2" t="s">
        <v>2009</v>
      </c>
      <c r="G10" s="2" t="s">
        <v>2010</v>
      </c>
      <c r="H10" s="2" t="s">
        <v>2011</v>
      </c>
      <c r="I10" s="2" t="s">
        <v>2012</v>
      </c>
      <c r="J10" s="2" t="s">
        <v>2013</v>
      </c>
      <c r="K10" s="2" t="s">
        <v>2014</v>
      </c>
      <c r="L10" s="2" t="s">
        <v>2015</v>
      </c>
      <c r="M10" s="2" t="s">
        <v>69</v>
      </c>
    </row>
    <row r="11" ht="34" customHeight="1" spans="1:13">
      <c r="A11" s="1" t="s">
        <v>60</v>
      </c>
      <c r="B11" s="1" t="s">
        <v>1155</v>
      </c>
      <c r="C11" s="11" t="s">
        <v>1108</v>
      </c>
      <c r="D11" s="1" t="s">
        <v>51</v>
      </c>
      <c r="E11" s="1" t="s">
        <v>1156</v>
      </c>
      <c r="F11" s="4"/>
      <c r="G11" s="4"/>
      <c r="H11" s="4"/>
      <c r="I11" s="4"/>
      <c r="J11" s="4"/>
      <c r="K11" s="4"/>
      <c r="L11" s="4"/>
      <c r="M11" s="4"/>
    </row>
    <row r="12" ht="19" customHeight="1" spans="1:13">
      <c r="A12" s="2" t="s">
        <v>60</v>
      </c>
      <c r="B12" s="2" t="s">
        <v>1100</v>
      </c>
      <c r="C12" s="3">
        <f>'8月奖金发放记录'!J82</f>
        <v>1000</v>
      </c>
      <c r="D12" s="2" t="s">
        <v>1157</v>
      </c>
      <c r="E12" s="2"/>
      <c r="F12" s="2"/>
      <c r="G12" s="2"/>
      <c r="H12" s="4"/>
      <c r="I12" s="4"/>
      <c r="J12" s="4"/>
      <c r="K12" s="4"/>
      <c r="L12" s="4"/>
      <c r="M12" s="4"/>
    </row>
    <row r="13" ht="19" customHeight="1" spans="1:13">
      <c r="A13" s="9" t="s">
        <v>60</v>
      </c>
      <c r="B13" s="9" t="s">
        <v>1158</v>
      </c>
      <c r="C13" s="12">
        <f>SUMIFS('8月奖金发放记录'!$J$2:$J$171,'8月奖金发放记录'!$B$2:$B$171,"秦挺",'8月奖金发放记录'!$A$2:$A$171,"粤A00855F")</f>
        <v>1000</v>
      </c>
      <c r="D13" s="2" t="s">
        <v>1159</v>
      </c>
      <c r="E13" s="2" t="s">
        <v>1160</v>
      </c>
      <c r="F13" s="2"/>
      <c r="G13" s="2"/>
      <c r="H13" s="4"/>
      <c r="I13" s="4"/>
      <c r="J13" s="4"/>
      <c r="K13" s="4"/>
      <c r="L13" s="4"/>
      <c r="M13" s="4"/>
    </row>
    <row r="14" ht="19" customHeight="1" spans="1:13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34" customHeight="1" spans="1:13">
      <c r="A15" s="9" t="s">
        <v>317</v>
      </c>
      <c r="B15" s="10" t="s">
        <v>17</v>
      </c>
      <c r="C15" s="3">
        <v>1000</v>
      </c>
      <c r="D15" s="2" t="s">
        <v>1151</v>
      </c>
      <c r="E15" s="2" t="s">
        <v>2016</v>
      </c>
      <c r="F15" s="2" t="s">
        <v>2017</v>
      </c>
      <c r="G15" s="2" t="s">
        <v>2018</v>
      </c>
      <c r="H15" s="2" t="s">
        <v>2019</v>
      </c>
      <c r="I15" s="2" t="s">
        <v>2020</v>
      </c>
      <c r="J15" s="2" t="s">
        <v>2021</v>
      </c>
      <c r="K15" s="2" t="s">
        <v>2022</v>
      </c>
      <c r="L15" s="2" t="s">
        <v>2023</v>
      </c>
      <c r="M15" s="2" t="s">
        <v>69</v>
      </c>
    </row>
    <row r="16" ht="34" customHeight="1" spans="1:13">
      <c r="A16" s="1" t="s">
        <v>60</v>
      </c>
      <c r="B16" s="1" t="s">
        <v>1155</v>
      </c>
      <c r="C16" s="11" t="s">
        <v>1108</v>
      </c>
      <c r="D16" s="1" t="s">
        <v>51</v>
      </c>
      <c r="E16" s="1" t="s">
        <v>1156</v>
      </c>
      <c r="F16" s="4"/>
      <c r="G16" s="4"/>
      <c r="H16" s="4"/>
      <c r="I16" s="4"/>
      <c r="J16" s="4"/>
      <c r="K16" s="4"/>
      <c r="L16" s="4"/>
      <c r="M16" s="4"/>
    </row>
    <row r="17" ht="19" customHeight="1" spans="1:13">
      <c r="A17" s="2" t="s">
        <v>60</v>
      </c>
      <c r="B17" s="2" t="s">
        <v>1100</v>
      </c>
      <c r="C17" s="3">
        <f>'8月奖金发放记录'!J83</f>
        <v>1000</v>
      </c>
      <c r="D17" s="2" t="s">
        <v>1157</v>
      </c>
      <c r="E17" s="2"/>
      <c r="F17" s="2"/>
      <c r="G17" s="2"/>
      <c r="H17" s="4"/>
      <c r="I17" s="4"/>
      <c r="J17" s="4"/>
      <c r="K17" s="4"/>
      <c r="L17" s="4"/>
      <c r="M17" s="4"/>
    </row>
    <row r="18" ht="19" customHeight="1" spans="1:13">
      <c r="A18" s="9" t="s">
        <v>60</v>
      </c>
      <c r="B18" s="9" t="s">
        <v>1158</v>
      </c>
      <c r="C18" s="12">
        <f>SUMIFS('8月奖金发放记录'!$J$2:$J$171,'8月奖金发放记录'!$B$2:$B$171,"秦挺",'8月奖金发放记录'!$A$2:$A$171,"粤A01629F")</f>
        <v>1000</v>
      </c>
      <c r="D18" s="2" t="s">
        <v>1159</v>
      </c>
      <c r="E18" s="2" t="s">
        <v>1391</v>
      </c>
      <c r="F18" s="2"/>
      <c r="G18" s="2"/>
      <c r="H18" s="4"/>
      <c r="I18" s="4"/>
      <c r="J18" s="4"/>
      <c r="K18" s="4"/>
      <c r="L18" s="4"/>
      <c r="M18" s="4"/>
    </row>
    <row r="19" ht="19" customHeight="1" spans="1:13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34" customHeight="1" spans="1:13">
      <c r="A20" s="9" t="s">
        <v>318</v>
      </c>
      <c r="B20" s="10" t="s">
        <v>17</v>
      </c>
      <c r="C20" s="3">
        <v>1000</v>
      </c>
      <c r="D20" s="2" t="s">
        <v>1151</v>
      </c>
      <c r="E20" s="2" t="s">
        <v>1151</v>
      </c>
      <c r="F20" s="2" t="s">
        <v>1151</v>
      </c>
      <c r="G20" s="2" t="s">
        <v>2024</v>
      </c>
      <c r="H20" s="2" t="s">
        <v>2025</v>
      </c>
      <c r="I20" s="2" t="s">
        <v>2026</v>
      </c>
      <c r="J20" s="2" t="s">
        <v>2027</v>
      </c>
      <c r="K20" s="2" t="s">
        <v>2028</v>
      </c>
      <c r="L20" s="2" t="s">
        <v>2029</v>
      </c>
      <c r="M20" s="2" t="s">
        <v>24</v>
      </c>
    </row>
    <row r="21" ht="34" customHeight="1" spans="1:13">
      <c r="A21" s="1" t="s">
        <v>60</v>
      </c>
      <c r="B21" s="1" t="s">
        <v>1155</v>
      </c>
      <c r="C21" s="11" t="s">
        <v>1108</v>
      </c>
      <c r="D21" s="1" t="s">
        <v>51</v>
      </c>
      <c r="E21" s="1" t="s">
        <v>1156</v>
      </c>
      <c r="F21" s="4"/>
      <c r="G21" s="4"/>
      <c r="H21" s="4"/>
      <c r="I21" s="4"/>
      <c r="J21" s="4"/>
      <c r="K21" s="4"/>
      <c r="L21" s="4"/>
      <c r="M21" s="4"/>
    </row>
    <row r="22" ht="19" customHeight="1" spans="1:13">
      <c r="A22" s="2" t="s">
        <v>60</v>
      </c>
      <c r="B22" s="2" t="s">
        <v>1164</v>
      </c>
      <c r="C22" s="3">
        <v>0</v>
      </c>
      <c r="D22" s="2" t="s">
        <v>746</v>
      </c>
      <c r="E22" s="2"/>
      <c r="F22" s="2"/>
      <c r="G22" s="2"/>
      <c r="H22" s="4"/>
      <c r="I22" s="4"/>
      <c r="J22" s="4"/>
      <c r="K22" s="4"/>
      <c r="L22" s="4"/>
      <c r="M22" s="4"/>
    </row>
    <row r="23" ht="19" customHeight="1" spans="1:13">
      <c r="A23" s="9" t="s">
        <v>60</v>
      </c>
      <c r="B23" s="9" t="s">
        <v>1158</v>
      </c>
      <c r="C23" s="12">
        <f>SUMIFS('8月奖金发放记录'!$J$2:$J$171,'8月奖金发放记录'!$B$2:$B$171,"秦挺",'8月奖金发放记录'!$A$2:$A$171,"粤A01766F")</f>
        <v>0</v>
      </c>
      <c r="D23" s="2" t="s">
        <v>1159</v>
      </c>
      <c r="E23" s="2" t="s">
        <v>1160</v>
      </c>
      <c r="F23" s="2"/>
      <c r="G23" s="2"/>
      <c r="H23" s="4"/>
      <c r="I23" s="4"/>
      <c r="J23" s="4"/>
      <c r="K23" s="4"/>
      <c r="L23" s="4"/>
      <c r="M23" s="4"/>
    </row>
    <row r="24" ht="19" customHeight="1" spans="1:13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34" customHeight="1" spans="1:13">
      <c r="A25" s="9" t="s">
        <v>321</v>
      </c>
      <c r="B25" s="10" t="s">
        <v>17</v>
      </c>
      <c r="C25" s="3">
        <v>1000</v>
      </c>
      <c r="D25" s="2" t="s">
        <v>2030</v>
      </c>
      <c r="E25" s="2" t="s">
        <v>2031</v>
      </c>
      <c r="F25" s="2" t="s">
        <v>2032</v>
      </c>
      <c r="G25" s="2" t="s">
        <v>2033</v>
      </c>
      <c r="H25" s="2" t="s">
        <v>2034</v>
      </c>
      <c r="I25" s="2" t="s">
        <v>2035</v>
      </c>
      <c r="J25" s="2" t="s">
        <v>2036</v>
      </c>
      <c r="K25" s="2" t="s">
        <v>2037</v>
      </c>
      <c r="L25" s="2" t="s">
        <v>2038</v>
      </c>
      <c r="M25" s="2" t="s">
        <v>24</v>
      </c>
    </row>
    <row r="26" ht="34" customHeight="1" spans="1:13">
      <c r="A26" s="1" t="s">
        <v>60</v>
      </c>
      <c r="B26" s="1" t="s">
        <v>1155</v>
      </c>
      <c r="C26" s="11" t="s">
        <v>1108</v>
      </c>
      <c r="D26" s="1" t="s">
        <v>51</v>
      </c>
      <c r="E26" s="1" t="s">
        <v>1156</v>
      </c>
      <c r="F26" s="4"/>
      <c r="G26" s="4"/>
      <c r="H26" s="4"/>
      <c r="I26" s="4"/>
      <c r="J26" s="4"/>
      <c r="K26" s="4"/>
      <c r="L26" s="4"/>
      <c r="M26" s="4"/>
    </row>
    <row r="27" ht="19" customHeight="1" spans="1:13">
      <c r="A27" s="2" t="s">
        <v>60</v>
      </c>
      <c r="B27" s="2" t="s">
        <v>1100</v>
      </c>
      <c r="C27" s="3">
        <f>'8月奖金发放记录'!J84</f>
        <v>1000</v>
      </c>
      <c r="D27" s="2" t="s">
        <v>1157</v>
      </c>
      <c r="E27" s="2"/>
      <c r="F27" s="2"/>
      <c r="G27" s="2"/>
      <c r="H27" s="4"/>
      <c r="I27" s="4"/>
      <c r="J27" s="4"/>
      <c r="K27" s="4"/>
      <c r="L27" s="4"/>
      <c r="M27" s="4"/>
    </row>
    <row r="28" ht="19" customHeight="1" spans="1:13">
      <c r="A28" s="9" t="s">
        <v>60</v>
      </c>
      <c r="B28" s="9" t="s">
        <v>1158</v>
      </c>
      <c r="C28" s="12">
        <f>SUMIFS('8月奖金发放记录'!$J$2:$J$171,'8月奖金发放记录'!$B$2:$B$171,"秦挺",'8月奖金发放记录'!$A$2:$A$171,"粤A02393F")</f>
        <v>1000</v>
      </c>
      <c r="D28" s="2" t="s">
        <v>1159</v>
      </c>
      <c r="E28" s="2" t="s">
        <v>1160</v>
      </c>
      <c r="F28" s="2"/>
      <c r="G28" s="2"/>
      <c r="H28" s="4"/>
      <c r="I28" s="4"/>
      <c r="J28" s="4"/>
      <c r="K28" s="4"/>
      <c r="L28" s="4"/>
      <c r="M28" s="4"/>
    </row>
    <row r="29" ht="19" customHeight="1" spans="1:13">
      <c r="A29" s="4"/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34" customHeight="1" spans="1:13">
      <c r="A30" s="9" t="s">
        <v>322</v>
      </c>
      <c r="B30" s="10" t="s">
        <v>17</v>
      </c>
      <c r="C30" s="3">
        <v>1000</v>
      </c>
      <c r="D30" s="2" t="s">
        <v>1151</v>
      </c>
      <c r="E30" s="2" t="s">
        <v>1151</v>
      </c>
      <c r="F30" s="2" t="s">
        <v>1151</v>
      </c>
      <c r="G30" s="2" t="s">
        <v>1151</v>
      </c>
      <c r="H30" s="2" t="s">
        <v>1151</v>
      </c>
      <c r="I30" s="2" t="s">
        <v>1151</v>
      </c>
      <c r="J30" s="2" t="s">
        <v>1151</v>
      </c>
      <c r="K30" s="2" t="s">
        <v>2039</v>
      </c>
      <c r="L30" s="2" t="s">
        <v>2039</v>
      </c>
      <c r="M30" s="2" t="s">
        <v>24</v>
      </c>
    </row>
    <row r="31" ht="34" customHeight="1" spans="1:13">
      <c r="A31" s="1" t="s">
        <v>60</v>
      </c>
      <c r="B31" s="1" t="s">
        <v>1155</v>
      </c>
      <c r="C31" s="11" t="s">
        <v>1108</v>
      </c>
      <c r="D31" s="1" t="s">
        <v>51</v>
      </c>
      <c r="E31" s="1" t="s">
        <v>1156</v>
      </c>
      <c r="F31" s="4"/>
      <c r="G31" s="4"/>
      <c r="H31" s="4"/>
      <c r="I31" s="4"/>
      <c r="J31" s="4"/>
      <c r="K31" s="4"/>
      <c r="L31" s="4"/>
      <c r="M31" s="4"/>
    </row>
    <row r="32" ht="19" customHeight="1" spans="1:13">
      <c r="A32" s="2" t="s">
        <v>60</v>
      </c>
      <c r="B32" s="2" t="s">
        <v>1164</v>
      </c>
      <c r="C32" s="3">
        <v>0</v>
      </c>
      <c r="D32" s="2" t="s">
        <v>746</v>
      </c>
      <c r="E32" s="2"/>
      <c r="F32" s="2"/>
      <c r="G32" s="2"/>
      <c r="H32" s="4"/>
      <c r="I32" s="4"/>
      <c r="J32" s="4"/>
      <c r="K32" s="4"/>
      <c r="L32" s="4"/>
      <c r="M32" s="4"/>
    </row>
    <row r="33" ht="19" customHeight="1" spans="1:13">
      <c r="A33" s="9" t="s">
        <v>60</v>
      </c>
      <c r="B33" s="9" t="s">
        <v>1158</v>
      </c>
      <c r="C33" s="12">
        <f>SUMIFS('8月奖金发放记录'!$J$2:$J$171,'8月奖金发放记录'!$B$2:$B$171,"秦挺",'8月奖金发放记录'!$A$2:$A$171,"粤A02956F")</f>
        <v>0</v>
      </c>
      <c r="D33" s="2" t="s">
        <v>1159</v>
      </c>
      <c r="E33" s="2" t="s">
        <v>1160</v>
      </c>
      <c r="F33" s="2"/>
      <c r="G33" s="2"/>
      <c r="H33" s="4"/>
      <c r="I33" s="4"/>
      <c r="J33" s="4"/>
      <c r="K33" s="4"/>
      <c r="L33" s="4"/>
      <c r="M33" s="4"/>
    </row>
    <row r="34" ht="19" customHeight="1" spans="1:13">
      <c r="A34" s="4"/>
      <c r="B34" s="4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34" customHeight="1" spans="1:13">
      <c r="A35" s="9" t="s">
        <v>324</v>
      </c>
      <c r="B35" s="10" t="s">
        <v>17</v>
      </c>
      <c r="C35" s="3">
        <v>1000</v>
      </c>
      <c r="D35" s="2" t="s">
        <v>1151</v>
      </c>
      <c r="E35" s="2" t="s">
        <v>1151</v>
      </c>
      <c r="F35" s="2" t="s">
        <v>1151</v>
      </c>
      <c r="G35" s="2" t="s">
        <v>2040</v>
      </c>
      <c r="H35" s="2" t="s">
        <v>2041</v>
      </c>
      <c r="I35" s="2" t="s">
        <v>2042</v>
      </c>
      <c r="J35" s="2" t="s">
        <v>2043</v>
      </c>
      <c r="K35" s="2" t="s">
        <v>2044</v>
      </c>
      <c r="L35" s="2" t="s">
        <v>2045</v>
      </c>
      <c r="M35" s="2" t="s">
        <v>24</v>
      </c>
    </row>
    <row r="36" ht="34" customHeight="1" spans="1:13">
      <c r="A36" s="1" t="s">
        <v>60</v>
      </c>
      <c r="B36" s="1" t="s">
        <v>1155</v>
      </c>
      <c r="C36" s="11" t="s">
        <v>1108</v>
      </c>
      <c r="D36" s="1" t="s">
        <v>51</v>
      </c>
      <c r="E36" s="1" t="s">
        <v>1156</v>
      </c>
      <c r="F36" s="4"/>
      <c r="G36" s="4"/>
      <c r="H36" s="4"/>
      <c r="I36" s="4"/>
      <c r="J36" s="4"/>
      <c r="K36" s="4"/>
      <c r="L36" s="4"/>
      <c r="M36" s="4"/>
    </row>
    <row r="37" ht="19" customHeight="1" spans="1:13">
      <c r="A37" s="2" t="s">
        <v>60</v>
      </c>
      <c r="B37" s="2" t="s">
        <v>1164</v>
      </c>
      <c r="C37" s="3">
        <v>0</v>
      </c>
      <c r="D37" s="2" t="s">
        <v>746</v>
      </c>
      <c r="E37" s="2"/>
      <c r="F37" s="2"/>
      <c r="G37" s="2"/>
      <c r="H37" s="4"/>
      <c r="I37" s="4"/>
      <c r="J37" s="4"/>
      <c r="K37" s="4"/>
      <c r="L37" s="4"/>
      <c r="M37" s="4"/>
    </row>
    <row r="38" ht="19" customHeight="1" spans="1:13">
      <c r="A38" s="9" t="s">
        <v>60</v>
      </c>
      <c r="B38" s="9" t="s">
        <v>1158</v>
      </c>
      <c r="C38" s="12">
        <f>SUMIFS('8月奖金发放记录'!$J$2:$J$171,'8月奖金发放记录'!$B$2:$B$171,"秦挺",'8月奖金发放记录'!$A$2:$A$171,"粤A03186F")</f>
        <v>0</v>
      </c>
      <c r="D38" s="2" t="s">
        <v>1159</v>
      </c>
      <c r="E38" s="2" t="s">
        <v>1160</v>
      </c>
      <c r="F38" s="2"/>
      <c r="G38" s="2"/>
      <c r="H38" s="4"/>
      <c r="I38" s="4"/>
      <c r="J38" s="4"/>
      <c r="K38" s="4"/>
      <c r="L38" s="4"/>
      <c r="M38" s="4"/>
    </row>
    <row r="39" ht="19" customHeight="1" spans="1:13">
      <c r="A39" s="4"/>
      <c r="B39" s="4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ht="34" customHeight="1" spans="1:13">
      <c r="A40" s="9" t="s">
        <v>326</v>
      </c>
      <c r="B40" s="10" t="s">
        <v>17</v>
      </c>
      <c r="C40" s="3">
        <v>1000</v>
      </c>
      <c r="D40" s="2" t="s">
        <v>1151</v>
      </c>
      <c r="E40" s="2" t="s">
        <v>1151</v>
      </c>
      <c r="F40" s="2" t="s">
        <v>1151</v>
      </c>
      <c r="G40" s="2" t="s">
        <v>1151</v>
      </c>
      <c r="H40" s="2" t="s">
        <v>2046</v>
      </c>
      <c r="I40" s="2" t="s">
        <v>2047</v>
      </c>
      <c r="J40" s="2" t="s">
        <v>2048</v>
      </c>
      <c r="K40" s="2" t="s">
        <v>2049</v>
      </c>
      <c r="L40" s="2" t="s">
        <v>2050</v>
      </c>
      <c r="M40" s="2" t="s">
        <v>69</v>
      </c>
    </row>
    <row r="41" ht="34" customHeight="1" spans="1:13">
      <c r="A41" s="1" t="s">
        <v>60</v>
      </c>
      <c r="B41" s="1" t="s">
        <v>1155</v>
      </c>
      <c r="C41" s="11" t="s">
        <v>1108</v>
      </c>
      <c r="D41" s="1" t="s">
        <v>51</v>
      </c>
      <c r="E41" s="1" t="s">
        <v>1156</v>
      </c>
      <c r="F41" s="4"/>
      <c r="G41" s="4"/>
      <c r="H41" s="4"/>
      <c r="I41" s="4"/>
      <c r="J41" s="4"/>
      <c r="K41" s="4"/>
      <c r="L41" s="4"/>
      <c r="M41" s="4"/>
    </row>
    <row r="42" ht="19" customHeight="1" spans="1:13">
      <c r="A42" s="2" t="s">
        <v>60</v>
      </c>
      <c r="B42" s="2" t="s">
        <v>1100</v>
      </c>
      <c r="C42" s="3">
        <f>'8月奖金发放记录'!J85</f>
        <v>1000</v>
      </c>
      <c r="D42" s="2" t="s">
        <v>1157</v>
      </c>
      <c r="E42" s="2"/>
      <c r="F42" s="2"/>
      <c r="G42" s="2"/>
      <c r="H42" s="4"/>
      <c r="I42" s="4"/>
      <c r="J42" s="4"/>
      <c r="K42" s="4"/>
      <c r="L42" s="4"/>
      <c r="M42" s="4"/>
    </row>
    <row r="43" ht="19" customHeight="1" spans="1:13">
      <c r="A43" s="9" t="s">
        <v>60</v>
      </c>
      <c r="B43" s="9" t="s">
        <v>1158</v>
      </c>
      <c r="C43" s="12">
        <f>SUMIFS('8月奖金发放记录'!$J$2:$J$171,'8月奖金发放记录'!$B$2:$B$171,"秦挺",'8月奖金发放记录'!$A$2:$A$171,"粤A03809F")</f>
        <v>1000</v>
      </c>
      <c r="D43" s="2" t="s">
        <v>1159</v>
      </c>
      <c r="E43" s="2" t="s">
        <v>1160</v>
      </c>
      <c r="F43" s="2"/>
      <c r="G43" s="2"/>
      <c r="H43" s="4"/>
      <c r="I43" s="4"/>
      <c r="J43" s="4"/>
      <c r="K43" s="4"/>
      <c r="L43" s="4"/>
      <c r="M43" s="4"/>
    </row>
    <row r="44" ht="19" customHeight="1" spans="1:13">
      <c r="A44" s="4"/>
      <c r="B44" s="4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ht="34" customHeight="1" spans="1:13">
      <c r="A45" s="9" t="s">
        <v>128</v>
      </c>
      <c r="B45" s="10" t="s">
        <v>17</v>
      </c>
      <c r="C45" s="3">
        <v>1000</v>
      </c>
      <c r="D45" s="2" t="s">
        <v>1151</v>
      </c>
      <c r="E45" s="2" t="s">
        <v>1151</v>
      </c>
      <c r="F45" s="2" t="s">
        <v>1151</v>
      </c>
      <c r="G45" s="2" t="s">
        <v>1151</v>
      </c>
      <c r="H45" s="2" t="s">
        <v>1151</v>
      </c>
      <c r="I45" s="2" t="s">
        <v>1151</v>
      </c>
      <c r="J45" s="2" t="s">
        <v>1151</v>
      </c>
      <c r="K45" s="2" t="s">
        <v>2051</v>
      </c>
      <c r="L45" s="2" t="s">
        <v>2051</v>
      </c>
      <c r="M45" s="2" t="s">
        <v>69</v>
      </c>
    </row>
    <row r="46" ht="34" customHeight="1" spans="1:13">
      <c r="A46" s="1" t="s">
        <v>60</v>
      </c>
      <c r="B46" s="1" t="s">
        <v>1155</v>
      </c>
      <c r="C46" s="11" t="s">
        <v>1108</v>
      </c>
      <c r="D46" s="1" t="s">
        <v>51</v>
      </c>
      <c r="E46" s="1" t="s">
        <v>1156</v>
      </c>
      <c r="F46" s="4"/>
      <c r="G46" s="4"/>
      <c r="H46" s="4"/>
      <c r="I46" s="4"/>
      <c r="J46" s="4"/>
      <c r="K46" s="4"/>
      <c r="L46" s="4"/>
      <c r="M46" s="4"/>
    </row>
    <row r="47" ht="19" customHeight="1" spans="1:13">
      <c r="A47" s="2" t="s">
        <v>60</v>
      </c>
      <c r="B47" s="2" t="s">
        <v>1100</v>
      </c>
      <c r="C47" s="3">
        <f>'8月奖金发放记录'!J86</f>
        <v>161.29</v>
      </c>
      <c r="D47" s="2" t="s">
        <v>1157</v>
      </c>
      <c r="E47" s="2"/>
      <c r="F47" s="2"/>
      <c r="G47" s="2"/>
      <c r="H47" s="4"/>
      <c r="I47" s="4"/>
      <c r="J47" s="4"/>
      <c r="K47" s="4"/>
      <c r="L47" s="4"/>
      <c r="M47" s="4"/>
    </row>
    <row r="48" ht="19" customHeight="1" spans="1:13">
      <c r="A48" s="9" t="s">
        <v>60</v>
      </c>
      <c r="B48" s="9" t="s">
        <v>1158</v>
      </c>
      <c r="C48" s="12">
        <f>SUMIFS('8月奖金发放记录'!$J$2:$J$171,'8月奖金发放记录'!$B$2:$B$171,"秦挺",'8月奖金发放记录'!$A$2:$A$171,"粤A05106F")</f>
        <v>161.29</v>
      </c>
      <c r="D48" s="2" t="s">
        <v>1159</v>
      </c>
      <c r="E48" s="2" t="s">
        <v>1160</v>
      </c>
      <c r="F48" s="2"/>
      <c r="G48" s="2"/>
      <c r="H48" s="4"/>
      <c r="I48" s="4"/>
      <c r="J48" s="4"/>
      <c r="K48" s="4"/>
      <c r="L48" s="4"/>
      <c r="M48" s="4"/>
    </row>
    <row r="49" ht="19" customHeight="1" spans="1:13">
      <c r="A49" s="4"/>
      <c r="B49" s="4"/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ht="34" customHeight="1" spans="1:13">
      <c r="A50" s="9" t="s">
        <v>329</v>
      </c>
      <c r="B50" s="10" t="s">
        <v>17</v>
      </c>
      <c r="C50" s="3">
        <v>1000</v>
      </c>
      <c r="D50" s="2" t="s">
        <v>1151</v>
      </c>
      <c r="E50" s="2" t="s">
        <v>1151</v>
      </c>
      <c r="F50" s="2" t="s">
        <v>1151</v>
      </c>
      <c r="G50" s="2" t="s">
        <v>2052</v>
      </c>
      <c r="H50" s="2" t="s">
        <v>2053</v>
      </c>
      <c r="I50" s="2" t="s">
        <v>2054</v>
      </c>
      <c r="J50" s="2" t="s">
        <v>2055</v>
      </c>
      <c r="K50" s="2" t="s">
        <v>2056</v>
      </c>
      <c r="L50" s="2" t="s">
        <v>2057</v>
      </c>
      <c r="M50" s="2" t="s">
        <v>24</v>
      </c>
    </row>
    <row r="51" ht="34" customHeight="1" spans="1:13">
      <c r="A51" s="1" t="s">
        <v>60</v>
      </c>
      <c r="B51" s="1" t="s">
        <v>1155</v>
      </c>
      <c r="C51" s="11" t="s">
        <v>1108</v>
      </c>
      <c r="D51" s="1" t="s">
        <v>51</v>
      </c>
      <c r="E51" s="1" t="s">
        <v>1156</v>
      </c>
      <c r="F51" s="4"/>
      <c r="G51" s="4"/>
      <c r="H51" s="4"/>
      <c r="I51" s="4"/>
      <c r="J51" s="4"/>
      <c r="K51" s="4"/>
      <c r="L51" s="4"/>
      <c r="M51" s="4"/>
    </row>
    <row r="52" ht="19" customHeight="1" spans="1:13">
      <c r="A52" s="2" t="s">
        <v>60</v>
      </c>
      <c r="B52" s="2" t="s">
        <v>1100</v>
      </c>
      <c r="C52" s="3">
        <f>'8月奖金发放记录'!J87</f>
        <v>1000</v>
      </c>
      <c r="D52" s="2" t="s">
        <v>1157</v>
      </c>
      <c r="E52" s="2"/>
      <c r="F52" s="2"/>
      <c r="G52" s="2"/>
      <c r="H52" s="4"/>
      <c r="I52" s="4"/>
      <c r="J52" s="4"/>
      <c r="K52" s="4"/>
      <c r="L52" s="4"/>
      <c r="M52" s="4"/>
    </row>
    <row r="53" ht="19" customHeight="1" spans="1:13">
      <c r="A53" s="9" t="s">
        <v>60</v>
      </c>
      <c r="B53" s="9" t="s">
        <v>1158</v>
      </c>
      <c r="C53" s="12">
        <f>SUMIFS('8月奖金发放记录'!$J$2:$J$171,'8月奖金发放记录'!$B$2:$B$171,"秦挺",'8月奖金发放记录'!$A$2:$A$171,"粤A05378F")</f>
        <v>1000</v>
      </c>
      <c r="D53" s="2" t="s">
        <v>1159</v>
      </c>
      <c r="E53" s="2" t="s">
        <v>1160</v>
      </c>
      <c r="F53" s="2"/>
      <c r="G53" s="2"/>
      <c r="H53" s="4"/>
      <c r="I53" s="4"/>
      <c r="J53" s="4"/>
      <c r="K53" s="4"/>
      <c r="L53" s="4"/>
      <c r="M53" s="4"/>
    </row>
    <row r="54" ht="19" customHeight="1" spans="1:13">
      <c r="A54" s="4"/>
      <c r="B54" s="4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ht="34" customHeight="1" spans="1:13">
      <c r="A55" s="9" t="s">
        <v>332</v>
      </c>
      <c r="B55" s="10" t="s">
        <v>17</v>
      </c>
      <c r="C55" s="3">
        <v>1000</v>
      </c>
      <c r="D55" s="2" t="s">
        <v>2058</v>
      </c>
      <c r="E55" s="2" t="s">
        <v>2059</v>
      </c>
      <c r="F55" s="2" t="s">
        <v>2060</v>
      </c>
      <c r="G55" s="2" t="s">
        <v>2061</v>
      </c>
      <c r="H55" s="2" t="s">
        <v>2062</v>
      </c>
      <c r="I55" s="2" t="s">
        <v>2063</v>
      </c>
      <c r="J55" s="2" t="s">
        <v>2064</v>
      </c>
      <c r="K55" s="2" t="s">
        <v>2065</v>
      </c>
      <c r="L55" s="2" t="s">
        <v>2066</v>
      </c>
      <c r="M55" s="2" t="s">
        <v>24</v>
      </c>
    </row>
    <row r="56" ht="34" customHeight="1" spans="1:13">
      <c r="A56" s="1" t="s">
        <v>60</v>
      </c>
      <c r="B56" s="1" t="s">
        <v>1155</v>
      </c>
      <c r="C56" s="11" t="s">
        <v>1108</v>
      </c>
      <c r="D56" s="1" t="s">
        <v>51</v>
      </c>
      <c r="E56" s="1" t="s">
        <v>1156</v>
      </c>
      <c r="F56" s="4"/>
      <c r="G56" s="4"/>
      <c r="H56" s="4"/>
      <c r="I56" s="4"/>
      <c r="J56" s="4"/>
      <c r="K56" s="4"/>
      <c r="L56" s="4"/>
      <c r="M56" s="4"/>
    </row>
    <row r="57" ht="19" customHeight="1" spans="1:13">
      <c r="A57" s="2" t="s">
        <v>60</v>
      </c>
      <c r="B57" s="2" t="s">
        <v>1164</v>
      </c>
      <c r="C57" s="3">
        <v>0</v>
      </c>
      <c r="D57" s="2" t="s">
        <v>746</v>
      </c>
      <c r="E57" s="2"/>
      <c r="F57" s="2"/>
      <c r="G57" s="2"/>
      <c r="H57" s="4"/>
      <c r="I57" s="4"/>
      <c r="J57" s="4"/>
      <c r="K57" s="4"/>
      <c r="L57" s="4"/>
      <c r="M57" s="4"/>
    </row>
    <row r="58" ht="19" customHeight="1" spans="1:13">
      <c r="A58" s="9" t="s">
        <v>60</v>
      </c>
      <c r="B58" s="9" t="s">
        <v>1158</v>
      </c>
      <c r="C58" s="12">
        <f>SUMIFS('8月奖金发放记录'!$J$2:$J$171,'8月奖金发放记录'!$B$2:$B$171,"秦挺",'8月奖金发放记录'!$A$2:$A$171,"粤A05579F")</f>
        <v>0</v>
      </c>
      <c r="D58" s="2" t="s">
        <v>1159</v>
      </c>
      <c r="E58" s="2" t="s">
        <v>1160</v>
      </c>
      <c r="F58" s="2"/>
      <c r="G58" s="2"/>
      <c r="H58" s="4"/>
      <c r="I58" s="4"/>
      <c r="J58" s="4"/>
      <c r="K58" s="4"/>
      <c r="L58" s="4"/>
      <c r="M58" s="4"/>
    </row>
    <row r="59" ht="19" customHeight="1" spans="1:13">
      <c r="A59" s="4"/>
      <c r="B59" s="4"/>
      <c r="C59" s="5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ht="34" customHeight="1" spans="1:13">
      <c r="A60" s="9" t="s">
        <v>333</v>
      </c>
      <c r="B60" s="10" t="s">
        <v>17</v>
      </c>
      <c r="C60" s="3">
        <v>1000</v>
      </c>
      <c r="D60" s="2" t="s">
        <v>2067</v>
      </c>
      <c r="E60" s="2" t="s">
        <v>2068</v>
      </c>
      <c r="F60" s="2" t="s">
        <v>2069</v>
      </c>
      <c r="G60" s="2" t="s">
        <v>2070</v>
      </c>
      <c r="H60" s="2" t="s">
        <v>2071</v>
      </c>
      <c r="I60" s="2" t="s">
        <v>2072</v>
      </c>
      <c r="J60" s="2" t="s">
        <v>2073</v>
      </c>
      <c r="K60" s="2" t="s">
        <v>2074</v>
      </c>
      <c r="L60" s="2" t="s">
        <v>2075</v>
      </c>
      <c r="M60" s="2" t="s">
        <v>69</v>
      </c>
    </row>
    <row r="61" ht="34" customHeight="1" spans="1:13">
      <c r="A61" s="1" t="s">
        <v>60</v>
      </c>
      <c r="B61" s="1" t="s">
        <v>1155</v>
      </c>
      <c r="C61" s="11" t="s">
        <v>1108</v>
      </c>
      <c r="D61" s="1" t="s">
        <v>51</v>
      </c>
      <c r="E61" s="1" t="s">
        <v>1156</v>
      </c>
      <c r="F61" s="4"/>
      <c r="G61" s="4"/>
      <c r="H61" s="4"/>
      <c r="I61" s="4"/>
      <c r="J61" s="4"/>
      <c r="K61" s="4"/>
      <c r="L61" s="4"/>
      <c r="M61" s="4"/>
    </row>
    <row r="62" ht="19" customHeight="1" spans="1:13">
      <c r="A62" s="2" t="s">
        <v>60</v>
      </c>
      <c r="B62" s="2" t="s">
        <v>1100</v>
      </c>
      <c r="C62" s="3">
        <f>'8月奖金发放记录'!J88</f>
        <v>1000</v>
      </c>
      <c r="D62" s="2" t="s">
        <v>1157</v>
      </c>
      <c r="E62" s="2"/>
      <c r="F62" s="2"/>
      <c r="G62" s="2"/>
      <c r="H62" s="4"/>
      <c r="I62" s="4"/>
      <c r="J62" s="4"/>
      <c r="K62" s="4"/>
      <c r="L62" s="4"/>
      <c r="M62" s="4"/>
    </row>
    <row r="63" ht="19" customHeight="1" spans="1:13">
      <c r="A63" s="9" t="s">
        <v>60</v>
      </c>
      <c r="B63" s="9" t="s">
        <v>1158</v>
      </c>
      <c r="C63" s="12">
        <f>SUMIFS('8月奖金发放记录'!$J$2:$J$171,'8月奖金发放记录'!$B$2:$B$171,"秦挺",'8月奖金发放记录'!$A$2:$A$171,"粤A05700F")</f>
        <v>1000</v>
      </c>
      <c r="D63" s="2" t="s">
        <v>1159</v>
      </c>
      <c r="E63" s="2" t="s">
        <v>1160</v>
      </c>
      <c r="F63" s="2"/>
      <c r="G63" s="2"/>
      <c r="H63" s="4"/>
      <c r="I63" s="4"/>
      <c r="J63" s="4"/>
      <c r="K63" s="4"/>
      <c r="L63" s="4"/>
      <c r="M63" s="4"/>
    </row>
    <row r="64" ht="19" customHeight="1" spans="1:13">
      <c r="A64" s="4"/>
      <c r="B64" s="4"/>
      <c r="C64" s="5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ht="34" customHeight="1" spans="1:13">
      <c r="A65" s="9" t="s">
        <v>334</v>
      </c>
      <c r="B65" s="10" t="s">
        <v>17</v>
      </c>
      <c r="C65" s="3">
        <v>1000</v>
      </c>
      <c r="D65" s="2" t="s">
        <v>1151</v>
      </c>
      <c r="E65" s="2" t="s">
        <v>2076</v>
      </c>
      <c r="F65" s="2" t="s">
        <v>2077</v>
      </c>
      <c r="G65" s="2" t="s">
        <v>2078</v>
      </c>
      <c r="H65" s="2" t="s">
        <v>2079</v>
      </c>
      <c r="I65" s="2" t="s">
        <v>2080</v>
      </c>
      <c r="J65" s="2" t="s">
        <v>2081</v>
      </c>
      <c r="K65" s="2" t="s">
        <v>2082</v>
      </c>
      <c r="L65" s="2" t="s">
        <v>2083</v>
      </c>
      <c r="M65" s="2" t="s">
        <v>69</v>
      </c>
    </row>
    <row r="66" ht="34" customHeight="1" spans="1:13">
      <c r="A66" s="1" t="s">
        <v>60</v>
      </c>
      <c r="B66" s="1" t="s">
        <v>1155</v>
      </c>
      <c r="C66" s="11" t="s">
        <v>1108</v>
      </c>
      <c r="D66" s="1" t="s">
        <v>51</v>
      </c>
      <c r="E66" s="1" t="s">
        <v>1156</v>
      </c>
      <c r="F66" s="4"/>
      <c r="G66" s="4"/>
      <c r="H66" s="4"/>
      <c r="I66" s="4"/>
      <c r="J66" s="4"/>
      <c r="K66" s="4"/>
      <c r="L66" s="4"/>
      <c r="M66" s="4"/>
    </row>
    <row r="67" ht="19" customHeight="1" spans="1:13">
      <c r="A67" s="2" t="s">
        <v>60</v>
      </c>
      <c r="B67" s="2" t="s">
        <v>4</v>
      </c>
      <c r="C67" s="3">
        <f>'8月奖金发放记录'!J132</f>
        <v>1000</v>
      </c>
      <c r="D67" s="2" t="s">
        <v>1380</v>
      </c>
      <c r="E67" s="2"/>
      <c r="F67" s="2"/>
      <c r="G67" s="2"/>
      <c r="H67" s="4"/>
      <c r="I67" s="4"/>
      <c r="J67" s="4"/>
      <c r="K67" s="4"/>
      <c r="L67" s="4"/>
      <c r="M67" s="4"/>
    </row>
    <row r="68" ht="19" customHeight="1" spans="1:13">
      <c r="A68" s="9" t="s">
        <v>60</v>
      </c>
      <c r="B68" s="9" t="s">
        <v>1158</v>
      </c>
      <c r="C68" s="12">
        <f>SUMIFS('8月奖金发放记录'!$J$2:$J$171,'8月奖金发放记录'!$B$2:$B$171,"秦挺",'8月奖金发放记录'!$A$2:$A$171,"粤A05718F")</f>
        <v>1000</v>
      </c>
      <c r="D68" s="2" t="s">
        <v>1159</v>
      </c>
      <c r="E68" s="2" t="s">
        <v>1452</v>
      </c>
      <c r="F68" s="2"/>
      <c r="G68" s="2"/>
      <c r="H68" s="4"/>
      <c r="I68" s="4"/>
      <c r="J68" s="4"/>
      <c r="K68" s="4"/>
      <c r="L68" s="4"/>
      <c r="M68" s="4"/>
    </row>
    <row r="69" ht="19" customHeight="1" spans="1:13">
      <c r="A69" s="4"/>
      <c r="B69" s="4"/>
      <c r="C69" s="5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ht="34" customHeight="1" spans="1:13">
      <c r="A70" s="9" t="s">
        <v>335</v>
      </c>
      <c r="B70" s="10" t="s">
        <v>17</v>
      </c>
      <c r="C70" s="3">
        <v>1000</v>
      </c>
      <c r="D70" s="2" t="s">
        <v>1151</v>
      </c>
      <c r="E70" s="2" t="s">
        <v>1151</v>
      </c>
      <c r="F70" s="2" t="s">
        <v>1151</v>
      </c>
      <c r="G70" s="2" t="s">
        <v>1151</v>
      </c>
      <c r="H70" s="2" t="s">
        <v>1151</v>
      </c>
      <c r="I70" s="2" t="s">
        <v>1151</v>
      </c>
      <c r="J70" s="2" t="s">
        <v>1151</v>
      </c>
      <c r="K70" s="2" t="s">
        <v>2084</v>
      </c>
      <c r="L70" s="2" t="s">
        <v>2084</v>
      </c>
      <c r="M70" s="2" t="s">
        <v>69</v>
      </c>
    </row>
    <row r="71" ht="34" customHeight="1" spans="1:13">
      <c r="A71" s="1" t="s">
        <v>60</v>
      </c>
      <c r="B71" s="1" t="s">
        <v>1155</v>
      </c>
      <c r="C71" s="11" t="s">
        <v>1108</v>
      </c>
      <c r="D71" s="1" t="s">
        <v>51</v>
      </c>
      <c r="E71" s="1" t="s">
        <v>1156</v>
      </c>
      <c r="F71" s="4"/>
      <c r="G71" s="4"/>
      <c r="H71" s="4"/>
      <c r="I71" s="4"/>
      <c r="J71" s="4"/>
      <c r="K71" s="4"/>
      <c r="L71" s="4"/>
      <c r="M71" s="4"/>
    </row>
    <row r="72" ht="19" customHeight="1" spans="1:13">
      <c r="A72" s="2" t="s">
        <v>60</v>
      </c>
      <c r="B72" s="2" t="s">
        <v>1100</v>
      </c>
      <c r="C72" s="3">
        <f>'8月奖金发放记录'!J89</f>
        <v>161.29</v>
      </c>
      <c r="D72" s="2" t="s">
        <v>1157</v>
      </c>
      <c r="E72" s="2"/>
      <c r="F72" s="2"/>
      <c r="G72" s="2"/>
      <c r="H72" s="4"/>
      <c r="I72" s="4"/>
      <c r="J72" s="4"/>
      <c r="K72" s="4"/>
      <c r="L72" s="4"/>
      <c r="M72" s="4"/>
    </row>
    <row r="73" ht="19" customHeight="1" spans="1:13">
      <c r="A73" s="9" t="s">
        <v>60</v>
      </c>
      <c r="B73" s="9" t="s">
        <v>1158</v>
      </c>
      <c r="C73" s="12">
        <f>SUMIFS('8月奖金发放记录'!$J$2:$J$171,'8月奖金发放记录'!$B$2:$B$171,"秦挺",'8月奖金发放记录'!$A$2:$A$171,"粤A05876F")</f>
        <v>161.29</v>
      </c>
      <c r="D73" s="2" t="s">
        <v>1159</v>
      </c>
      <c r="E73" s="2" t="s">
        <v>1160</v>
      </c>
      <c r="F73" s="2"/>
      <c r="G73" s="2"/>
      <c r="H73" s="4"/>
      <c r="I73" s="4"/>
      <c r="J73" s="4"/>
      <c r="K73" s="4"/>
      <c r="L73" s="4"/>
      <c r="M73" s="4"/>
    </row>
    <row r="74" ht="19" customHeight="1" spans="1:13">
      <c r="A74" s="4"/>
      <c r="B74" s="4"/>
      <c r="C74" s="5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ht="34" customHeight="1" spans="1:13">
      <c r="A75" s="9" t="s">
        <v>336</v>
      </c>
      <c r="B75" s="10" t="s">
        <v>17</v>
      </c>
      <c r="C75" s="3">
        <v>1000</v>
      </c>
      <c r="D75" s="2" t="s">
        <v>1151</v>
      </c>
      <c r="E75" s="2" t="s">
        <v>1151</v>
      </c>
      <c r="F75" s="2" t="s">
        <v>1151</v>
      </c>
      <c r="G75" s="2" t="s">
        <v>1151</v>
      </c>
      <c r="H75" s="2" t="s">
        <v>2085</v>
      </c>
      <c r="I75" s="2" t="s">
        <v>2086</v>
      </c>
      <c r="J75" s="2" t="s">
        <v>2087</v>
      </c>
      <c r="K75" s="2" t="s">
        <v>2088</v>
      </c>
      <c r="L75" s="2" t="s">
        <v>2089</v>
      </c>
      <c r="M75" s="2" t="s">
        <v>69</v>
      </c>
    </row>
    <row r="76" ht="34" customHeight="1" spans="1:13">
      <c r="A76" s="1" t="s">
        <v>60</v>
      </c>
      <c r="B76" s="1" t="s">
        <v>1155</v>
      </c>
      <c r="C76" s="11" t="s">
        <v>1108</v>
      </c>
      <c r="D76" s="1" t="s">
        <v>51</v>
      </c>
      <c r="E76" s="1" t="s">
        <v>1156</v>
      </c>
      <c r="F76" s="4"/>
      <c r="G76" s="4"/>
      <c r="H76" s="4"/>
      <c r="I76" s="4"/>
      <c r="J76" s="4"/>
      <c r="K76" s="4"/>
      <c r="L76" s="4"/>
      <c r="M76" s="4"/>
    </row>
    <row r="77" ht="19" customHeight="1" spans="1:13">
      <c r="A77" s="2" t="s">
        <v>60</v>
      </c>
      <c r="B77" s="2" t="s">
        <v>4</v>
      </c>
      <c r="C77" s="3">
        <f>'8月奖金发放记录'!J133</f>
        <v>1000</v>
      </c>
      <c r="D77" s="2" t="s">
        <v>1380</v>
      </c>
      <c r="E77" s="2"/>
      <c r="F77" s="2"/>
      <c r="G77" s="2"/>
      <c r="H77" s="4"/>
      <c r="I77" s="4"/>
      <c r="J77" s="4"/>
      <c r="K77" s="4"/>
      <c r="L77" s="4"/>
      <c r="M77" s="4"/>
    </row>
    <row r="78" ht="19" customHeight="1" spans="1:13">
      <c r="A78" s="9" t="s">
        <v>60</v>
      </c>
      <c r="B78" s="9" t="s">
        <v>1158</v>
      </c>
      <c r="C78" s="12">
        <f>SUMIFS('8月奖金发放记录'!$J$2:$J$171,'8月奖金发放记录'!$B$2:$B$171,"秦挺",'8月奖金发放记录'!$A$2:$A$171,"粤A05925F")</f>
        <v>1000</v>
      </c>
      <c r="D78" s="2" t="s">
        <v>1159</v>
      </c>
      <c r="E78" s="2" t="s">
        <v>1681</v>
      </c>
      <c r="F78" s="2"/>
      <c r="G78" s="2"/>
      <c r="H78" s="4"/>
      <c r="I78" s="4"/>
      <c r="J78" s="4"/>
      <c r="K78" s="4"/>
      <c r="L78" s="4"/>
      <c r="M78" s="4"/>
    </row>
    <row r="79" ht="19" customHeight="1" spans="1:13">
      <c r="A79" s="4"/>
      <c r="B79" s="4"/>
      <c r="C79" s="5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ht="34" customHeight="1" spans="1:13">
      <c r="A80" s="9" t="s">
        <v>337</v>
      </c>
      <c r="B80" s="10" t="s">
        <v>17</v>
      </c>
      <c r="C80" s="3">
        <v>1000</v>
      </c>
      <c r="D80" s="2" t="s">
        <v>2090</v>
      </c>
      <c r="E80" s="2" t="s">
        <v>2091</v>
      </c>
      <c r="F80" s="2" t="s">
        <v>2092</v>
      </c>
      <c r="G80" s="2" t="s">
        <v>2093</v>
      </c>
      <c r="H80" s="2" t="s">
        <v>2094</v>
      </c>
      <c r="I80" s="2" t="s">
        <v>2095</v>
      </c>
      <c r="J80" s="2" t="s">
        <v>2096</v>
      </c>
      <c r="K80" s="2" t="s">
        <v>2097</v>
      </c>
      <c r="L80" s="2" t="s">
        <v>2098</v>
      </c>
      <c r="M80" s="2" t="s">
        <v>24</v>
      </c>
    </row>
    <row r="81" ht="34" customHeight="1" spans="1:13">
      <c r="A81" s="1" t="s">
        <v>60</v>
      </c>
      <c r="B81" s="1" t="s">
        <v>1155</v>
      </c>
      <c r="C81" s="11" t="s">
        <v>1108</v>
      </c>
      <c r="D81" s="1" t="s">
        <v>51</v>
      </c>
      <c r="E81" s="1" t="s">
        <v>1156</v>
      </c>
      <c r="F81" s="4"/>
      <c r="G81" s="4"/>
      <c r="H81" s="4"/>
      <c r="I81" s="4"/>
      <c r="J81" s="4"/>
      <c r="K81" s="4"/>
      <c r="L81" s="4"/>
      <c r="M81" s="4"/>
    </row>
    <row r="82" ht="19" customHeight="1" spans="1:13">
      <c r="A82" s="2" t="s">
        <v>60</v>
      </c>
      <c r="B82" s="2" t="s">
        <v>1164</v>
      </c>
      <c r="C82" s="3">
        <v>0</v>
      </c>
      <c r="D82" s="2" t="s">
        <v>746</v>
      </c>
      <c r="E82" s="2"/>
      <c r="F82" s="2"/>
      <c r="G82" s="2"/>
      <c r="H82" s="4"/>
      <c r="I82" s="4"/>
      <c r="J82" s="4"/>
      <c r="K82" s="4"/>
      <c r="L82" s="4"/>
      <c r="M82" s="4"/>
    </row>
    <row r="83" ht="19" customHeight="1" spans="1:13">
      <c r="A83" s="9" t="s">
        <v>60</v>
      </c>
      <c r="B83" s="9" t="s">
        <v>1158</v>
      </c>
      <c r="C83" s="12">
        <f>SUMIFS('8月奖金发放记录'!$J$2:$J$171,'8月奖金发放记录'!$B$2:$B$171,"秦挺",'8月奖金发放记录'!$A$2:$A$171,"粤A05968F")</f>
        <v>0</v>
      </c>
      <c r="D83" s="2" t="s">
        <v>1159</v>
      </c>
      <c r="E83" s="2" t="s">
        <v>1160</v>
      </c>
      <c r="F83" s="2"/>
      <c r="G83" s="2"/>
      <c r="H83" s="4"/>
      <c r="I83" s="4"/>
      <c r="J83" s="4"/>
      <c r="K83" s="4"/>
      <c r="L83" s="4"/>
      <c r="M83" s="4"/>
    </row>
    <row r="84" ht="19" customHeight="1" spans="1:13">
      <c r="A84" s="4"/>
      <c r="B84" s="4"/>
      <c r="C84" s="5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ht="34" customHeight="1" spans="1:13">
      <c r="A85" s="9" t="s">
        <v>338</v>
      </c>
      <c r="B85" s="10" t="s">
        <v>17</v>
      </c>
      <c r="C85" s="3">
        <v>1000</v>
      </c>
      <c r="D85" s="2" t="s">
        <v>2030</v>
      </c>
      <c r="E85" s="2" t="s">
        <v>2099</v>
      </c>
      <c r="F85" s="2" t="s">
        <v>2100</v>
      </c>
      <c r="G85" s="2" t="s">
        <v>2101</v>
      </c>
      <c r="H85" s="2" t="s">
        <v>2102</v>
      </c>
      <c r="I85" s="2" t="s">
        <v>2103</v>
      </c>
      <c r="J85" s="2" t="s">
        <v>2104</v>
      </c>
      <c r="K85" s="2" t="s">
        <v>2105</v>
      </c>
      <c r="L85" s="2" t="s">
        <v>2106</v>
      </c>
      <c r="M85" s="2" t="s">
        <v>24</v>
      </c>
    </row>
    <row r="86" ht="34" customHeight="1" spans="1:13">
      <c r="A86" s="1" t="s">
        <v>60</v>
      </c>
      <c r="B86" s="1" t="s">
        <v>1155</v>
      </c>
      <c r="C86" s="11" t="s">
        <v>1108</v>
      </c>
      <c r="D86" s="1" t="s">
        <v>51</v>
      </c>
      <c r="E86" s="1" t="s">
        <v>1156</v>
      </c>
      <c r="F86" s="4"/>
      <c r="G86" s="4"/>
      <c r="H86" s="4"/>
      <c r="I86" s="4"/>
      <c r="J86" s="4"/>
      <c r="K86" s="4"/>
      <c r="L86" s="4"/>
      <c r="M86" s="4"/>
    </row>
    <row r="87" ht="19" customHeight="1" spans="1:13">
      <c r="A87" s="2" t="s">
        <v>60</v>
      </c>
      <c r="B87" s="2" t="s">
        <v>1164</v>
      </c>
      <c r="C87" s="3">
        <v>0</v>
      </c>
      <c r="D87" s="2" t="s">
        <v>746</v>
      </c>
      <c r="E87" s="2"/>
      <c r="F87" s="2"/>
      <c r="G87" s="2"/>
      <c r="H87" s="4"/>
      <c r="I87" s="4"/>
      <c r="J87" s="4"/>
      <c r="K87" s="4"/>
      <c r="L87" s="4"/>
      <c r="M87" s="4"/>
    </row>
    <row r="88" ht="19" customHeight="1" spans="1:13">
      <c r="A88" s="9" t="s">
        <v>60</v>
      </c>
      <c r="B88" s="9" t="s">
        <v>1158</v>
      </c>
      <c r="C88" s="12">
        <f>SUMIFS('8月奖金发放记录'!$J$2:$J$171,'8月奖金发放记录'!$B$2:$B$171,"秦挺",'8月奖金发放记录'!$A$2:$A$171,"粤A06980F")</f>
        <v>0</v>
      </c>
      <c r="D88" s="2" t="s">
        <v>1159</v>
      </c>
      <c r="E88" s="2" t="s">
        <v>1160</v>
      </c>
      <c r="F88" s="2"/>
      <c r="G88" s="2"/>
      <c r="H88" s="4"/>
      <c r="I88" s="4"/>
      <c r="J88" s="4"/>
      <c r="K88" s="4"/>
      <c r="L88" s="4"/>
      <c r="M88" s="4"/>
    </row>
    <row r="89" ht="19" customHeight="1" spans="1:13">
      <c r="A89" s="4"/>
      <c r="B89" s="4"/>
      <c r="C89" s="5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ht="34" customHeight="1" spans="1:13">
      <c r="A90" s="9" t="s">
        <v>339</v>
      </c>
      <c r="B90" s="10" t="s">
        <v>17</v>
      </c>
      <c r="C90" s="3">
        <v>1000</v>
      </c>
      <c r="D90" s="2" t="s">
        <v>1151</v>
      </c>
      <c r="E90" s="2" t="s">
        <v>1151</v>
      </c>
      <c r="F90" s="2" t="s">
        <v>2107</v>
      </c>
      <c r="G90" s="2" t="s">
        <v>2108</v>
      </c>
      <c r="H90" s="2" t="s">
        <v>2109</v>
      </c>
      <c r="I90" s="2" t="s">
        <v>2110</v>
      </c>
      <c r="J90" s="2" t="s">
        <v>2111</v>
      </c>
      <c r="K90" s="2" t="s">
        <v>2112</v>
      </c>
      <c r="L90" s="2" t="s">
        <v>2113</v>
      </c>
      <c r="M90" s="2" t="s">
        <v>69</v>
      </c>
    </row>
    <row r="91" ht="34" customHeight="1" spans="1:13">
      <c r="A91" s="1" t="s">
        <v>60</v>
      </c>
      <c r="B91" s="1" t="s">
        <v>1155</v>
      </c>
      <c r="C91" s="11" t="s">
        <v>1108</v>
      </c>
      <c r="D91" s="1" t="s">
        <v>51</v>
      </c>
      <c r="E91" s="1" t="s">
        <v>1156</v>
      </c>
      <c r="F91" s="4"/>
      <c r="G91" s="4"/>
      <c r="H91" s="4"/>
      <c r="I91" s="4"/>
      <c r="J91" s="4"/>
      <c r="K91" s="4"/>
      <c r="L91" s="4"/>
      <c r="M91" s="4"/>
    </row>
    <row r="92" ht="19" customHeight="1" spans="1:13">
      <c r="A92" s="2" t="s">
        <v>60</v>
      </c>
      <c r="B92" s="2" t="s">
        <v>1100</v>
      </c>
      <c r="C92" s="3">
        <f>'8月奖金发放记录'!J90</f>
        <v>1000</v>
      </c>
      <c r="D92" s="2" t="s">
        <v>1157</v>
      </c>
      <c r="E92" s="2"/>
      <c r="F92" s="2"/>
      <c r="G92" s="2"/>
      <c r="H92" s="4"/>
      <c r="I92" s="4"/>
      <c r="J92" s="4"/>
      <c r="K92" s="4"/>
      <c r="L92" s="4"/>
      <c r="M92" s="4"/>
    </row>
    <row r="93" ht="19" customHeight="1" spans="1:13">
      <c r="A93" s="9" t="s">
        <v>60</v>
      </c>
      <c r="B93" s="9" t="s">
        <v>1158</v>
      </c>
      <c r="C93" s="12">
        <f>SUMIFS('8月奖金发放记录'!$J$2:$J$171,'8月奖金发放记录'!$B$2:$B$171,"秦挺",'8月奖金发放记录'!$A$2:$A$171,"粤A08177F")</f>
        <v>1000</v>
      </c>
      <c r="D93" s="2" t="s">
        <v>1159</v>
      </c>
      <c r="E93" s="2" t="s">
        <v>1160</v>
      </c>
      <c r="F93" s="2"/>
      <c r="G93" s="2"/>
      <c r="H93" s="4"/>
      <c r="I93" s="4"/>
      <c r="J93" s="4"/>
      <c r="K93" s="4"/>
      <c r="L93" s="4"/>
      <c r="M93" s="4"/>
    </row>
    <row r="94" ht="19" customHeight="1" spans="1:13">
      <c r="A94" s="4"/>
      <c r="B94" s="4"/>
      <c r="C94" s="5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ht="34" customHeight="1" spans="1:13">
      <c r="A95" s="9" t="s">
        <v>340</v>
      </c>
      <c r="B95" s="10" t="s">
        <v>17</v>
      </c>
      <c r="C95" s="3">
        <v>1000</v>
      </c>
      <c r="D95" s="2" t="s">
        <v>1151</v>
      </c>
      <c r="E95" s="2" t="s">
        <v>1151</v>
      </c>
      <c r="F95" s="2" t="s">
        <v>1151</v>
      </c>
      <c r="G95" s="2" t="s">
        <v>1151</v>
      </c>
      <c r="H95" s="2" t="s">
        <v>1151</v>
      </c>
      <c r="I95" s="2" t="s">
        <v>2114</v>
      </c>
      <c r="J95" s="2" t="s">
        <v>2115</v>
      </c>
      <c r="K95" s="2" t="s">
        <v>2116</v>
      </c>
      <c r="L95" s="2" t="s">
        <v>2117</v>
      </c>
      <c r="M95" s="2" t="s">
        <v>24</v>
      </c>
    </row>
    <row r="96" ht="34" customHeight="1" spans="1:13">
      <c r="A96" s="1" t="s">
        <v>60</v>
      </c>
      <c r="B96" s="1" t="s">
        <v>1155</v>
      </c>
      <c r="C96" s="11" t="s">
        <v>1108</v>
      </c>
      <c r="D96" s="1" t="s">
        <v>51</v>
      </c>
      <c r="E96" s="1" t="s">
        <v>1156</v>
      </c>
      <c r="F96" s="4"/>
      <c r="G96" s="4"/>
      <c r="H96" s="4"/>
      <c r="I96" s="4"/>
      <c r="J96" s="4"/>
      <c r="K96" s="4"/>
      <c r="L96" s="4"/>
      <c r="M96" s="4"/>
    </row>
    <row r="97" ht="19" customHeight="1" spans="1:13">
      <c r="A97" s="2" t="s">
        <v>60</v>
      </c>
      <c r="B97" s="2" t="s">
        <v>1164</v>
      </c>
      <c r="C97" s="3">
        <v>0</v>
      </c>
      <c r="D97" s="2" t="s">
        <v>746</v>
      </c>
      <c r="E97" s="2"/>
      <c r="F97" s="2"/>
      <c r="G97" s="2"/>
      <c r="H97" s="4"/>
      <c r="I97" s="4"/>
      <c r="J97" s="4"/>
      <c r="K97" s="4"/>
      <c r="L97" s="4"/>
      <c r="M97" s="4"/>
    </row>
    <row r="98" ht="19" customHeight="1" spans="1:13">
      <c r="A98" s="9" t="s">
        <v>60</v>
      </c>
      <c r="B98" s="9" t="s">
        <v>1158</v>
      </c>
      <c r="C98" s="12">
        <f>SUMIFS('8月奖金发放记录'!$J$2:$J$171,'8月奖金发放记录'!$B$2:$B$171,"秦挺",'8月奖金发放记录'!$A$2:$A$171,"粤A08391F")</f>
        <v>0</v>
      </c>
      <c r="D98" s="2" t="s">
        <v>1159</v>
      </c>
      <c r="E98" s="2" t="s">
        <v>1160</v>
      </c>
      <c r="F98" s="2"/>
      <c r="G98" s="2"/>
      <c r="H98" s="4"/>
      <c r="I98" s="4"/>
      <c r="J98" s="4"/>
      <c r="K98" s="4"/>
      <c r="L98" s="4"/>
      <c r="M98" s="4"/>
    </row>
    <row r="99" ht="19" customHeight="1" spans="1:13">
      <c r="A99" s="4"/>
      <c r="B99" s="4"/>
      <c r="C99" s="5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ht="34" customHeight="1" spans="1:13">
      <c r="A100" s="9" t="s">
        <v>341</v>
      </c>
      <c r="B100" s="10" t="s">
        <v>17</v>
      </c>
      <c r="C100" s="3">
        <v>1000</v>
      </c>
      <c r="D100" s="2" t="s">
        <v>2118</v>
      </c>
      <c r="E100" s="2" t="s">
        <v>2119</v>
      </c>
      <c r="F100" s="2" t="s">
        <v>2120</v>
      </c>
      <c r="G100" s="2" t="s">
        <v>2121</v>
      </c>
      <c r="H100" s="2" t="s">
        <v>2122</v>
      </c>
      <c r="I100" s="2" t="s">
        <v>2123</v>
      </c>
      <c r="J100" s="2" t="s">
        <v>2124</v>
      </c>
      <c r="K100" s="2" t="s">
        <v>2125</v>
      </c>
      <c r="L100" s="2" t="s">
        <v>2126</v>
      </c>
      <c r="M100" s="2" t="s">
        <v>69</v>
      </c>
    </row>
    <row r="101" ht="34" customHeight="1" spans="1:13">
      <c r="A101" s="1" t="s">
        <v>60</v>
      </c>
      <c r="B101" s="1" t="s">
        <v>1155</v>
      </c>
      <c r="C101" s="11" t="s">
        <v>1108</v>
      </c>
      <c r="D101" s="1" t="s">
        <v>51</v>
      </c>
      <c r="E101" s="1" t="s">
        <v>1156</v>
      </c>
      <c r="F101" s="4"/>
      <c r="G101" s="4"/>
      <c r="H101" s="4"/>
      <c r="I101" s="4"/>
      <c r="J101" s="4"/>
      <c r="K101" s="4"/>
      <c r="L101" s="4"/>
      <c r="M101" s="4"/>
    </row>
    <row r="102" ht="19" customHeight="1" spans="1:13">
      <c r="A102" s="2" t="s">
        <v>60</v>
      </c>
      <c r="B102" s="2" t="s">
        <v>1100</v>
      </c>
      <c r="C102" s="3">
        <f>'8月奖金发放记录'!J91</f>
        <v>1000</v>
      </c>
      <c r="D102" s="2" t="s">
        <v>1157</v>
      </c>
      <c r="E102" s="2"/>
      <c r="F102" s="2"/>
      <c r="G102" s="2"/>
      <c r="H102" s="4"/>
      <c r="I102" s="4"/>
      <c r="J102" s="4"/>
      <c r="K102" s="4"/>
      <c r="L102" s="4"/>
      <c r="M102" s="4"/>
    </row>
    <row r="103" ht="19" customHeight="1" spans="1:13">
      <c r="A103" s="9" t="s">
        <v>60</v>
      </c>
      <c r="B103" s="9" t="s">
        <v>1158</v>
      </c>
      <c r="C103" s="12">
        <f>SUMIFS('8月奖金发放记录'!$J$2:$J$171,'8月奖金发放记录'!$B$2:$B$171,"秦挺",'8月奖金发放记录'!$A$2:$A$171,"粤A08500F")</f>
        <v>1000</v>
      </c>
      <c r="D103" s="2" t="s">
        <v>1159</v>
      </c>
      <c r="E103" s="2" t="s">
        <v>1391</v>
      </c>
      <c r="F103" s="2"/>
      <c r="G103" s="2"/>
      <c r="H103" s="4"/>
      <c r="I103" s="4"/>
      <c r="J103" s="4"/>
      <c r="K103" s="4"/>
      <c r="L103" s="4"/>
      <c r="M103" s="4"/>
    </row>
    <row r="104" ht="19" customHeight="1" spans="1:13">
      <c r="A104" s="4"/>
      <c r="B104" s="4"/>
      <c r="C104" s="5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ht="34" customHeight="1" spans="1:13">
      <c r="A105" s="9" t="s">
        <v>342</v>
      </c>
      <c r="B105" s="10" t="s">
        <v>17</v>
      </c>
      <c r="C105" s="3">
        <v>1000</v>
      </c>
      <c r="D105" s="2" t="s">
        <v>2030</v>
      </c>
      <c r="E105" s="2" t="s">
        <v>2127</v>
      </c>
      <c r="F105" s="2" t="s">
        <v>2128</v>
      </c>
      <c r="G105" s="2" t="s">
        <v>2129</v>
      </c>
      <c r="H105" s="2" t="s">
        <v>2130</v>
      </c>
      <c r="I105" s="2" t="s">
        <v>2131</v>
      </c>
      <c r="J105" s="2" t="s">
        <v>2132</v>
      </c>
      <c r="K105" s="2" t="s">
        <v>2133</v>
      </c>
      <c r="L105" s="2" t="s">
        <v>2134</v>
      </c>
      <c r="M105" s="2" t="s">
        <v>24</v>
      </c>
    </row>
    <row r="106" ht="34" customHeight="1" spans="1:13">
      <c r="A106" s="1" t="s">
        <v>60</v>
      </c>
      <c r="B106" s="1" t="s">
        <v>1155</v>
      </c>
      <c r="C106" s="11" t="s">
        <v>1108</v>
      </c>
      <c r="D106" s="1" t="s">
        <v>51</v>
      </c>
      <c r="E106" s="1" t="s">
        <v>1156</v>
      </c>
      <c r="F106" s="4"/>
      <c r="G106" s="4"/>
      <c r="H106" s="4"/>
      <c r="I106" s="4"/>
      <c r="J106" s="4"/>
      <c r="K106" s="4"/>
      <c r="L106" s="4"/>
      <c r="M106" s="4"/>
    </row>
    <row r="107" ht="19" customHeight="1" spans="1:13">
      <c r="A107" s="2" t="s">
        <v>60</v>
      </c>
      <c r="B107" s="2" t="s">
        <v>1164</v>
      </c>
      <c r="C107" s="3">
        <v>0</v>
      </c>
      <c r="D107" s="2" t="s">
        <v>746</v>
      </c>
      <c r="E107" s="2"/>
      <c r="F107" s="2"/>
      <c r="G107" s="2"/>
      <c r="H107" s="4"/>
      <c r="I107" s="4"/>
      <c r="J107" s="4"/>
      <c r="K107" s="4"/>
      <c r="L107" s="4"/>
      <c r="M107" s="4"/>
    </row>
    <row r="108" ht="19" customHeight="1" spans="1:13">
      <c r="A108" s="9" t="s">
        <v>60</v>
      </c>
      <c r="B108" s="9" t="s">
        <v>1158</v>
      </c>
      <c r="C108" s="12">
        <f>SUMIFS('8月奖金发放记录'!$J$2:$J$171,'8月奖金发放记录'!$B$2:$B$171,"秦挺",'8月奖金发放记录'!$A$2:$A$171,"粤A08569F")</f>
        <v>0</v>
      </c>
      <c r="D108" s="2" t="s">
        <v>1159</v>
      </c>
      <c r="E108" s="2" t="s">
        <v>1160</v>
      </c>
      <c r="F108" s="2"/>
      <c r="G108" s="2"/>
      <c r="H108" s="4"/>
      <c r="I108" s="4"/>
      <c r="J108" s="4"/>
      <c r="K108" s="4"/>
      <c r="L108" s="4"/>
      <c r="M108" s="4"/>
    </row>
    <row r="109" ht="19" customHeight="1" spans="1:13">
      <c r="A109" s="4"/>
      <c r="B109" s="4"/>
      <c r="C109" s="5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ht="34" customHeight="1" spans="1:13">
      <c r="A110" s="9" t="s">
        <v>343</v>
      </c>
      <c r="B110" s="10" t="s">
        <v>17</v>
      </c>
      <c r="C110" s="3">
        <v>1000</v>
      </c>
      <c r="D110" s="2" t="s">
        <v>1151</v>
      </c>
      <c r="E110" s="2" t="s">
        <v>1151</v>
      </c>
      <c r="F110" s="2" t="s">
        <v>1151</v>
      </c>
      <c r="G110" s="2" t="s">
        <v>1151</v>
      </c>
      <c r="H110" s="2" t="s">
        <v>1151</v>
      </c>
      <c r="I110" s="2" t="s">
        <v>1151</v>
      </c>
      <c r="J110" s="2" t="s">
        <v>1151</v>
      </c>
      <c r="K110" s="2" t="s">
        <v>2135</v>
      </c>
      <c r="L110" s="2" t="s">
        <v>2135</v>
      </c>
      <c r="M110" s="2" t="s">
        <v>24</v>
      </c>
    </row>
    <row r="111" ht="34" customHeight="1" spans="1:13">
      <c r="A111" s="1" t="s">
        <v>60</v>
      </c>
      <c r="B111" s="1" t="s">
        <v>1155</v>
      </c>
      <c r="C111" s="11" t="s">
        <v>1108</v>
      </c>
      <c r="D111" s="1" t="s">
        <v>51</v>
      </c>
      <c r="E111" s="1" t="s">
        <v>1156</v>
      </c>
      <c r="F111" s="4"/>
      <c r="G111" s="4"/>
      <c r="H111" s="4"/>
      <c r="I111" s="4"/>
      <c r="J111" s="4"/>
      <c r="K111" s="4"/>
      <c r="L111" s="4"/>
      <c r="M111" s="4"/>
    </row>
    <row r="112" ht="19" customHeight="1" spans="1:13">
      <c r="A112" s="2" t="s">
        <v>60</v>
      </c>
      <c r="B112" s="2" t="s">
        <v>1164</v>
      </c>
      <c r="C112" s="3">
        <v>0</v>
      </c>
      <c r="D112" s="2" t="s">
        <v>746</v>
      </c>
      <c r="E112" s="2"/>
      <c r="F112" s="2"/>
      <c r="G112" s="2"/>
      <c r="H112" s="4"/>
      <c r="I112" s="4"/>
      <c r="J112" s="4"/>
      <c r="K112" s="4"/>
      <c r="L112" s="4"/>
      <c r="M112" s="4"/>
    </row>
    <row r="113" ht="19" customHeight="1" spans="1:13">
      <c r="A113" s="9" t="s">
        <v>60</v>
      </c>
      <c r="B113" s="9" t="s">
        <v>1158</v>
      </c>
      <c r="C113" s="12">
        <f>SUMIFS('8月奖金发放记录'!$J$2:$J$171,'8月奖金发放记录'!$B$2:$B$171,"秦挺",'8月奖金发放记录'!$A$2:$A$171,"粤A08796F")</f>
        <v>0</v>
      </c>
      <c r="D113" s="2" t="s">
        <v>1159</v>
      </c>
      <c r="E113" s="2" t="s">
        <v>1160</v>
      </c>
      <c r="F113" s="2"/>
      <c r="G113" s="2"/>
      <c r="H113" s="4"/>
      <c r="I113" s="4"/>
      <c r="J113" s="4"/>
      <c r="K113" s="4"/>
      <c r="L113" s="4"/>
      <c r="M113" s="4"/>
    </row>
    <row r="114" ht="19" customHeight="1" spans="1:13">
      <c r="A114" s="4"/>
      <c r="B114" s="4"/>
      <c r="C114" s="5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ht="34" customHeight="1" spans="1:13">
      <c r="A115" s="9" t="s">
        <v>344</v>
      </c>
      <c r="B115" s="10" t="s">
        <v>17</v>
      </c>
      <c r="C115" s="3">
        <v>1000</v>
      </c>
      <c r="D115" s="2" t="s">
        <v>1151</v>
      </c>
      <c r="E115" s="2" t="s">
        <v>1151</v>
      </c>
      <c r="F115" s="2" t="s">
        <v>2136</v>
      </c>
      <c r="G115" s="2" t="s">
        <v>2137</v>
      </c>
      <c r="H115" s="2" t="s">
        <v>2138</v>
      </c>
      <c r="I115" s="2" t="s">
        <v>2139</v>
      </c>
      <c r="J115" s="2" t="s">
        <v>2140</v>
      </c>
      <c r="K115" s="2" t="s">
        <v>2141</v>
      </c>
      <c r="L115" s="2" t="s">
        <v>2142</v>
      </c>
      <c r="M115" s="2" t="s">
        <v>24</v>
      </c>
    </row>
    <row r="116" ht="34" customHeight="1" spans="1:13">
      <c r="A116" s="1" t="s">
        <v>60</v>
      </c>
      <c r="B116" s="1" t="s">
        <v>1155</v>
      </c>
      <c r="C116" s="11" t="s">
        <v>1108</v>
      </c>
      <c r="D116" s="1" t="s">
        <v>51</v>
      </c>
      <c r="E116" s="1" t="s">
        <v>1156</v>
      </c>
      <c r="F116" s="4"/>
      <c r="G116" s="4"/>
      <c r="H116" s="4"/>
      <c r="I116" s="4"/>
      <c r="J116" s="4"/>
      <c r="K116" s="4"/>
      <c r="L116" s="4"/>
      <c r="M116" s="4"/>
    </row>
    <row r="117" ht="19" customHeight="1" spans="1:13">
      <c r="A117" s="2" t="s">
        <v>60</v>
      </c>
      <c r="B117" s="2" t="s">
        <v>1164</v>
      </c>
      <c r="C117" s="3">
        <v>0</v>
      </c>
      <c r="D117" s="2" t="s">
        <v>746</v>
      </c>
      <c r="E117" s="2"/>
      <c r="F117" s="2"/>
      <c r="G117" s="2"/>
      <c r="H117" s="4"/>
      <c r="I117" s="4"/>
      <c r="J117" s="4"/>
      <c r="K117" s="4"/>
      <c r="L117" s="4"/>
      <c r="M117" s="4"/>
    </row>
    <row r="118" ht="19" customHeight="1" spans="1:13">
      <c r="A118" s="9" t="s">
        <v>60</v>
      </c>
      <c r="B118" s="9" t="s">
        <v>1158</v>
      </c>
      <c r="C118" s="12">
        <f>SUMIFS('8月奖金发放记录'!$J$2:$J$171,'8月奖金发放记录'!$B$2:$B$171,"秦挺",'8月奖金发放记录'!$A$2:$A$171,"粤A08968F")</f>
        <v>0</v>
      </c>
      <c r="D118" s="2" t="s">
        <v>1159</v>
      </c>
      <c r="E118" s="2" t="s">
        <v>1160</v>
      </c>
      <c r="F118" s="2"/>
      <c r="G118" s="2"/>
      <c r="H118" s="4"/>
      <c r="I118" s="4"/>
      <c r="J118" s="4"/>
      <c r="K118" s="4"/>
      <c r="L118" s="4"/>
      <c r="M118" s="4"/>
    </row>
    <row r="119" ht="19" customHeight="1" spans="1:13">
      <c r="A119" s="4"/>
      <c r="B119" s="4"/>
      <c r="C119" s="5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ht="34" customHeight="1" spans="1:13">
      <c r="A120" s="9" t="s">
        <v>345</v>
      </c>
      <c r="B120" s="10" t="s">
        <v>17</v>
      </c>
      <c r="C120" s="3">
        <v>1000</v>
      </c>
      <c r="D120" s="2" t="s">
        <v>1151</v>
      </c>
      <c r="E120" s="2" t="s">
        <v>1151</v>
      </c>
      <c r="F120" s="2" t="s">
        <v>1151</v>
      </c>
      <c r="G120" s="2" t="s">
        <v>2143</v>
      </c>
      <c r="H120" s="2" t="s">
        <v>2144</v>
      </c>
      <c r="I120" s="2" t="s">
        <v>2145</v>
      </c>
      <c r="J120" s="2" t="s">
        <v>2146</v>
      </c>
      <c r="K120" s="2" t="s">
        <v>2147</v>
      </c>
      <c r="L120" s="2" t="s">
        <v>2148</v>
      </c>
      <c r="M120" s="2" t="s">
        <v>69</v>
      </c>
    </row>
    <row r="121" ht="34" customHeight="1" spans="1:13">
      <c r="A121" s="1" t="s">
        <v>60</v>
      </c>
      <c r="B121" s="1" t="s">
        <v>1155</v>
      </c>
      <c r="C121" s="11" t="s">
        <v>1108</v>
      </c>
      <c r="D121" s="1" t="s">
        <v>51</v>
      </c>
      <c r="E121" s="1" t="s">
        <v>1156</v>
      </c>
      <c r="F121" s="4"/>
      <c r="G121" s="4"/>
      <c r="H121" s="4"/>
      <c r="I121" s="4"/>
      <c r="J121" s="4"/>
      <c r="K121" s="4"/>
      <c r="L121" s="4"/>
      <c r="M121" s="4"/>
    </row>
    <row r="122" ht="19" customHeight="1" spans="1:13">
      <c r="A122" s="2" t="s">
        <v>60</v>
      </c>
      <c r="B122" s="2" t="s">
        <v>699</v>
      </c>
      <c r="C122" s="3">
        <f>'8月奖金发放记录'!J171</f>
        <v>354.84</v>
      </c>
      <c r="D122" s="2" t="s">
        <v>1157</v>
      </c>
      <c r="E122" s="2"/>
      <c r="F122" s="2"/>
      <c r="G122" s="2"/>
      <c r="H122" s="4"/>
      <c r="I122" s="4"/>
      <c r="J122" s="4"/>
      <c r="K122" s="4"/>
      <c r="L122" s="4"/>
      <c r="M122" s="4"/>
    </row>
    <row r="123" ht="19" customHeight="1" spans="1:13">
      <c r="A123" s="9" t="s">
        <v>60</v>
      </c>
      <c r="B123" s="9" t="s">
        <v>1158</v>
      </c>
      <c r="C123" s="12">
        <f>SUMIFS('8月奖金发放记录'!$J$2:$J$171,'8月奖金发放记录'!$B$2:$B$171,"秦挺",'8月奖金发放记录'!$A$2:$A$171,"粤A09369F")</f>
        <v>354.84</v>
      </c>
      <c r="D123" s="2" t="s">
        <v>1159</v>
      </c>
      <c r="E123" s="2" t="s">
        <v>1160</v>
      </c>
      <c r="F123" s="2"/>
      <c r="G123" s="2"/>
      <c r="H123" s="4"/>
      <c r="I123" s="4"/>
      <c r="J123" s="4"/>
      <c r="K123" s="4"/>
      <c r="L123" s="4"/>
      <c r="M123" s="4"/>
    </row>
    <row r="124" ht="19" customHeight="1" spans="1:13">
      <c r="A124" s="4"/>
      <c r="B124" s="4"/>
      <c r="C124" s="5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ht="34" customHeight="1" spans="1:13">
      <c r="A125" s="9" t="s">
        <v>347</v>
      </c>
      <c r="B125" s="10" t="s">
        <v>17</v>
      </c>
      <c r="C125" s="3">
        <v>1000</v>
      </c>
      <c r="D125" s="2" t="s">
        <v>1151</v>
      </c>
      <c r="E125" s="2" t="s">
        <v>1151</v>
      </c>
      <c r="F125" s="2" t="s">
        <v>1151</v>
      </c>
      <c r="G125" s="2" t="s">
        <v>2149</v>
      </c>
      <c r="H125" s="2" t="s">
        <v>2150</v>
      </c>
      <c r="I125" s="2" t="s">
        <v>2151</v>
      </c>
      <c r="J125" s="2" t="s">
        <v>2152</v>
      </c>
      <c r="K125" s="2" t="s">
        <v>2153</v>
      </c>
      <c r="L125" s="2" t="s">
        <v>2154</v>
      </c>
      <c r="M125" s="2" t="s">
        <v>24</v>
      </c>
    </row>
    <row r="126" ht="34" customHeight="1" spans="1:13">
      <c r="A126" s="1" t="s">
        <v>60</v>
      </c>
      <c r="B126" s="1" t="s">
        <v>1155</v>
      </c>
      <c r="C126" s="11" t="s">
        <v>1108</v>
      </c>
      <c r="D126" s="1" t="s">
        <v>51</v>
      </c>
      <c r="E126" s="1" t="s">
        <v>1156</v>
      </c>
      <c r="F126" s="4"/>
      <c r="G126" s="4"/>
      <c r="H126" s="4"/>
      <c r="I126" s="4"/>
      <c r="J126" s="4"/>
      <c r="K126" s="4"/>
      <c r="L126" s="4"/>
      <c r="M126" s="4"/>
    </row>
    <row r="127" ht="19" customHeight="1" spans="1:13">
      <c r="A127" s="2" t="s">
        <v>60</v>
      </c>
      <c r="B127" s="2" t="s">
        <v>1164</v>
      </c>
      <c r="C127" s="3">
        <v>0</v>
      </c>
      <c r="D127" s="2" t="s">
        <v>746</v>
      </c>
      <c r="E127" s="2"/>
      <c r="F127" s="2"/>
      <c r="G127" s="2"/>
      <c r="H127" s="4"/>
      <c r="I127" s="4"/>
      <c r="J127" s="4"/>
      <c r="K127" s="4"/>
      <c r="L127" s="4"/>
      <c r="M127" s="4"/>
    </row>
    <row r="128" ht="19" customHeight="1" spans="1:13">
      <c r="A128" s="9" t="s">
        <v>60</v>
      </c>
      <c r="B128" s="9" t="s">
        <v>1158</v>
      </c>
      <c r="C128" s="12">
        <f>SUMIFS('8月奖金发放记录'!$J$2:$J$171,'8月奖金发放记录'!$B$2:$B$171,"秦挺",'8月奖金发放记录'!$A$2:$A$171,"粤A09956F")</f>
        <v>0</v>
      </c>
      <c r="D128" s="2" t="s">
        <v>1159</v>
      </c>
      <c r="E128" s="2" t="s">
        <v>1160</v>
      </c>
      <c r="F128" s="2"/>
      <c r="G128" s="2"/>
      <c r="H128" s="4"/>
      <c r="I128" s="4"/>
      <c r="J128" s="4"/>
      <c r="K128" s="4"/>
      <c r="L128" s="4"/>
      <c r="M128" s="4"/>
    </row>
    <row r="129" ht="19" customHeight="1" spans="1:13">
      <c r="A129" s="4"/>
      <c r="B129" s="4"/>
      <c r="C129" s="5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ht="34" customHeight="1" spans="1:13">
      <c r="A130" s="9" t="s">
        <v>348</v>
      </c>
      <c r="B130" s="10" t="s">
        <v>12</v>
      </c>
      <c r="C130" s="3">
        <v>300</v>
      </c>
      <c r="D130" s="2" t="s">
        <v>1151</v>
      </c>
      <c r="E130" s="2" t="s">
        <v>1151</v>
      </c>
      <c r="F130" s="2" t="s">
        <v>1151</v>
      </c>
      <c r="G130" s="2" t="s">
        <v>1151</v>
      </c>
      <c r="H130" s="2" t="s">
        <v>1151</v>
      </c>
      <c r="I130" s="2" t="s">
        <v>1151</v>
      </c>
      <c r="J130" s="2" t="s">
        <v>1151</v>
      </c>
      <c r="K130" s="2" t="s">
        <v>2155</v>
      </c>
      <c r="L130" s="2" t="s">
        <v>2155</v>
      </c>
      <c r="M130" s="2" t="s">
        <v>69</v>
      </c>
    </row>
    <row r="131" ht="34" customHeight="1" spans="1:13">
      <c r="A131" s="1" t="s">
        <v>60</v>
      </c>
      <c r="B131" s="1" t="s">
        <v>1155</v>
      </c>
      <c r="C131" s="11" t="s">
        <v>1108</v>
      </c>
      <c r="D131" s="1" t="s">
        <v>51</v>
      </c>
      <c r="E131" s="1" t="s">
        <v>1156</v>
      </c>
      <c r="F131" s="4"/>
      <c r="G131" s="4"/>
      <c r="H131" s="4"/>
      <c r="I131" s="4"/>
      <c r="J131" s="4"/>
      <c r="K131" s="4"/>
      <c r="L131" s="4"/>
      <c r="M131" s="4"/>
    </row>
    <row r="132" ht="19" customHeight="1" spans="1:13">
      <c r="A132" s="2" t="s">
        <v>60</v>
      </c>
      <c r="B132" s="2" t="s">
        <v>1100</v>
      </c>
      <c r="C132" s="3">
        <f>'8月奖金发放记录'!J92</f>
        <v>251.61</v>
      </c>
      <c r="D132" s="2" t="s">
        <v>1157</v>
      </c>
      <c r="E132" s="2"/>
      <c r="F132" s="2"/>
      <c r="G132" s="2"/>
      <c r="H132" s="4"/>
      <c r="I132" s="4"/>
      <c r="J132" s="4"/>
      <c r="K132" s="4"/>
      <c r="L132" s="4"/>
      <c r="M132" s="4"/>
    </row>
    <row r="133" ht="19" customHeight="1" spans="1:13">
      <c r="A133" s="9" t="s">
        <v>60</v>
      </c>
      <c r="B133" s="9" t="s">
        <v>1158</v>
      </c>
      <c r="C133" s="12">
        <f>SUMIFS('8月奖金发放记录'!$J$2:$J$171,'8月奖金发放记录'!$B$2:$B$171,"秦挺",'8月奖金发放记录'!$A$2:$A$171,"粤AGP3503")</f>
        <v>251.61</v>
      </c>
      <c r="D133" s="2" t="s">
        <v>1159</v>
      </c>
      <c r="E133" s="2" t="s">
        <v>1391</v>
      </c>
      <c r="F133" s="2"/>
      <c r="G133" s="2"/>
      <c r="H133" s="4"/>
      <c r="I133" s="4"/>
      <c r="J133" s="4"/>
      <c r="K133" s="4"/>
      <c r="L133" s="4"/>
      <c r="M133" s="4"/>
    </row>
    <row r="134" ht="19" customHeight="1" spans="1:13">
      <c r="A134" s="4"/>
      <c r="B134" s="4"/>
      <c r="C134" s="5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ht="34" customHeight="1" spans="1:13">
      <c r="A135" s="9" t="s">
        <v>352</v>
      </c>
      <c r="B135" s="10" t="s">
        <v>12</v>
      </c>
      <c r="C135" s="3">
        <v>300</v>
      </c>
      <c r="D135" s="2" t="s">
        <v>1151</v>
      </c>
      <c r="E135" s="2" t="s">
        <v>1151</v>
      </c>
      <c r="F135" s="2" t="s">
        <v>1151</v>
      </c>
      <c r="G135" s="2" t="s">
        <v>1151</v>
      </c>
      <c r="H135" s="2" t="s">
        <v>1151</v>
      </c>
      <c r="I135" s="2" t="s">
        <v>1151</v>
      </c>
      <c r="J135" s="2" t="s">
        <v>1151</v>
      </c>
      <c r="K135" s="2" t="s">
        <v>2156</v>
      </c>
      <c r="L135" s="2" t="s">
        <v>2156</v>
      </c>
      <c r="M135" s="2" t="s">
        <v>69</v>
      </c>
    </row>
    <row r="136" ht="34" customHeight="1" spans="1:13">
      <c r="A136" s="1" t="s">
        <v>60</v>
      </c>
      <c r="B136" s="1" t="s">
        <v>1155</v>
      </c>
      <c r="C136" s="11" t="s">
        <v>1108</v>
      </c>
      <c r="D136" s="1" t="s">
        <v>51</v>
      </c>
      <c r="E136" s="1" t="s">
        <v>1156</v>
      </c>
      <c r="F136" s="4"/>
      <c r="G136" s="4"/>
      <c r="H136" s="4"/>
      <c r="I136" s="4"/>
      <c r="J136" s="4"/>
      <c r="K136" s="4"/>
      <c r="L136" s="4"/>
      <c r="M136" s="4"/>
    </row>
    <row r="137" ht="19" customHeight="1" spans="1:13">
      <c r="A137" s="2" t="s">
        <v>60</v>
      </c>
      <c r="B137" s="2" t="s">
        <v>1100</v>
      </c>
      <c r="C137" s="3">
        <f>'8月奖金发放记录'!J93</f>
        <v>251.61</v>
      </c>
      <c r="D137" s="2" t="s">
        <v>1157</v>
      </c>
      <c r="E137" s="2"/>
      <c r="F137" s="2"/>
      <c r="G137" s="2"/>
      <c r="H137" s="4"/>
      <c r="I137" s="4"/>
      <c r="J137" s="4"/>
      <c r="K137" s="4"/>
      <c r="L137" s="4"/>
      <c r="M137" s="4"/>
    </row>
    <row r="138" ht="19" customHeight="1" spans="1:13">
      <c r="A138" s="9" t="s">
        <v>60</v>
      </c>
      <c r="B138" s="9" t="s">
        <v>1158</v>
      </c>
      <c r="C138" s="12">
        <f>SUMIFS('8月奖金发放记录'!$J$2:$J$171,'8月奖金发放记录'!$B$2:$B$171,"秦挺",'8月奖金发放记录'!$A$2:$A$171,"粤AGP5763")</f>
        <v>251.61</v>
      </c>
      <c r="D138" s="2" t="s">
        <v>1159</v>
      </c>
      <c r="E138" s="2" t="s">
        <v>1160</v>
      </c>
      <c r="F138" s="2"/>
      <c r="G138" s="2"/>
      <c r="H138" s="4"/>
      <c r="I138" s="4"/>
      <c r="J138" s="4"/>
      <c r="K138" s="4"/>
      <c r="L138" s="4"/>
      <c r="M138" s="4"/>
    </row>
    <row r="139" ht="19" customHeight="1" spans="1:13">
      <c r="A139" s="4"/>
      <c r="B139" s="4"/>
      <c r="C139" s="5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ht="34" customHeight="1" spans="1:13">
      <c r="A140" s="9" t="s">
        <v>354</v>
      </c>
      <c r="B140" s="10" t="s">
        <v>11</v>
      </c>
      <c r="C140" s="3">
        <v>150</v>
      </c>
      <c r="D140" s="2" t="s">
        <v>1151</v>
      </c>
      <c r="E140" s="2" t="s">
        <v>1151</v>
      </c>
      <c r="F140" s="2" t="s">
        <v>1151</v>
      </c>
      <c r="G140" s="2" t="s">
        <v>1151</v>
      </c>
      <c r="H140" s="2" t="s">
        <v>1151</v>
      </c>
      <c r="I140" s="2" t="s">
        <v>1151</v>
      </c>
      <c r="J140" s="2" t="s">
        <v>1151</v>
      </c>
      <c r="K140" s="2" t="s">
        <v>2157</v>
      </c>
      <c r="L140" s="2" t="s">
        <v>2157</v>
      </c>
      <c r="M140" s="2" t="s">
        <v>69</v>
      </c>
    </row>
    <row r="141" ht="34" customHeight="1" spans="1:13">
      <c r="A141" s="1" t="s">
        <v>60</v>
      </c>
      <c r="B141" s="1" t="s">
        <v>1155</v>
      </c>
      <c r="C141" s="11" t="s">
        <v>1108</v>
      </c>
      <c r="D141" s="1" t="s">
        <v>51</v>
      </c>
      <c r="E141" s="1" t="s">
        <v>1156</v>
      </c>
      <c r="F141" s="4"/>
      <c r="G141" s="4"/>
      <c r="H141" s="4"/>
      <c r="I141" s="4"/>
      <c r="J141" s="4"/>
      <c r="K141" s="4"/>
      <c r="L141" s="4"/>
      <c r="M141" s="4"/>
    </row>
    <row r="142" ht="19" customHeight="1" spans="1:13">
      <c r="A142" s="2" t="s">
        <v>60</v>
      </c>
      <c r="B142" s="2" t="s">
        <v>1100</v>
      </c>
      <c r="C142" s="3">
        <f>'8月奖金发放记录'!J94</f>
        <v>125.81</v>
      </c>
      <c r="D142" s="2" t="s">
        <v>1157</v>
      </c>
      <c r="E142" s="2"/>
      <c r="F142" s="2"/>
      <c r="G142" s="2"/>
      <c r="H142" s="4"/>
      <c r="I142" s="4"/>
      <c r="J142" s="4"/>
      <c r="K142" s="4"/>
      <c r="L142" s="4"/>
      <c r="M142" s="4"/>
    </row>
    <row r="143" ht="19" customHeight="1" spans="1:13">
      <c r="A143" s="9" t="s">
        <v>60</v>
      </c>
      <c r="B143" s="9" t="s">
        <v>1158</v>
      </c>
      <c r="C143" s="12">
        <f>SUMIFS('8月奖金发放记录'!$J$2:$J$171,'8月奖金发放记录'!$B$2:$B$171,"秦挺",'8月奖金发放记录'!$A$2:$A$171,"粤AGP9780")</f>
        <v>125.81</v>
      </c>
      <c r="D143" s="2" t="s">
        <v>1159</v>
      </c>
      <c r="E143" s="2" t="s">
        <v>1391</v>
      </c>
      <c r="F143" s="2"/>
      <c r="G143" s="2"/>
      <c r="H143" s="4"/>
      <c r="I143" s="4"/>
      <c r="J143" s="4"/>
      <c r="K143" s="4"/>
      <c r="L143" s="4"/>
      <c r="M143" s="4"/>
    </row>
    <row r="144" ht="19" customHeight="1" spans="1:13">
      <c r="A144" s="4"/>
      <c r="B144" s="4"/>
      <c r="C144" s="5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ht="19" customHeight="1" spans="1:13">
      <c r="A145" s="6" t="s">
        <v>1102</v>
      </c>
      <c r="B145" s="6"/>
      <c r="C145" s="7">
        <f>H2</f>
        <v>12306.45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ht="19" customHeight="1" spans="1:1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ht="19" customHeight="1" spans="1:1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ht="19" customHeight="1" spans="1:1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ht="19" customHeight="1" spans="1:1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ht="19" customHeight="1" spans="1:1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ht="19" customHeight="1" spans="1:1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ht="19" customHeight="1" spans="1:1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ht="19" customHeight="1" spans="1:1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ht="19" customHeight="1" spans="1:1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ht="19" customHeight="1" spans="1:1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ht="19" customHeight="1" spans="1:1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ht="19" customHeight="1" spans="1:1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ht="19" customHeight="1" spans="1:1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ht="19" customHeight="1" spans="1:1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ht="19" customHeight="1" spans="1:1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ht="19" customHeight="1" spans="1:1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ht="19" customHeight="1" spans="1:1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ht="19" customHeight="1" spans="1:1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ht="19" customHeight="1" spans="1:1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ht="19" customHeight="1" spans="1:1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ht="19" customHeight="1" spans="1:1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ht="19" customHeight="1" spans="1:1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ht="19" customHeight="1" spans="1:1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ht="19" customHeight="1" spans="1:1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ht="19" customHeight="1" spans="1:1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ht="19" customHeight="1" spans="1:1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ht="19" customHeight="1" spans="1:1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ht="19" customHeight="1" spans="1:1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ht="19" customHeight="1" spans="1:1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ht="19" customHeight="1" spans="1:1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ht="19" customHeight="1" spans="1:1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ht="19" customHeight="1" spans="1:1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ht="19" customHeight="1" spans="1:1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ht="19" customHeight="1" spans="1:1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ht="19" customHeight="1" spans="1:1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ht="19" customHeight="1" spans="1:1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ht="19" customHeight="1" spans="1:1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ht="19" customHeight="1" spans="1:1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ht="19" customHeight="1" spans="1:1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ht="19" customHeight="1" spans="1:1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ht="19" customHeight="1" spans="1:1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ht="19" customHeight="1" spans="1:1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ht="19" customHeight="1" spans="1:1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ht="19" customHeight="1" spans="1:1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ht="19" customHeight="1" spans="1:1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ht="19" customHeight="1" spans="1:1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ht="19" customHeight="1" spans="1:1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ht="19" customHeight="1" spans="1:1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ht="19" customHeight="1" spans="1:1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ht="19" customHeight="1" spans="1:1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ht="19" customHeight="1" spans="1:1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ht="19" customHeight="1" spans="1:1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ht="19" customHeight="1" spans="1:1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ht="19" customHeight="1" spans="1:1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ht="19" customHeight="1" spans="1:1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ht="19" customHeight="1" spans="1:1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ht="19" customHeight="1" spans="1:1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ht="19" customHeight="1" spans="1:1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ht="19" customHeight="1" spans="1:1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ht="19" customHeight="1" spans="1:1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ht="19" customHeight="1" spans="1:1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ht="19" customHeight="1" spans="1:1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ht="19" customHeight="1" spans="1:1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ht="19" customHeight="1" spans="1:1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ht="19" customHeight="1" spans="1:1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ht="19" customHeight="1" spans="1:1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ht="19" customHeight="1" spans="1:1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ht="19" customHeight="1" spans="1: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ht="19" customHeight="1" spans="1:1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ht="19" customHeight="1" spans="1:1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ht="19" customHeight="1" spans="1:1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ht="19" customHeight="1" spans="1:1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ht="19" customHeight="1" spans="1:1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ht="19" customHeight="1" spans="1:1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ht="19" customHeight="1" spans="1:1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ht="19" customHeight="1" spans="1:1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ht="19" customHeight="1" spans="1:1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ht="19" customHeight="1" spans="1:1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ht="19" customHeight="1" spans="1:1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ht="19" customHeight="1" spans="1:1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ht="19" customHeight="1" spans="1:1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ht="19" customHeight="1" spans="1:1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ht="19" customHeight="1" spans="1:1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ht="19" customHeight="1" spans="1:1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ht="19" customHeight="1" spans="1:1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ht="19" customHeight="1" spans="1:1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ht="19" customHeight="1" spans="1:1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ht="19" customHeight="1" spans="1:1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ht="19" customHeight="1" spans="1:1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</sheetData>
  <mergeCells count="87">
    <mergeCell ref="A1:M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workbookViewId="0">
      <selection activeCell="A1" sqref="A1:M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1" width="22" customWidth="1"/>
    <col min="12" max="12" width="25" customWidth="1"/>
    <col min="13" max="13" width="12" customWidth="1"/>
  </cols>
  <sheetData>
    <row r="1" ht="22" customHeight="1" spans="1:13">
      <c r="A1" s="8" t="s">
        <v>2158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9" customHeight="1" spans="1:13">
      <c r="A2" s="6" t="s">
        <v>2159</v>
      </c>
      <c r="B2" s="6"/>
      <c r="C2" s="6"/>
      <c r="D2" s="6"/>
      <c r="E2" s="6" t="s">
        <v>1140</v>
      </c>
      <c r="F2" s="6"/>
      <c r="G2" s="6"/>
      <c r="H2" s="7">
        <f>SUMIFS('8月奖金发放记录'!$J$2:$J$171,'8月奖金发放记录'!$B$2:$B$171,"童军林")</f>
        <v>0</v>
      </c>
      <c r="I2" s="6"/>
      <c r="J2" s="6"/>
      <c r="K2" s="6"/>
      <c r="L2" s="6"/>
      <c r="M2" s="6"/>
    </row>
    <row r="3" ht="19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4" customHeight="1" spans="1:13">
      <c r="A4" s="1" t="s">
        <v>30</v>
      </c>
      <c r="B4" s="1" t="s">
        <v>0</v>
      </c>
      <c r="C4" s="1" t="s">
        <v>1141</v>
      </c>
      <c r="D4" s="1" t="s">
        <v>1142</v>
      </c>
      <c r="E4" s="1" t="s">
        <v>1143</v>
      </c>
      <c r="F4" s="1" t="s">
        <v>1144</v>
      </c>
      <c r="G4" s="1" t="s">
        <v>1145</v>
      </c>
      <c r="H4" s="1" t="s">
        <v>1146</v>
      </c>
      <c r="I4" s="1" t="s">
        <v>1147</v>
      </c>
      <c r="J4" s="1" t="s">
        <v>1148</v>
      </c>
      <c r="K4" s="1" t="s">
        <v>1149</v>
      </c>
      <c r="L4" s="1" t="s">
        <v>1150</v>
      </c>
      <c r="M4" s="1" t="s">
        <v>69</v>
      </c>
    </row>
    <row r="5" ht="34" customHeight="1" spans="1:13">
      <c r="A5" s="9" t="s">
        <v>437</v>
      </c>
      <c r="B5" s="10" t="s">
        <v>17</v>
      </c>
      <c r="C5" s="3">
        <v>150</v>
      </c>
      <c r="D5" s="2" t="s">
        <v>1151</v>
      </c>
      <c r="E5" s="2" t="s">
        <v>1151</v>
      </c>
      <c r="F5" s="2" t="s">
        <v>1151</v>
      </c>
      <c r="G5" s="2" t="s">
        <v>1151</v>
      </c>
      <c r="H5" s="2" t="s">
        <v>1151</v>
      </c>
      <c r="I5" s="2" t="s">
        <v>1151</v>
      </c>
      <c r="J5" s="2" t="s">
        <v>1151</v>
      </c>
      <c r="K5" s="2" t="s">
        <v>2160</v>
      </c>
      <c r="L5" s="2" t="s">
        <v>2160</v>
      </c>
      <c r="M5" s="2" t="s">
        <v>24</v>
      </c>
    </row>
    <row r="6" ht="34" customHeight="1" spans="1:13">
      <c r="A6" s="1" t="s">
        <v>60</v>
      </c>
      <c r="B6" s="1" t="s">
        <v>1155</v>
      </c>
      <c r="C6" s="11" t="s">
        <v>1108</v>
      </c>
      <c r="D6" s="1" t="s">
        <v>51</v>
      </c>
      <c r="E6" s="1" t="s">
        <v>1156</v>
      </c>
      <c r="F6" s="4"/>
      <c r="G6" s="4"/>
      <c r="H6" s="4"/>
      <c r="I6" s="4"/>
      <c r="J6" s="4"/>
      <c r="K6" s="4"/>
      <c r="L6" s="4"/>
      <c r="M6" s="4"/>
    </row>
    <row r="7" ht="19" customHeight="1" spans="1:13">
      <c r="A7" s="2" t="s">
        <v>60</v>
      </c>
      <c r="B7" s="2" t="s">
        <v>1164</v>
      </c>
      <c r="C7" s="3">
        <v>0</v>
      </c>
      <c r="D7" s="2" t="s">
        <v>746</v>
      </c>
      <c r="E7" s="2"/>
      <c r="F7" s="2"/>
      <c r="G7" s="2"/>
      <c r="H7" s="4"/>
      <c r="I7" s="4"/>
      <c r="J7" s="4"/>
      <c r="K7" s="4"/>
      <c r="L7" s="4"/>
      <c r="M7" s="4"/>
    </row>
    <row r="8" ht="19" customHeight="1" spans="1:13">
      <c r="A8" s="9" t="s">
        <v>60</v>
      </c>
      <c r="B8" s="9" t="s">
        <v>1158</v>
      </c>
      <c r="C8" s="12">
        <f>SUMIFS('8月奖金发放记录'!$J$2:$J$171,'8月奖金发放记录'!$B$2:$B$171,"童军林",'8月奖金发放记录'!$A$2:$A$171,"粤A01620F")</f>
        <v>0</v>
      </c>
      <c r="D8" s="2" t="s">
        <v>1159</v>
      </c>
      <c r="E8" s="2" t="s">
        <v>1160</v>
      </c>
      <c r="F8" s="2"/>
      <c r="G8" s="2"/>
      <c r="H8" s="4"/>
      <c r="I8" s="4"/>
      <c r="J8" s="4"/>
      <c r="K8" s="4"/>
      <c r="L8" s="4"/>
      <c r="M8" s="4"/>
    </row>
    <row r="9" ht="19" customHeight="1" spans="1:13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</row>
    <row r="10" ht="19" customHeight="1" spans="1:13">
      <c r="A10" s="6" t="s">
        <v>1102</v>
      </c>
      <c r="B10" s="6"/>
      <c r="C10" s="7">
        <f>H2</f>
        <v>0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19" customHeight="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19" customHeight="1" spans="1:1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ht="19" customHeight="1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ht="19" customHeight="1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19" customHeight="1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ht="19" customHeight="1" spans="1:1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ht="19" customHeight="1" spans="1: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ht="19" customHeight="1" spans="1:1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</sheetData>
  <mergeCells count="6">
    <mergeCell ref="A1:M1"/>
    <mergeCell ref="A2:D2"/>
    <mergeCell ref="E2:G2"/>
    <mergeCell ref="E6:G6"/>
    <mergeCell ref="D7:G7"/>
    <mergeCell ref="E8:G8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2"/>
  <sheetViews>
    <sheetView workbookViewId="0">
      <selection activeCell="A1" sqref="A1:M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1" width="22" customWidth="1"/>
    <col min="12" max="12" width="25" customWidth="1"/>
    <col min="13" max="13" width="12" customWidth="1"/>
  </cols>
  <sheetData>
    <row r="1" ht="22" customHeight="1" spans="1:13">
      <c r="A1" s="8" t="s">
        <v>2161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9" customHeight="1" spans="1:13">
      <c r="A2" s="6" t="s">
        <v>2162</v>
      </c>
      <c r="B2" s="6"/>
      <c r="C2" s="6"/>
      <c r="D2" s="6"/>
      <c r="E2" s="6" t="s">
        <v>1140</v>
      </c>
      <c r="F2" s="6"/>
      <c r="G2" s="6"/>
      <c r="H2" s="7">
        <f>SUMIFS('8月奖金发放记录'!$J$2:$J$171,'8月奖金发放记录'!$B$2:$B$171,"董剑煜")</f>
        <v>3349.67</v>
      </c>
      <c r="I2" s="6"/>
      <c r="J2" s="6"/>
      <c r="K2" s="6"/>
      <c r="L2" s="6"/>
      <c r="M2" s="6"/>
    </row>
    <row r="3" ht="19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4" customHeight="1" spans="1:13">
      <c r="A4" s="1" t="s">
        <v>30</v>
      </c>
      <c r="B4" s="1" t="s">
        <v>0</v>
      </c>
      <c r="C4" s="1" t="s">
        <v>1141</v>
      </c>
      <c r="D4" s="1" t="s">
        <v>1142</v>
      </c>
      <c r="E4" s="1" t="s">
        <v>1143</v>
      </c>
      <c r="F4" s="1" t="s">
        <v>1144</v>
      </c>
      <c r="G4" s="1" t="s">
        <v>1145</v>
      </c>
      <c r="H4" s="1" t="s">
        <v>1146</v>
      </c>
      <c r="I4" s="1" t="s">
        <v>1147</v>
      </c>
      <c r="J4" s="1" t="s">
        <v>1148</v>
      </c>
      <c r="K4" s="1" t="s">
        <v>1149</v>
      </c>
      <c r="L4" s="1" t="s">
        <v>1150</v>
      </c>
      <c r="M4" s="1" t="s">
        <v>69</v>
      </c>
    </row>
    <row r="5" ht="34" customHeight="1" spans="1:13">
      <c r="A5" s="9" t="s">
        <v>64</v>
      </c>
      <c r="B5" s="10" t="s">
        <v>16</v>
      </c>
      <c r="C5" s="3">
        <v>260</v>
      </c>
      <c r="D5" s="2" t="s">
        <v>1151</v>
      </c>
      <c r="E5" s="2" t="s">
        <v>1151</v>
      </c>
      <c r="F5" s="2" t="s">
        <v>1151</v>
      </c>
      <c r="G5" s="2" t="s">
        <v>2163</v>
      </c>
      <c r="H5" s="2" t="s">
        <v>2164</v>
      </c>
      <c r="I5" s="2" t="s">
        <v>2165</v>
      </c>
      <c r="J5" s="2" t="s">
        <v>2166</v>
      </c>
      <c r="K5" s="2" t="s">
        <v>2167</v>
      </c>
      <c r="L5" s="2" t="s">
        <v>2168</v>
      </c>
      <c r="M5" s="2" t="s">
        <v>24</v>
      </c>
    </row>
    <row r="6" ht="34" customHeight="1" spans="1:13">
      <c r="A6" s="1" t="s">
        <v>60</v>
      </c>
      <c r="B6" s="1" t="s">
        <v>1155</v>
      </c>
      <c r="C6" s="11" t="s">
        <v>1108</v>
      </c>
      <c r="D6" s="1" t="s">
        <v>51</v>
      </c>
      <c r="E6" s="1" t="s">
        <v>1156</v>
      </c>
      <c r="F6" s="4"/>
      <c r="G6" s="4"/>
      <c r="H6" s="4"/>
      <c r="I6" s="4"/>
      <c r="J6" s="4"/>
      <c r="K6" s="4"/>
      <c r="L6" s="4"/>
      <c r="M6" s="4"/>
    </row>
    <row r="7" ht="19" customHeight="1" spans="1:13">
      <c r="A7" s="2" t="s">
        <v>60</v>
      </c>
      <c r="B7" s="2" t="s">
        <v>1100</v>
      </c>
      <c r="C7" s="3">
        <f>'8月奖金发放记录'!J44</f>
        <v>260</v>
      </c>
      <c r="D7" s="2" t="s">
        <v>1157</v>
      </c>
      <c r="E7" s="2"/>
      <c r="F7" s="2"/>
      <c r="G7" s="2"/>
      <c r="H7" s="4"/>
      <c r="I7" s="4"/>
      <c r="J7" s="4"/>
      <c r="K7" s="4"/>
      <c r="L7" s="4"/>
      <c r="M7" s="4"/>
    </row>
    <row r="8" ht="19" customHeight="1" spans="1:13">
      <c r="A8" s="9" t="s">
        <v>60</v>
      </c>
      <c r="B8" s="9" t="s">
        <v>1158</v>
      </c>
      <c r="C8" s="12">
        <f>SUMIFS('8月奖金发放记录'!$J$2:$J$171,'8月奖金发放记录'!$B$2:$B$171,"董剑煜",'8月奖金发放记录'!$A$2:$A$171,"粤AG37790")</f>
        <v>260</v>
      </c>
      <c r="D8" s="2" t="s">
        <v>1159</v>
      </c>
      <c r="E8" s="2" t="s">
        <v>1160</v>
      </c>
      <c r="F8" s="2"/>
      <c r="G8" s="2"/>
      <c r="H8" s="4"/>
      <c r="I8" s="4"/>
      <c r="J8" s="4"/>
      <c r="K8" s="4"/>
      <c r="L8" s="4"/>
      <c r="M8" s="4"/>
    </row>
    <row r="9" ht="19" customHeight="1" spans="1:13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</row>
    <row r="10" ht="34" customHeight="1" spans="1:13">
      <c r="A10" s="9" t="s">
        <v>72</v>
      </c>
      <c r="B10" s="10" t="s">
        <v>16</v>
      </c>
      <c r="C10" s="3">
        <v>260</v>
      </c>
      <c r="D10" s="2" t="s">
        <v>1151</v>
      </c>
      <c r="E10" s="2" t="s">
        <v>1151</v>
      </c>
      <c r="F10" s="2" t="s">
        <v>1151</v>
      </c>
      <c r="G10" s="2" t="s">
        <v>2169</v>
      </c>
      <c r="H10" s="2" t="s">
        <v>2170</v>
      </c>
      <c r="I10" s="2" t="s">
        <v>2171</v>
      </c>
      <c r="J10" s="2" t="s">
        <v>2172</v>
      </c>
      <c r="K10" s="2" t="s">
        <v>2173</v>
      </c>
      <c r="L10" s="2" t="s">
        <v>2174</v>
      </c>
      <c r="M10" s="2" t="s">
        <v>24</v>
      </c>
    </row>
    <row r="11" ht="34" customHeight="1" spans="1:13">
      <c r="A11" s="1" t="s">
        <v>60</v>
      </c>
      <c r="B11" s="1" t="s">
        <v>1155</v>
      </c>
      <c r="C11" s="11" t="s">
        <v>1108</v>
      </c>
      <c r="D11" s="1" t="s">
        <v>51</v>
      </c>
      <c r="E11" s="1" t="s">
        <v>1156</v>
      </c>
      <c r="F11" s="4"/>
      <c r="G11" s="4"/>
      <c r="H11" s="4"/>
      <c r="I11" s="4"/>
      <c r="J11" s="4"/>
      <c r="K11" s="4"/>
      <c r="L11" s="4"/>
      <c r="M11" s="4"/>
    </row>
    <row r="12" ht="19" customHeight="1" spans="1:13">
      <c r="A12" s="2" t="s">
        <v>60</v>
      </c>
      <c r="B12" s="2" t="s">
        <v>1100</v>
      </c>
      <c r="C12" s="3">
        <f>'8月奖金发放记录'!J45</f>
        <v>260</v>
      </c>
      <c r="D12" s="2" t="s">
        <v>1157</v>
      </c>
      <c r="E12" s="2"/>
      <c r="F12" s="2"/>
      <c r="G12" s="2"/>
      <c r="H12" s="4"/>
      <c r="I12" s="4"/>
      <c r="J12" s="4"/>
      <c r="K12" s="4"/>
      <c r="L12" s="4"/>
      <c r="M12" s="4"/>
    </row>
    <row r="13" ht="19" customHeight="1" spans="1:13">
      <c r="A13" s="9" t="s">
        <v>60</v>
      </c>
      <c r="B13" s="9" t="s">
        <v>1158</v>
      </c>
      <c r="C13" s="12">
        <f>SUMIFS('8月奖金发放记录'!$J$2:$J$171,'8月奖金发放记录'!$B$2:$B$171,"董剑煜",'8月奖金发放记录'!$A$2:$A$171,"粤AG37862")</f>
        <v>260</v>
      </c>
      <c r="D13" s="2" t="s">
        <v>1159</v>
      </c>
      <c r="E13" s="2" t="s">
        <v>1160</v>
      </c>
      <c r="F13" s="2"/>
      <c r="G13" s="2"/>
      <c r="H13" s="4"/>
      <c r="I13" s="4"/>
      <c r="J13" s="4"/>
      <c r="K13" s="4"/>
      <c r="L13" s="4"/>
      <c r="M13" s="4"/>
    </row>
    <row r="14" ht="19" customHeight="1" spans="1:13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34" customHeight="1" spans="1:13">
      <c r="A15" s="9" t="s">
        <v>73</v>
      </c>
      <c r="B15" s="10" t="s">
        <v>12</v>
      </c>
      <c r="C15" s="3">
        <v>260</v>
      </c>
      <c r="D15" s="2" t="s">
        <v>1151</v>
      </c>
      <c r="E15" s="2" t="s">
        <v>1151</v>
      </c>
      <c r="F15" s="2" t="s">
        <v>1151</v>
      </c>
      <c r="G15" s="2" t="s">
        <v>1151</v>
      </c>
      <c r="H15" s="2" t="s">
        <v>2175</v>
      </c>
      <c r="I15" s="2" t="s">
        <v>2176</v>
      </c>
      <c r="J15" s="2" t="s">
        <v>2177</v>
      </c>
      <c r="K15" s="2" t="s">
        <v>2178</v>
      </c>
      <c r="L15" s="2" t="s">
        <v>2179</v>
      </c>
      <c r="M15" s="2" t="s">
        <v>24</v>
      </c>
    </row>
    <row r="16" ht="34" customHeight="1" spans="1:13">
      <c r="A16" s="1" t="s">
        <v>60</v>
      </c>
      <c r="B16" s="1" t="s">
        <v>1155</v>
      </c>
      <c r="C16" s="11" t="s">
        <v>1108</v>
      </c>
      <c r="D16" s="1" t="s">
        <v>51</v>
      </c>
      <c r="E16" s="1" t="s">
        <v>1156</v>
      </c>
      <c r="F16" s="4"/>
      <c r="G16" s="4"/>
      <c r="H16" s="4"/>
      <c r="I16" s="4"/>
      <c r="J16" s="4"/>
      <c r="K16" s="4"/>
      <c r="L16" s="4"/>
      <c r="M16" s="4"/>
    </row>
    <row r="17" ht="19" customHeight="1" spans="1:13">
      <c r="A17" s="2" t="s">
        <v>60</v>
      </c>
      <c r="B17" s="2" t="s">
        <v>1164</v>
      </c>
      <c r="C17" s="3">
        <v>0</v>
      </c>
      <c r="D17" s="2" t="s">
        <v>746</v>
      </c>
      <c r="E17" s="2"/>
      <c r="F17" s="2"/>
      <c r="G17" s="2"/>
      <c r="H17" s="4"/>
      <c r="I17" s="4"/>
      <c r="J17" s="4"/>
      <c r="K17" s="4"/>
      <c r="L17" s="4"/>
      <c r="M17" s="4"/>
    </row>
    <row r="18" ht="19" customHeight="1" spans="1:13">
      <c r="A18" s="9" t="s">
        <v>60</v>
      </c>
      <c r="B18" s="9" t="s">
        <v>1158</v>
      </c>
      <c r="C18" s="12">
        <f>SUMIFS('8月奖金发放记录'!$J$2:$J$171,'8月奖金发放记录'!$B$2:$B$171,"董剑煜",'8月奖金发放记录'!$A$2:$A$171,"粤AGP3079")</f>
        <v>0</v>
      </c>
      <c r="D18" s="2" t="s">
        <v>1159</v>
      </c>
      <c r="E18" s="2" t="s">
        <v>1160</v>
      </c>
      <c r="F18" s="2"/>
      <c r="G18" s="2"/>
      <c r="H18" s="4"/>
      <c r="I18" s="4"/>
      <c r="J18" s="4"/>
      <c r="K18" s="4"/>
      <c r="L18" s="4"/>
      <c r="M18" s="4"/>
    </row>
    <row r="19" ht="19" customHeight="1" spans="1:13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34" customHeight="1" spans="1:13">
      <c r="A20" s="9" t="s">
        <v>77</v>
      </c>
      <c r="B20" s="10" t="s">
        <v>11</v>
      </c>
      <c r="C20" s="3">
        <v>150</v>
      </c>
      <c r="D20" s="2" t="s">
        <v>1151</v>
      </c>
      <c r="E20" s="2" t="s">
        <v>1151</v>
      </c>
      <c r="F20" s="2" t="s">
        <v>2180</v>
      </c>
      <c r="G20" s="2" t="s">
        <v>2181</v>
      </c>
      <c r="H20" s="2" t="s">
        <v>2182</v>
      </c>
      <c r="I20" s="2" t="s">
        <v>2183</v>
      </c>
      <c r="J20" s="2" t="s">
        <v>2184</v>
      </c>
      <c r="K20" s="2" t="s">
        <v>2185</v>
      </c>
      <c r="L20" s="2" t="s">
        <v>2186</v>
      </c>
      <c r="M20" s="2" t="s">
        <v>69</v>
      </c>
    </row>
    <row r="21" ht="34" customHeight="1" spans="1:13">
      <c r="A21" s="1" t="s">
        <v>60</v>
      </c>
      <c r="B21" s="1" t="s">
        <v>1155</v>
      </c>
      <c r="C21" s="11" t="s">
        <v>1108</v>
      </c>
      <c r="D21" s="1" t="s">
        <v>51</v>
      </c>
      <c r="E21" s="1" t="s">
        <v>1156</v>
      </c>
      <c r="F21" s="4"/>
      <c r="G21" s="4"/>
      <c r="H21" s="4"/>
      <c r="I21" s="4"/>
      <c r="J21" s="4"/>
      <c r="K21" s="4"/>
      <c r="L21" s="4"/>
      <c r="M21" s="4"/>
    </row>
    <row r="22" ht="19" customHeight="1" spans="1:13">
      <c r="A22" s="2" t="s">
        <v>60</v>
      </c>
      <c r="B22" s="2" t="s">
        <v>4</v>
      </c>
      <c r="C22" s="3">
        <f>'8月奖金发放记录'!J121</f>
        <v>150</v>
      </c>
      <c r="D22" s="2" t="s">
        <v>1380</v>
      </c>
      <c r="E22" s="2"/>
      <c r="F22" s="2"/>
      <c r="G22" s="2"/>
      <c r="H22" s="4"/>
      <c r="I22" s="4"/>
      <c r="J22" s="4"/>
      <c r="K22" s="4"/>
      <c r="L22" s="4"/>
      <c r="M22" s="4"/>
    </row>
    <row r="23" ht="19" customHeight="1" spans="1:13">
      <c r="A23" s="9" t="s">
        <v>60</v>
      </c>
      <c r="B23" s="9" t="s">
        <v>1158</v>
      </c>
      <c r="C23" s="12">
        <f>SUMIFS('8月奖金发放记录'!$J$2:$J$171,'8月奖金发放记录'!$B$2:$B$171,"董剑煜",'8月奖金发放记录'!$A$2:$A$171,"粤AGP3080")</f>
        <v>150</v>
      </c>
      <c r="D23" s="2" t="s">
        <v>1159</v>
      </c>
      <c r="E23" s="2" t="s">
        <v>2187</v>
      </c>
      <c r="F23" s="2"/>
      <c r="G23" s="2"/>
      <c r="H23" s="4"/>
      <c r="I23" s="4"/>
      <c r="J23" s="4"/>
      <c r="K23" s="4"/>
      <c r="L23" s="4"/>
      <c r="M23" s="4"/>
    </row>
    <row r="24" ht="19" customHeight="1" spans="1:13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34" customHeight="1" spans="1:13">
      <c r="A25" s="9" t="s">
        <v>80</v>
      </c>
      <c r="B25" s="10" t="s">
        <v>12</v>
      </c>
      <c r="C25" s="3">
        <v>260</v>
      </c>
      <c r="D25" s="2" t="s">
        <v>1151</v>
      </c>
      <c r="E25" s="2" t="s">
        <v>1151</v>
      </c>
      <c r="F25" s="2" t="s">
        <v>2188</v>
      </c>
      <c r="G25" s="2" t="s">
        <v>2189</v>
      </c>
      <c r="H25" s="2" t="s">
        <v>2190</v>
      </c>
      <c r="I25" s="2" t="s">
        <v>2191</v>
      </c>
      <c r="J25" s="2" t="s">
        <v>2192</v>
      </c>
      <c r="K25" s="2" t="s">
        <v>2193</v>
      </c>
      <c r="L25" s="2" t="s">
        <v>2194</v>
      </c>
      <c r="M25" s="2" t="s">
        <v>69</v>
      </c>
    </row>
    <row r="26" ht="34" customHeight="1" spans="1:13">
      <c r="A26" s="1" t="s">
        <v>60</v>
      </c>
      <c r="B26" s="1" t="s">
        <v>1155</v>
      </c>
      <c r="C26" s="11" t="s">
        <v>1108</v>
      </c>
      <c r="D26" s="1" t="s">
        <v>51</v>
      </c>
      <c r="E26" s="1" t="s">
        <v>1156</v>
      </c>
      <c r="F26" s="4"/>
      <c r="G26" s="4"/>
      <c r="H26" s="4"/>
      <c r="I26" s="4"/>
      <c r="J26" s="4"/>
      <c r="K26" s="4"/>
      <c r="L26" s="4"/>
      <c r="M26" s="4"/>
    </row>
    <row r="27" ht="19" customHeight="1" spans="1:13">
      <c r="A27" s="2" t="s">
        <v>60</v>
      </c>
      <c r="B27" s="2" t="s">
        <v>4</v>
      </c>
      <c r="C27" s="3">
        <f>'8月奖金发放记录'!J122</f>
        <v>260</v>
      </c>
      <c r="D27" s="2" t="s">
        <v>1380</v>
      </c>
      <c r="E27" s="2"/>
      <c r="F27" s="2"/>
      <c r="G27" s="2"/>
      <c r="H27" s="4"/>
      <c r="I27" s="4"/>
      <c r="J27" s="4"/>
      <c r="K27" s="4"/>
      <c r="L27" s="4"/>
      <c r="M27" s="4"/>
    </row>
    <row r="28" ht="19" customHeight="1" spans="1:13">
      <c r="A28" s="9" t="s">
        <v>60</v>
      </c>
      <c r="B28" s="9" t="s">
        <v>1158</v>
      </c>
      <c r="C28" s="12">
        <f>SUMIFS('8月奖金发放记录'!$J$2:$J$171,'8月奖金发放记录'!$B$2:$B$171,"董剑煜",'8月奖金发放记录'!$A$2:$A$171,"粤AGP3651")</f>
        <v>260</v>
      </c>
      <c r="D28" s="2" t="s">
        <v>1159</v>
      </c>
      <c r="E28" s="2" t="s">
        <v>1681</v>
      </c>
      <c r="F28" s="2"/>
      <c r="G28" s="2"/>
      <c r="H28" s="4"/>
      <c r="I28" s="4"/>
      <c r="J28" s="4"/>
      <c r="K28" s="4"/>
      <c r="L28" s="4"/>
      <c r="M28" s="4"/>
    </row>
    <row r="29" ht="19" customHeight="1" spans="1:13">
      <c r="A29" s="4"/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34" customHeight="1" spans="1:13">
      <c r="A30" s="9" t="s">
        <v>82</v>
      </c>
      <c r="B30" s="10" t="s">
        <v>12</v>
      </c>
      <c r="C30" s="3">
        <v>260</v>
      </c>
      <c r="D30" s="2" t="s">
        <v>1151</v>
      </c>
      <c r="E30" s="2" t="s">
        <v>1151</v>
      </c>
      <c r="F30" s="2" t="s">
        <v>1151</v>
      </c>
      <c r="G30" s="2" t="s">
        <v>1151</v>
      </c>
      <c r="H30" s="2" t="s">
        <v>2195</v>
      </c>
      <c r="I30" s="2" t="s">
        <v>2196</v>
      </c>
      <c r="J30" s="2" t="s">
        <v>2197</v>
      </c>
      <c r="K30" s="2" t="s">
        <v>2198</v>
      </c>
      <c r="L30" s="2" t="s">
        <v>2199</v>
      </c>
      <c r="M30" s="2" t="s">
        <v>69</v>
      </c>
    </row>
    <row r="31" ht="34" customHeight="1" spans="1:13">
      <c r="A31" s="1" t="s">
        <v>60</v>
      </c>
      <c r="B31" s="1" t="s">
        <v>1155</v>
      </c>
      <c r="C31" s="11" t="s">
        <v>1108</v>
      </c>
      <c r="D31" s="1" t="s">
        <v>51</v>
      </c>
      <c r="E31" s="1" t="s">
        <v>1156</v>
      </c>
      <c r="F31" s="4"/>
      <c r="G31" s="4"/>
      <c r="H31" s="4"/>
      <c r="I31" s="4"/>
      <c r="J31" s="4"/>
      <c r="K31" s="4"/>
      <c r="L31" s="4"/>
      <c r="M31" s="4"/>
    </row>
    <row r="32" ht="19" customHeight="1" spans="1:13">
      <c r="A32" s="2" t="s">
        <v>60</v>
      </c>
      <c r="B32" s="2" t="s">
        <v>1100</v>
      </c>
      <c r="C32" s="3">
        <f>'8月奖金发放记录'!J46</f>
        <v>260</v>
      </c>
      <c r="D32" s="2" t="s">
        <v>1157</v>
      </c>
      <c r="E32" s="2"/>
      <c r="F32" s="2"/>
      <c r="G32" s="2"/>
      <c r="H32" s="4"/>
      <c r="I32" s="4"/>
      <c r="J32" s="4"/>
      <c r="K32" s="4"/>
      <c r="L32" s="4"/>
      <c r="M32" s="4"/>
    </row>
    <row r="33" ht="19" customHeight="1" spans="1:13">
      <c r="A33" s="9" t="s">
        <v>60</v>
      </c>
      <c r="B33" s="9" t="s">
        <v>1158</v>
      </c>
      <c r="C33" s="12">
        <f>SUMIFS('8月奖金发放记录'!$J$2:$J$171,'8月奖金发放记录'!$B$2:$B$171,"董剑煜",'8月奖金发放记录'!$A$2:$A$171,"粤AGP3659")</f>
        <v>260</v>
      </c>
      <c r="D33" s="2" t="s">
        <v>1159</v>
      </c>
      <c r="E33" s="2" t="s">
        <v>1160</v>
      </c>
      <c r="F33" s="2"/>
      <c r="G33" s="2"/>
      <c r="H33" s="4"/>
      <c r="I33" s="4"/>
      <c r="J33" s="4"/>
      <c r="K33" s="4"/>
      <c r="L33" s="4"/>
      <c r="M33" s="4"/>
    </row>
    <row r="34" ht="19" customHeight="1" spans="1:13">
      <c r="A34" s="4"/>
      <c r="B34" s="4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34" customHeight="1" spans="1:13">
      <c r="A35" s="9" t="s">
        <v>83</v>
      </c>
      <c r="B35" s="10" t="s">
        <v>12</v>
      </c>
      <c r="C35" s="3">
        <v>260</v>
      </c>
      <c r="D35" s="2" t="s">
        <v>1151</v>
      </c>
      <c r="E35" s="2" t="s">
        <v>1151</v>
      </c>
      <c r="F35" s="2" t="s">
        <v>2200</v>
      </c>
      <c r="G35" s="2" t="s">
        <v>2201</v>
      </c>
      <c r="H35" s="2" t="s">
        <v>2202</v>
      </c>
      <c r="I35" s="2" t="s">
        <v>2203</v>
      </c>
      <c r="J35" s="2" t="s">
        <v>2204</v>
      </c>
      <c r="K35" s="2" t="s">
        <v>2205</v>
      </c>
      <c r="L35" s="2" t="s">
        <v>2206</v>
      </c>
      <c r="M35" s="2" t="s">
        <v>69</v>
      </c>
    </row>
    <row r="36" ht="34" customHeight="1" spans="1:13">
      <c r="A36" s="1" t="s">
        <v>60</v>
      </c>
      <c r="B36" s="1" t="s">
        <v>1155</v>
      </c>
      <c r="C36" s="11" t="s">
        <v>1108</v>
      </c>
      <c r="D36" s="1" t="s">
        <v>51</v>
      </c>
      <c r="E36" s="1" t="s">
        <v>1156</v>
      </c>
      <c r="F36" s="4"/>
      <c r="G36" s="4"/>
      <c r="H36" s="4"/>
      <c r="I36" s="4"/>
      <c r="J36" s="4"/>
      <c r="K36" s="4"/>
      <c r="L36" s="4"/>
      <c r="M36" s="4"/>
    </row>
    <row r="37" ht="19" customHeight="1" spans="1:13">
      <c r="A37" s="2" t="s">
        <v>60</v>
      </c>
      <c r="B37" s="2" t="s">
        <v>1100</v>
      </c>
      <c r="C37" s="3">
        <f>'8月奖金发放记录'!J47</f>
        <v>192.9</v>
      </c>
      <c r="D37" s="2" t="s">
        <v>1157</v>
      </c>
      <c r="E37" s="2"/>
      <c r="F37" s="2"/>
      <c r="G37" s="2"/>
      <c r="H37" s="4"/>
      <c r="I37" s="4"/>
      <c r="J37" s="4"/>
      <c r="K37" s="4"/>
      <c r="L37" s="4"/>
      <c r="M37" s="4"/>
    </row>
    <row r="38" ht="19" customHeight="1" spans="1:13">
      <c r="A38" s="9" t="s">
        <v>60</v>
      </c>
      <c r="B38" s="9" t="s">
        <v>1158</v>
      </c>
      <c r="C38" s="12">
        <f>SUMIFS('8月奖金发放记录'!$J$2:$J$171,'8月奖金发放记录'!$B$2:$B$171,"董剑煜",'8月奖金发放记录'!$A$2:$A$171,"粤AGP3695")</f>
        <v>192.9</v>
      </c>
      <c r="D38" s="2" t="s">
        <v>1159</v>
      </c>
      <c r="E38" s="2" t="s">
        <v>1160</v>
      </c>
      <c r="F38" s="2"/>
      <c r="G38" s="2"/>
      <c r="H38" s="4"/>
      <c r="I38" s="4"/>
      <c r="J38" s="4"/>
      <c r="K38" s="4"/>
      <c r="L38" s="4"/>
      <c r="M38" s="4"/>
    </row>
    <row r="39" ht="19" customHeight="1" spans="1:13">
      <c r="A39" s="4"/>
      <c r="B39" s="4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ht="34" customHeight="1" spans="1:13">
      <c r="A40" s="9" t="s">
        <v>85</v>
      </c>
      <c r="B40" s="10" t="s">
        <v>12</v>
      </c>
      <c r="C40" s="3">
        <v>260</v>
      </c>
      <c r="D40" s="2" t="s">
        <v>1151</v>
      </c>
      <c r="E40" s="2" t="s">
        <v>1151</v>
      </c>
      <c r="F40" s="2" t="s">
        <v>2207</v>
      </c>
      <c r="G40" s="2" t="s">
        <v>2208</v>
      </c>
      <c r="H40" s="2" t="s">
        <v>2209</v>
      </c>
      <c r="I40" s="2" t="s">
        <v>2210</v>
      </c>
      <c r="J40" s="2" t="s">
        <v>2211</v>
      </c>
      <c r="K40" s="2" t="s">
        <v>2212</v>
      </c>
      <c r="L40" s="2" t="s">
        <v>2213</v>
      </c>
      <c r="M40" s="2" t="s">
        <v>69</v>
      </c>
    </row>
    <row r="41" ht="34" customHeight="1" spans="1:13">
      <c r="A41" s="1" t="s">
        <v>60</v>
      </c>
      <c r="B41" s="1" t="s">
        <v>1155</v>
      </c>
      <c r="C41" s="11" t="s">
        <v>1108</v>
      </c>
      <c r="D41" s="1" t="s">
        <v>51</v>
      </c>
      <c r="E41" s="1" t="s">
        <v>1156</v>
      </c>
      <c r="F41" s="4"/>
      <c r="G41" s="4"/>
      <c r="H41" s="4"/>
      <c r="I41" s="4"/>
      <c r="J41" s="4"/>
      <c r="K41" s="4"/>
      <c r="L41" s="4"/>
      <c r="M41" s="4"/>
    </row>
    <row r="42" ht="19" customHeight="1" spans="1:13">
      <c r="A42" s="2" t="s">
        <v>60</v>
      </c>
      <c r="B42" s="2" t="s">
        <v>699</v>
      </c>
      <c r="C42" s="3">
        <f>'8月奖金发放记录'!J167</f>
        <v>8.39</v>
      </c>
      <c r="D42" s="2" t="s">
        <v>1157</v>
      </c>
      <c r="E42" s="2"/>
      <c r="F42" s="2"/>
      <c r="G42" s="2"/>
      <c r="H42" s="4"/>
      <c r="I42" s="4"/>
      <c r="J42" s="4"/>
      <c r="K42" s="4"/>
      <c r="L42" s="4"/>
      <c r="M42" s="4"/>
    </row>
    <row r="43" ht="19" customHeight="1" spans="1:13">
      <c r="A43" s="9" t="s">
        <v>60</v>
      </c>
      <c r="B43" s="9" t="s">
        <v>1158</v>
      </c>
      <c r="C43" s="12">
        <f>SUMIFS('8月奖金发放记录'!$J$2:$J$171,'8月奖金发放记录'!$B$2:$B$171,"董剑煜",'8月奖金发放记录'!$A$2:$A$171,"粤AGP4355")</f>
        <v>8.39</v>
      </c>
      <c r="D43" s="2" t="s">
        <v>1159</v>
      </c>
      <c r="E43" s="2" t="s">
        <v>1160</v>
      </c>
      <c r="F43" s="2"/>
      <c r="G43" s="2"/>
      <c r="H43" s="4"/>
      <c r="I43" s="4"/>
      <c r="J43" s="4"/>
      <c r="K43" s="4"/>
      <c r="L43" s="4"/>
      <c r="M43" s="4"/>
    </row>
    <row r="44" ht="19" customHeight="1" spans="1:13">
      <c r="A44" s="4"/>
      <c r="B44" s="4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ht="34" customHeight="1" spans="1:13">
      <c r="A45" s="9" t="s">
        <v>86</v>
      </c>
      <c r="B45" s="10" t="s">
        <v>12</v>
      </c>
      <c r="C45" s="3">
        <v>260</v>
      </c>
      <c r="D45" s="2" t="s">
        <v>1151</v>
      </c>
      <c r="E45" s="2" t="s">
        <v>1151</v>
      </c>
      <c r="F45" s="2" t="s">
        <v>2214</v>
      </c>
      <c r="G45" s="2" t="s">
        <v>2215</v>
      </c>
      <c r="H45" s="2" t="s">
        <v>2216</v>
      </c>
      <c r="I45" s="2" t="s">
        <v>2217</v>
      </c>
      <c r="J45" s="2" t="s">
        <v>2218</v>
      </c>
      <c r="K45" s="2" t="s">
        <v>2219</v>
      </c>
      <c r="L45" s="2" t="s">
        <v>2220</v>
      </c>
      <c r="M45" s="2" t="s">
        <v>69</v>
      </c>
    </row>
    <row r="46" ht="34" customHeight="1" spans="1:13">
      <c r="A46" s="1" t="s">
        <v>60</v>
      </c>
      <c r="B46" s="1" t="s">
        <v>1155</v>
      </c>
      <c r="C46" s="11" t="s">
        <v>1108</v>
      </c>
      <c r="D46" s="1" t="s">
        <v>51</v>
      </c>
      <c r="E46" s="1" t="s">
        <v>1156</v>
      </c>
      <c r="F46" s="4"/>
      <c r="G46" s="4"/>
      <c r="H46" s="4"/>
      <c r="I46" s="4"/>
      <c r="J46" s="4"/>
      <c r="K46" s="4"/>
      <c r="L46" s="4"/>
      <c r="M46" s="4"/>
    </row>
    <row r="47" ht="19" customHeight="1" spans="1:13">
      <c r="A47" s="2" t="s">
        <v>60</v>
      </c>
      <c r="B47" s="2" t="s">
        <v>4</v>
      </c>
      <c r="C47" s="3">
        <f>'8月奖金发放记录'!J123</f>
        <v>260</v>
      </c>
      <c r="D47" s="2" t="s">
        <v>1380</v>
      </c>
      <c r="E47" s="2"/>
      <c r="F47" s="2"/>
      <c r="G47" s="2"/>
      <c r="H47" s="4"/>
      <c r="I47" s="4"/>
      <c r="J47" s="4"/>
      <c r="K47" s="4"/>
      <c r="L47" s="4"/>
      <c r="M47" s="4"/>
    </row>
    <row r="48" ht="19" customHeight="1" spans="1:13">
      <c r="A48" s="9" t="s">
        <v>60</v>
      </c>
      <c r="B48" s="9" t="s">
        <v>1158</v>
      </c>
      <c r="C48" s="12">
        <f>SUMIFS('8月奖金发放记录'!$J$2:$J$171,'8月奖金发放记录'!$B$2:$B$171,"董剑煜",'8月奖金发放记录'!$A$2:$A$171,"粤AGP4522")</f>
        <v>260</v>
      </c>
      <c r="D48" s="2" t="s">
        <v>1159</v>
      </c>
      <c r="E48" s="2" t="s">
        <v>1681</v>
      </c>
      <c r="F48" s="2"/>
      <c r="G48" s="2"/>
      <c r="H48" s="4"/>
      <c r="I48" s="4"/>
      <c r="J48" s="4"/>
      <c r="K48" s="4"/>
      <c r="L48" s="4"/>
      <c r="M48" s="4"/>
    </row>
    <row r="49" ht="19" customHeight="1" spans="1:13">
      <c r="A49" s="4"/>
      <c r="B49" s="4"/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ht="34" customHeight="1" spans="1:13">
      <c r="A50" s="9" t="s">
        <v>88</v>
      </c>
      <c r="B50" s="10" t="s">
        <v>12</v>
      </c>
      <c r="C50" s="3">
        <v>260</v>
      </c>
      <c r="D50" s="2" t="s">
        <v>1151</v>
      </c>
      <c r="E50" s="2" t="s">
        <v>1151</v>
      </c>
      <c r="F50" s="2" t="s">
        <v>1151</v>
      </c>
      <c r="G50" s="2" t="s">
        <v>1151</v>
      </c>
      <c r="H50" s="2" t="s">
        <v>1151</v>
      </c>
      <c r="I50" s="2" t="s">
        <v>2221</v>
      </c>
      <c r="J50" s="2" t="s">
        <v>2222</v>
      </c>
      <c r="K50" s="2" t="s">
        <v>2223</v>
      </c>
      <c r="L50" s="2" t="s">
        <v>2224</v>
      </c>
      <c r="M50" s="2" t="s">
        <v>24</v>
      </c>
    </row>
    <row r="51" ht="34" customHeight="1" spans="1:13">
      <c r="A51" s="1" t="s">
        <v>60</v>
      </c>
      <c r="B51" s="1" t="s">
        <v>1155</v>
      </c>
      <c r="C51" s="11" t="s">
        <v>1108</v>
      </c>
      <c r="D51" s="1" t="s">
        <v>51</v>
      </c>
      <c r="E51" s="1" t="s">
        <v>1156</v>
      </c>
      <c r="F51" s="4"/>
      <c r="G51" s="4"/>
      <c r="H51" s="4"/>
      <c r="I51" s="4"/>
      <c r="J51" s="4"/>
      <c r="K51" s="4"/>
      <c r="L51" s="4"/>
      <c r="M51" s="4"/>
    </row>
    <row r="52" ht="19" customHeight="1" spans="1:13">
      <c r="A52" s="2" t="s">
        <v>60</v>
      </c>
      <c r="B52" s="2" t="s">
        <v>1164</v>
      </c>
      <c r="C52" s="3">
        <v>0</v>
      </c>
      <c r="D52" s="2" t="s">
        <v>746</v>
      </c>
      <c r="E52" s="2"/>
      <c r="F52" s="2"/>
      <c r="G52" s="2"/>
      <c r="H52" s="4"/>
      <c r="I52" s="4"/>
      <c r="J52" s="4"/>
      <c r="K52" s="4"/>
      <c r="L52" s="4"/>
      <c r="M52" s="4"/>
    </row>
    <row r="53" ht="19" customHeight="1" spans="1:13">
      <c r="A53" s="9" t="s">
        <v>60</v>
      </c>
      <c r="B53" s="9" t="s">
        <v>1158</v>
      </c>
      <c r="C53" s="12">
        <f>SUMIFS('8月奖金发放记录'!$J$2:$J$171,'8月奖金发放记录'!$B$2:$B$171,"董剑煜",'8月奖金发放记录'!$A$2:$A$171,"粤AGP5379")</f>
        <v>0</v>
      </c>
      <c r="D53" s="2" t="s">
        <v>1159</v>
      </c>
      <c r="E53" s="2" t="s">
        <v>1160</v>
      </c>
      <c r="F53" s="2"/>
      <c r="G53" s="2"/>
      <c r="H53" s="4"/>
      <c r="I53" s="4"/>
      <c r="J53" s="4"/>
      <c r="K53" s="4"/>
      <c r="L53" s="4"/>
      <c r="M53" s="4"/>
    </row>
    <row r="54" ht="19" customHeight="1" spans="1:13">
      <c r="A54" s="4"/>
      <c r="B54" s="4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ht="34" customHeight="1" spans="1:13">
      <c r="A55" s="9" t="s">
        <v>89</v>
      </c>
      <c r="B55" s="10" t="s">
        <v>11</v>
      </c>
      <c r="C55" s="3">
        <v>150</v>
      </c>
      <c r="D55" s="2" t="s">
        <v>1151</v>
      </c>
      <c r="E55" s="2" t="s">
        <v>1151</v>
      </c>
      <c r="F55" s="2" t="s">
        <v>2225</v>
      </c>
      <c r="G55" s="2" t="s">
        <v>2226</v>
      </c>
      <c r="H55" s="2" t="s">
        <v>2227</v>
      </c>
      <c r="I55" s="2" t="s">
        <v>2228</v>
      </c>
      <c r="J55" s="2" t="s">
        <v>2229</v>
      </c>
      <c r="K55" s="2" t="s">
        <v>2230</v>
      </c>
      <c r="L55" s="2" t="s">
        <v>2231</v>
      </c>
      <c r="M55" s="2" t="s">
        <v>69</v>
      </c>
    </row>
    <row r="56" ht="34" customHeight="1" spans="1:13">
      <c r="A56" s="1" t="s">
        <v>60</v>
      </c>
      <c r="B56" s="1" t="s">
        <v>1155</v>
      </c>
      <c r="C56" s="11" t="s">
        <v>1108</v>
      </c>
      <c r="D56" s="1" t="s">
        <v>51</v>
      </c>
      <c r="E56" s="1" t="s">
        <v>1156</v>
      </c>
      <c r="F56" s="4"/>
      <c r="G56" s="4"/>
      <c r="H56" s="4"/>
      <c r="I56" s="4"/>
      <c r="J56" s="4"/>
      <c r="K56" s="4"/>
      <c r="L56" s="4"/>
      <c r="M56" s="4"/>
    </row>
    <row r="57" ht="19" customHeight="1" spans="1:13">
      <c r="A57" s="2" t="s">
        <v>60</v>
      </c>
      <c r="B57" s="2" t="s">
        <v>699</v>
      </c>
      <c r="C57" s="3">
        <f>'8月奖金发放记录'!J168</f>
        <v>111.29</v>
      </c>
      <c r="D57" s="2" t="s">
        <v>1157</v>
      </c>
      <c r="E57" s="2"/>
      <c r="F57" s="2"/>
      <c r="G57" s="2"/>
      <c r="H57" s="4"/>
      <c r="I57" s="4"/>
      <c r="J57" s="4"/>
      <c r="K57" s="4"/>
      <c r="L57" s="4"/>
      <c r="M57" s="4"/>
    </row>
    <row r="58" ht="19" customHeight="1" spans="1:13">
      <c r="A58" s="9" t="s">
        <v>60</v>
      </c>
      <c r="B58" s="9" t="s">
        <v>1158</v>
      </c>
      <c r="C58" s="12">
        <f>SUMIFS('8月奖金发放记录'!$J$2:$J$171,'8月奖金发放记录'!$B$2:$B$171,"董剑煜",'8月奖金发放记录'!$A$2:$A$171,"粤AGP8633")</f>
        <v>111.29</v>
      </c>
      <c r="D58" s="2" t="s">
        <v>1159</v>
      </c>
      <c r="E58" s="2" t="s">
        <v>1160</v>
      </c>
      <c r="F58" s="2"/>
      <c r="G58" s="2"/>
      <c r="H58" s="4"/>
      <c r="I58" s="4"/>
      <c r="J58" s="4"/>
      <c r="K58" s="4"/>
      <c r="L58" s="4"/>
      <c r="M58" s="4"/>
    </row>
    <row r="59" ht="19" customHeight="1" spans="1:13">
      <c r="A59" s="4"/>
      <c r="B59" s="4"/>
      <c r="C59" s="5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ht="34" customHeight="1" spans="1:13">
      <c r="A60" s="9" t="s">
        <v>91</v>
      </c>
      <c r="B60" s="10" t="s">
        <v>11</v>
      </c>
      <c r="C60" s="3">
        <v>150</v>
      </c>
      <c r="D60" s="2" t="s">
        <v>1151</v>
      </c>
      <c r="E60" s="2" t="s">
        <v>1151</v>
      </c>
      <c r="F60" s="2" t="s">
        <v>2232</v>
      </c>
      <c r="G60" s="2" t="s">
        <v>2233</v>
      </c>
      <c r="H60" s="2" t="s">
        <v>2234</v>
      </c>
      <c r="I60" s="2" t="s">
        <v>2235</v>
      </c>
      <c r="J60" s="2" t="s">
        <v>1575</v>
      </c>
      <c r="K60" s="2" t="s">
        <v>2236</v>
      </c>
      <c r="L60" s="2" t="s">
        <v>2237</v>
      </c>
      <c r="M60" s="2" t="s">
        <v>69</v>
      </c>
    </row>
    <row r="61" ht="34" customHeight="1" spans="1:13">
      <c r="A61" s="1" t="s">
        <v>60</v>
      </c>
      <c r="B61" s="1" t="s">
        <v>1155</v>
      </c>
      <c r="C61" s="11" t="s">
        <v>1108</v>
      </c>
      <c r="D61" s="1" t="s">
        <v>51</v>
      </c>
      <c r="E61" s="1" t="s">
        <v>1156</v>
      </c>
      <c r="F61" s="4"/>
      <c r="G61" s="4"/>
      <c r="H61" s="4"/>
      <c r="I61" s="4"/>
      <c r="J61" s="4"/>
      <c r="K61" s="4"/>
      <c r="L61" s="4"/>
      <c r="M61" s="4"/>
    </row>
    <row r="62" ht="19" customHeight="1" spans="1:13">
      <c r="A62" s="2" t="s">
        <v>60</v>
      </c>
      <c r="B62" s="2" t="s">
        <v>4</v>
      </c>
      <c r="C62" s="3">
        <f>'8月奖金发放记录'!J124</f>
        <v>150</v>
      </c>
      <c r="D62" s="2" t="s">
        <v>1380</v>
      </c>
      <c r="E62" s="2"/>
      <c r="F62" s="2"/>
      <c r="G62" s="2"/>
      <c r="H62" s="4"/>
      <c r="I62" s="4"/>
      <c r="J62" s="4"/>
      <c r="K62" s="4"/>
      <c r="L62" s="4"/>
      <c r="M62" s="4"/>
    </row>
    <row r="63" ht="19" customHeight="1" spans="1:13">
      <c r="A63" s="9" t="s">
        <v>60</v>
      </c>
      <c r="B63" s="9" t="s">
        <v>1158</v>
      </c>
      <c r="C63" s="12">
        <f>SUMIFS('8月奖金发放记录'!$J$2:$J$171,'8月奖金发放记录'!$B$2:$B$171,"董剑煜",'8月奖金发放记录'!$A$2:$A$171,"粤AGP9785")</f>
        <v>150</v>
      </c>
      <c r="D63" s="2" t="s">
        <v>1159</v>
      </c>
      <c r="E63" s="2" t="s">
        <v>2238</v>
      </c>
      <c r="F63" s="2"/>
      <c r="G63" s="2"/>
      <c r="H63" s="4"/>
      <c r="I63" s="4"/>
      <c r="J63" s="4"/>
      <c r="K63" s="4"/>
      <c r="L63" s="4"/>
      <c r="M63" s="4"/>
    </row>
    <row r="64" ht="19" customHeight="1" spans="1:13">
      <c r="A64" s="4"/>
      <c r="B64" s="4"/>
      <c r="C64" s="5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ht="34" customHeight="1" spans="1:13">
      <c r="A65" s="9" t="s">
        <v>705</v>
      </c>
      <c r="B65" s="10" t="s">
        <v>11</v>
      </c>
      <c r="C65" s="3">
        <v>150</v>
      </c>
      <c r="D65" s="2" t="s">
        <v>1151</v>
      </c>
      <c r="E65" s="2" t="s">
        <v>1151</v>
      </c>
      <c r="F65" s="2" t="s">
        <v>2239</v>
      </c>
      <c r="G65" s="2" t="s">
        <v>2240</v>
      </c>
      <c r="H65" s="2" t="s">
        <v>2241</v>
      </c>
      <c r="I65" s="2" t="s">
        <v>2242</v>
      </c>
      <c r="J65" s="2" t="s">
        <v>2243</v>
      </c>
      <c r="K65" s="2" t="s">
        <v>1518</v>
      </c>
      <c r="L65" s="2" t="s">
        <v>2244</v>
      </c>
      <c r="M65" s="2" t="s">
        <v>24</v>
      </c>
    </row>
    <row r="66" ht="34" customHeight="1" spans="1:13">
      <c r="A66" s="1" t="s">
        <v>60</v>
      </c>
      <c r="B66" s="1" t="s">
        <v>1155</v>
      </c>
      <c r="C66" s="11" t="s">
        <v>1108</v>
      </c>
      <c r="D66" s="1" t="s">
        <v>51</v>
      </c>
      <c r="E66" s="1" t="s">
        <v>1156</v>
      </c>
      <c r="F66" s="4"/>
      <c r="G66" s="4"/>
      <c r="H66" s="4"/>
      <c r="I66" s="4"/>
      <c r="J66" s="4"/>
      <c r="K66" s="4"/>
      <c r="L66" s="4"/>
      <c r="M66" s="4"/>
    </row>
    <row r="67" ht="19" customHeight="1" spans="1:13">
      <c r="A67" s="2" t="s">
        <v>60</v>
      </c>
      <c r="B67" s="2" t="s">
        <v>4</v>
      </c>
      <c r="C67" s="3">
        <f>'8月奖金发放记录'!J137</f>
        <v>150</v>
      </c>
      <c r="D67" s="2" t="s">
        <v>1520</v>
      </c>
      <c r="E67" s="2"/>
      <c r="F67" s="2"/>
      <c r="G67" s="2"/>
      <c r="H67" s="4"/>
      <c r="I67" s="4"/>
      <c r="J67" s="4"/>
      <c r="K67" s="4"/>
      <c r="L67" s="4"/>
      <c r="M67" s="4"/>
    </row>
    <row r="68" ht="19" customHeight="1" spans="1:13">
      <c r="A68" s="9" t="s">
        <v>60</v>
      </c>
      <c r="B68" s="9" t="s">
        <v>1158</v>
      </c>
      <c r="C68" s="12">
        <f>SUMIFS('8月奖金发放记录'!$J$2:$J$171,'8月奖金发放记录'!$B$2:$B$171,"董剑煜",'8月奖金发放记录'!$A$2:$A$171,"粤AGP9786")</f>
        <v>150</v>
      </c>
      <c r="D68" s="2" t="s">
        <v>1159</v>
      </c>
      <c r="E68" s="2" t="s">
        <v>2245</v>
      </c>
      <c r="F68" s="2"/>
      <c r="G68" s="2"/>
      <c r="H68" s="4"/>
      <c r="I68" s="4"/>
      <c r="J68" s="4"/>
      <c r="K68" s="4"/>
      <c r="L68" s="4"/>
      <c r="M68" s="4"/>
    </row>
    <row r="69" ht="19" customHeight="1" spans="1:13">
      <c r="A69" s="4"/>
      <c r="B69" s="4"/>
      <c r="C69" s="5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ht="34" customHeight="1" spans="1:13">
      <c r="A70" s="9" t="s">
        <v>93</v>
      </c>
      <c r="B70" s="10" t="s">
        <v>11</v>
      </c>
      <c r="C70" s="3">
        <v>150</v>
      </c>
      <c r="D70" s="2" t="s">
        <v>1151</v>
      </c>
      <c r="E70" s="2" t="s">
        <v>1151</v>
      </c>
      <c r="F70" s="2" t="s">
        <v>1151</v>
      </c>
      <c r="G70" s="2" t="s">
        <v>1151</v>
      </c>
      <c r="H70" s="2" t="s">
        <v>1151</v>
      </c>
      <c r="I70" s="2" t="s">
        <v>1151</v>
      </c>
      <c r="J70" s="2" t="s">
        <v>2246</v>
      </c>
      <c r="K70" s="2" t="s">
        <v>2247</v>
      </c>
      <c r="L70" s="2" t="s">
        <v>2248</v>
      </c>
      <c r="M70" s="2" t="s">
        <v>69</v>
      </c>
    </row>
    <row r="71" ht="34" customHeight="1" spans="1:13">
      <c r="A71" s="1" t="s">
        <v>60</v>
      </c>
      <c r="B71" s="1" t="s">
        <v>1155</v>
      </c>
      <c r="C71" s="11" t="s">
        <v>1108</v>
      </c>
      <c r="D71" s="1" t="s">
        <v>51</v>
      </c>
      <c r="E71" s="1" t="s">
        <v>1156</v>
      </c>
      <c r="F71" s="4"/>
      <c r="G71" s="4"/>
      <c r="H71" s="4"/>
      <c r="I71" s="4"/>
      <c r="J71" s="4"/>
      <c r="K71" s="4"/>
      <c r="L71" s="4"/>
      <c r="M71" s="4"/>
    </row>
    <row r="72" ht="19" customHeight="1" spans="1:13">
      <c r="A72" s="2" t="s">
        <v>60</v>
      </c>
      <c r="B72" s="2" t="s">
        <v>1100</v>
      </c>
      <c r="C72" s="3">
        <f>'8月奖金发放记录'!J48</f>
        <v>101.61</v>
      </c>
      <c r="D72" s="2" t="s">
        <v>1157</v>
      </c>
      <c r="E72" s="2"/>
      <c r="F72" s="2"/>
      <c r="G72" s="2"/>
      <c r="H72" s="4"/>
      <c r="I72" s="4"/>
      <c r="J72" s="4"/>
      <c r="K72" s="4"/>
      <c r="L72" s="4"/>
      <c r="M72" s="4"/>
    </row>
    <row r="73" ht="19" customHeight="1" spans="1:13">
      <c r="A73" s="9" t="s">
        <v>60</v>
      </c>
      <c r="B73" s="9" t="s">
        <v>1158</v>
      </c>
      <c r="C73" s="12">
        <f>SUMIFS('8月奖金发放记录'!$J$2:$J$171,'8月奖金发放记录'!$B$2:$B$171,"董剑煜",'8月奖金发放记录'!$A$2:$A$171,"粤AGP9819")</f>
        <v>101.61</v>
      </c>
      <c r="D73" s="2" t="s">
        <v>1159</v>
      </c>
      <c r="E73" s="2" t="s">
        <v>1160</v>
      </c>
      <c r="F73" s="2"/>
      <c r="G73" s="2"/>
      <c r="H73" s="4"/>
      <c r="I73" s="4"/>
      <c r="J73" s="4"/>
      <c r="K73" s="4"/>
      <c r="L73" s="4"/>
      <c r="M73" s="4"/>
    </row>
    <row r="74" ht="19" customHeight="1" spans="1:13">
      <c r="A74" s="4"/>
      <c r="B74" s="4"/>
      <c r="C74" s="5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ht="34" customHeight="1" spans="1:13">
      <c r="A75" s="9" t="s">
        <v>96</v>
      </c>
      <c r="B75" s="10" t="s">
        <v>11</v>
      </c>
      <c r="C75" s="3">
        <v>150</v>
      </c>
      <c r="D75" s="2" t="s">
        <v>1151</v>
      </c>
      <c r="E75" s="2" t="s">
        <v>1151</v>
      </c>
      <c r="F75" s="2" t="s">
        <v>2249</v>
      </c>
      <c r="G75" s="2" t="s">
        <v>2250</v>
      </c>
      <c r="H75" s="2" t="s">
        <v>2251</v>
      </c>
      <c r="I75" s="2" t="s">
        <v>2252</v>
      </c>
      <c r="J75" s="2" t="s">
        <v>2253</v>
      </c>
      <c r="K75" s="2" t="s">
        <v>2254</v>
      </c>
      <c r="L75" s="2" t="s">
        <v>2255</v>
      </c>
      <c r="M75" s="2" t="s">
        <v>24</v>
      </c>
    </row>
    <row r="76" ht="34" customHeight="1" spans="1:13">
      <c r="A76" s="1" t="s">
        <v>60</v>
      </c>
      <c r="B76" s="1" t="s">
        <v>1155</v>
      </c>
      <c r="C76" s="11" t="s">
        <v>1108</v>
      </c>
      <c r="D76" s="1" t="s">
        <v>51</v>
      </c>
      <c r="E76" s="1" t="s">
        <v>1156</v>
      </c>
      <c r="F76" s="4"/>
      <c r="G76" s="4"/>
      <c r="H76" s="4"/>
      <c r="I76" s="4"/>
      <c r="J76" s="4"/>
      <c r="K76" s="4"/>
      <c r="L76" s="4"/>
      <c r="M76" s="4"/>
    </row>
    <row r="77" ht="19" customHeight="1" spans="1:13">
      <c r="A77" s="2" t="s">
        <v>60</v>
      </c>
      <c r="B77" s="2" t="s">
        <v>1164</v>
      </c>
      <c r="C77" s="3">
        <v>0</v>
      </c>
      <c r="D77" s="2" t="s">
        <v>746</v>
      </c>
      <c r="E77" s="2"/>
      <c r="F77" s="2"/>
      <c r="G77" s="2"/>
      <c r="H77" s="4"/>
      <c r="I77" s="4"/>
      <c r="J77" s="4"/>
      <c r="K77" s="4"/>
      <c r="L77" s="4"/>
      <c r="M77" s="4"/>
    </row>
    <row r="78" ht="19" customHeight="1" spans="1:13">
      <c r="A78" s="9" t="s">
        <v>60</v>
      </c>
      <c r="B78" s="9" t="s">
        <v>1158</v>
      </c>
      <c r="C78" s="12">
        <f>SUMIFS('8月奖金发放记录'!$J$2:$J$171,'8月奖金发放记录'!$B$2:$B$171,"董剑煜",'8月奖金发放记录'!$A$2:$A$171,"粤AGR0288")</f>
        <v>0</v>
      </c>
      <c r="D78" s="2" t="s">
        <v>1159</v>
      </c>
      <c r="E78" s="2" t="s">
        <v>1160</v>
      </c>
      <c r="F78" s="2"/>
      <c r="G78" s="2"/>
      <c r="H78" s="4"/>
      <c r="I78" s="4"/>
      <c r="J78" s="4"/>
      <c r="K78" s="4"/>
      <c r="L78" s="4"/>
      <c r="M78" s="4"/>
    </row>
    <row r="79" ht="19" customHeight="1" spans="1:13">
      <c r="A79" s="4"/>
      <c r="B79" s="4"/>
      <c r="C79" s="5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ht="34" customHeight="1" spans="1:13">
      <c r="A80" s="9" t="s">
        <v>97</v>
      </c>
      <c r="B80" s="10" t="s">
        <v>11</v>
      </c>
      <c r="C80" s="3">
        <v>150</v>
      </c>
      <c r="D80" s="2" t="s">
        <v>1151</v>
      </c>
      <c r="E80" s="2" t="s">
        <v>2256</v>
      </c>
      <c r="F80" s="2" t="s">
        <v>2257</v>
      </c>
      <c r="G80" s="2" t="s">
        <v>2258</v>
      </c>
      <c r="H80" s="2" t="s">
        <v>2259</v>
      </c>
      <c r="I80" s="2" t="s">
        <v>2260</v>
      </c>
      <c r="J80" s="2" t="s">
        <v>2261</v>
      </c>
      <c r="K80" s="2" t="s">
        <v>2262</v>
      </c>
      <c r="L80" s="2" t="s">
        <v>2263</v>
      </c>
      <c r="M80" s="2" t="s">
        <v>69</v>
      </c>
    </row>
    <row r="81" ht="34" customHeight="1" spans="1:13">
      <c r="A81" s="1" t="s">
        <v>60</v>
      </c>
      <c r="B81" s="1" t="s">
        <v>1155</v>
      </c>
      <c r="C81" s="11" t="s">
        <v>1108</v>
      </c>
      <c r="D81" s="1" t="s">
        <v>51</v>
      </c>
      <c r="E81" s="1" t="s">
        <v>1156</v>
      </c>
      <c r="F81" s="4"/>
      <c r="G81" s="4"/>
      <c r="H81" s="4"/>
      <c r="I81" s="4"/>
      <c r="J81" s="4"/>
      <c r="K81" s="4"/>
      <c r="L81" s="4"/>
      <c r="M81" s="4"/>
    </row>
    <row r="82" ht="19" customHeight="1" spans="1:13">
      <c r="A82" s="2" t="s">
        <v>60</v>
      </c>
      <c r="B82" s="2" t="s">
        <v>4</v>
      </c>
      <c r="C82" s="3">
        <f>'8月奖金发放记录'!J125</f>
        <v>150</v>
      </c>
      <c r="D82" s="2" t="s">
        <v>1380</v>
      </c>
      <c r="E82" s="2"/>
      <c r="F82" s="2"/>
      <c r="G82" s="2"/>
      <c r="H82" s="4"/>
      <c r="I82" s="4"/>
      <c r="J82" s="4"/>
      <c r="K82" s="4"/>
      <c r="L82" s="4"/>
      <c r="M82" s="4"/>
    </row>
    <row r="83" ht="19" customHeight="1" spans="1:13">
      <c r="A83" s="9" t="s">
        <v>60</v>
      </c>
      <c r="B83" s="9" t="s">
        <v>1158</v>
      </c>
      <c r="C83" s="12">
        <f>SUMIFS('8月奖金发放记录'!$J$2:$J$171,'8月奖金发放记录'!$B$2:$B$171,"董剑煜",'8月奖金发放记录'!$A$2:$A$171,"粤AGR2833")</f>
        <v>150</v>
      </c>
      <c r="D83" s="2" t="s">
        <v>1159</v>
      </c>
      <c r="E83" s="2" t="s">
        <v>1381</v>
      </c>
      <c r="F83" s="2"/>
      <c r="G83" s="2"/>
      <c r="H83" s="4"/>
      <c r="I83" s="4"/>
      <c r="J83" s="4"/>
      <c r="K83" s="4"/>
      <c r="L83" s="4"/>
      <c r="M83" s="4"/>
    </row>
    <row r="84" ht="19" customHeight="1" spans="1:13">
      <c r="A84" s="4"/>
      <c r="B84" s="4"/>
      <c r="C84" s="5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ht="34" customHeight="1" spans="1:13">
      <c r="A85" s="9" t="s">
        <v>99</v>
      </c>
      <c r="B85" s="10" t="s">
        <v>11</v>
      </c>
      <c r="C85" s="3">
        <v>150</v>
      </c>
      <c r="D85" s="2" t="s">
        <v>1151</v>
      </c>
      <c r="E85" s="2" t="s">
        <v>1151</v>
      </c>
      <c r="F85" s="2" t="s">
        <v>2264</v>
      </c>
      <c r="G85" s="2" t="s">
        <v>2265</v>
      </c>
      <c r="H85" s="2" t="s">
        <v>2266</v>
      </c>
      <c r="I85" s="2" t="s">
        <v>2267</v>
      </c>
      <c r="J85" s="2" t="s">
        <v>2268</v>
      </c>
      <c r="K85" s="2" t="s">
        <v>2269</v>
      </c>
      <c r="L85" s="2" t="s">
        <v>2270</v>
      </c>
      <c r="M85" s="2" t="s">
        <v>69</v>
      </c>
    </row>
    <row r="86" ht="34" customHeight="1" spans="1:13">
      <c r="A86" s="1" t="s">
        <v>60</v>
      </c>
      <c r="B86" s="1" t="s">
        <v>1155</v>
      </c>
      <c r="C86" s="11" t="s">
        <v>1108</v>
      </c>
      <c r="D86" s="1" t="s">
        <v>51</v>
      </c>
      <c r="E86" s="1" t="s">
        <v>1156</v>
      </c>
      <c r="F86" s="4"/>
      <c r="G86" s="4"/>
      <c r="H86" s="4"/>
      <c r="I86" s="4"/>
      <c r="J86" s="4"/>
      <c r="K86" s="4"/>
      <c r="L86" s="4"/>
      <c r="M86" s="4"/>
    </row>
    <row r="87" ht="19" customHeight="1" spans="1:13">
      <c r="A87" s="2" t="s">
        <v>60</v>
      </c>
      <c r="B87" s="2" t="s">
        <v>699</v>
      </c>
      <c r="C87" s="3">
        <f>'8月奖金发放记录'!J169</f>
        <v>24.19</v>
      </c>
      <c r="D87" s="2" t="s">
        <v>1157</v>
      </c>
      <c r="E87" s="2"/>
      <c r="F87" s="2"/>
      <c r="G87" s="2"/>
      <c r="H87" s="4"/>
      <c r="I87" s="4"/>
      <c r="J87" s="4"/>
      <c r="K87" s="4"/>
      <c r="L87" s="4"/>
      <c r="M87" s="4"/>
    </row>
    <row r="88" ht="19" customHeight="1" spans="1:13">
      <c r="A88" s="9" t="s">
        <v>60</v>
      </c>
      <c r="B88" s="9" t="s">
        <v>1158</v>
      </c>
      <c r="C88" s="12">
        <f>SUMIFS('8月奖金发放记录'!$J$2:$J$171,'8月奖金发放记录'!$B$2:$B$171,"董剑煜",'8月奖金发放记录'!$A$2:$A$171,"粤AGR5288")</f>
        <v>24.19</v>
      </c>
      <c r="D88" s="2" t="s">
        <v>1159</v>
      </c>
      <c r="E88" s="2" t="s">
        <v>1160</v>
      </c>
      <c r="F88" s="2"/>
      <c r="G88" s="2"/>
      <c r="H88" s="4"/>
      <c r="I88" s="4"/>
      <c r="J88" s="4"/>
      <c r="K88" s="4"/>
      <c r="L88" s="4"/>
      <c r="M88" s="4"/>
    </row>
    <row r="89" ht="19" customHeight="1" spans="1:13">
      <c r="A89" s="4"/>
      <c r="B89" s="4"/>
      <c r="C89" s="5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ht="34" customHeight="1" spans="1:13">
      <c r="A90" s="9" t="s">
        <v>101</v>
      </c>
      <c r="B90" s="10" t="s">
        <v>11</v>
      </c>
      <c r="C90" s="3">
        <v>150</v>
      </c>
      <c r="D90" s="2" t="s">
        <v>1151</v>
      </c>
      <c r="E90" s="2" t="s">
        <v>1151</v>
      </c>
      <c r="F90" s="2" t="s">
        <v>2271</v>
      </c>
      <c r="G90" s="2" t="s">
        <v>2272</v>
      </c>
      <c r="H90" s="2" t="s">
        <v>2273</v>
      </c>
      <c r="I90" s="2" t="s">
        <v>2274</v>
      </c>
      <c r="J90" s="2" t="s">
        <v>2275</v>
      </c>
      <c r="K90" s="2" t="s">
        <v>2276</v>
      </c>
      <c r="L90" s="2" t="s">
        <v>2277</v>
      </c>
      <c r="M90" s="2" t="s">
        <v>69</v>
      </c>
    </row>
    <row r="91" ht="34" customHeight="1" spans="1:13">
      <c r="A91" s="1" t="s">
        <v>60</v>
      </c>
      <c r="B91" s="1" t="s">
        <v>1155</v>
      </c>
      <c r="C91" s="11" t="s">
        <v>1108</v>
      </c>
      <c r="D91" s="1" t="s">
        <v>51</v>
      </c>
      <c r="E91" s="1" t="s">
        <v>1156</v>
      </c>
      <c r="F91" s="4"/>
      <c r="G91" s="4"/>
      <c r="H91" s="4"/>
      <c r="I91" s="4"/>
      <c r="J91" s="4"/>
      <c r="K91" s="4"/>
      <c r="L91" s="4"/>
      <c r="M91" s="4"/>
    </row>
    <row r="92" ht="19" customHeight="1" spans="1:13">
      <c r="A92" s="2" t="s">
        <v>60</v>
      </c>
      <c r="B92" s="2" t="s">
        <v>1100</v>
      </c>
      <c r="C92" s="3">
        <f>'8月奖金发放记录'!J49</f>
        <v>111.29</v>
      </c>
      <c r="D92" s="2" t="s">
        <v>1157</v>
      </c>
      <c r="E92" s="2"/>
      <c r="F92" s="2"/>
      <c r="G92" s="2"/>
      <c r="H92" s="4"/>
      <c r="I92" s="4"/>
      <c r="J92" s="4"/>
      <c r="K92" s="4"/>
      <c r="L92" s="4"/>
      <c r="M92" s="4"/>
    </row>
    <row r="93" ht="19" customHeight="1" spans="1:13">
      <c r="A93" s="9" t="s">
        <v>60</v>
      </c>
      <c r="B93" s="9" t="s">
        <v>1158</v>
      </c>
      <c r="C93" s="12">
        <f>SUMIFS('8月奖金发放记录'!$J$2:$J$171,'8月奖金发放记录'!$B$2:$B$171,"董剑煜",'8月奖金发放记录'!$A$2:$A$171,"粤AGR5532")</f>
        <v>111.29</v>
      </c>
      <c r="D93" s="2" t="s">
        <v>1159</v>
      </c>
      <c r="E93" s="2" t="s">
        <v>1160</v>
      </c>
      <c r="F93" s="2"/>
      <c r="G93" s="2"/>
      <c r="H93" s="4"/>
      <c r="I93" s="4"/>
      <c r="J93" s="4"/>
      <c r="K93" s="4"/>
      <c r="L93" s="4"/>
      <c r="M93" s="4"/>
    </row>
    <row r="94" ht="19" customHeight="1" spans="1:13">
      <c r="A94" s="4"/>
      <c r="B94" s="4"/>
      <c r="C94" s="5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ht="34" customHeight="1" spans="1:13">
      <c r="A95" s="9" t="s">
        <v>102</v>
      </c>
      <c r="B95" s="10" t="s">
        <v>11</v>
      </c>
      <c r="C95" s="3">
        <v>150</v>
      </c>
      <c r="D95" s="2" t="s">
        <v>1151</v>
      </c>
      <c r="E95" s="2" t="s">
        <v>1151</v>
      </c>
      <c r="F95" s="2" t="s">
        <v>2278</v>
      </c>
      <c r="G95" s="2" t="s">
        <v>2279</v>
      </c>
      <c r="H95" s="2" t="s">
        <v>2280</v>
      </c>
      <c r="I95" s="2" t="s">
        <v>2281</v>
      </c>
      <c r="J95" s="2" t="s">
        <v>1518</v>
      </c>
      <c r="K95" s="2" t="s">
        <v>1518</v>
      </c>
      <c r="L95" s="2" t="s">
        <v>2282</v>
      </c>
      <c r="M95" s="2" t="s">
        <v>69</v>
      </c>
    </row>
    <row r="96" ht="34" customHeight="1" spans="1:13">
      <c r="A96" s="1" t="s">
        <v>60</v>
      </c>
      <c r="B96" s="1" t="s">
        <v>1155</v>
      </c>
      <c r="C96" s="11" t="s">
        <v>1108</v>
      </c>
      <c r="D96" s="1" t="s">
        <v>51</v>
      </c>
      <c r="E96" s="1" t="s">
        <v>1156</v>
      </c>
      <c r="F96" s="4"/>
      <c r="G96" s="4"/>
      <c r="H96" s="4"/>
      <c r="I96" s="4"/>
      <c r="J96" s="4"/>
      <c r="K96" s="4"/>
      <c r="L96" s="4"/>
      <c r="M96" s="4"/>
    </row>
    <row r="97" ht="19" customHeight="1" spans="1:13">
      <c r="A97" s="2" t="s">
        <v>60</v>
      </c>
      <c r="B97" s="2" t="s">
        <v>699</v>
      </c>
      <c r="C97" s="3">
        <f>'8月奖金发放记录'!J170</f>
        <v>150</v>
      </c>
      <c r="D97" s="2" t="s">
        <v>1157</v>
      </c>
      <c r="E97" s="2"/>
      <c r="F97" s="2"/>
      <c r="G97" s="2"/>
      <c r="H97" s="4"/>
      <c r="I97" s="4"/>
      <c r="J97" s="4"/>
      <c r="K97" s="4"/>
      <c r="L97" s="4"/>
      <c r="M97" s="4"/>
    </row>
    <row r="98" ht="19" customHeight="1" spans="1:13">
      <c r="A98" s="9" t="s">
        <v>60</v>
      </c>
      <c r="B98" s="9" t="s">
        <v>1158</v>
      </c>
      <c r="C98" s="12">
        <f>SUMIFS('8月奖金发放记录'!$J$2:$J$171,'8月奖金发放记录'!$B$2:$B$171,"董剑煜",'8月奖金发放记录'!$A$2:$A$171,"粤AGR5535")</f>
        <v>150</v>
      </c>
      <c r="D98" s="2" t="s">
        <v>1159</v>
      </c>
      <c r="E98" s="2" t="s">
        <v>1160</v>
      </c>
      <c r="F98" s="2"/>
      <c r="G98" s="2"/>
      <c r="H98" s="4"/>
      <c r="I98" s="4"/>
      <c r="J98" s="4"/>
      <c r="K98" s="4"/>
      <c r="L98" s="4"/>
      <c r="M98" s="4"/>
    </row>
    <row r="99" ht="19" customHeight="1" spans="1:13">
      <c r="A99" s="4"/>
      <c r="B99" s="4"/>
      <c r="C99" s="5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ht="34" customHeight="1" spans="1:13">
      <c r="A100" s="9" t="s">
        <v>103</v>
      </c>
      <c r="B100" s="10" t="s">
        <v>11</v>
      </c>
      <c r="C100" s="3">
        <v>150</v>
      </c>
      <c r="D100" s="2" t="s">
        <v>1151</v>
      </c>
      <c r="E100" s="2" t="s">
        <v>1151</v>
      </c>
      <c r="F100" s="2" t="s">
        <v>2283</v>
      </c>
      <c r="G100" s="2" t="s">
        <v>2284</v>
      </c>
      <c r="H100" s="2" t="s">
        <v>2285</v>
      </c>
      <c r="I100" s="2" t="s">
        <v>2286</v>
      </c>
      <c r="J100" s="2" t="s">
        <v>2287</v>
      </c>
      <c r="K100" s="2" t="s">
        <v>2288</v>
      </c>
      <c r="L100" s="2" t="s">
        <v>2289</v>
      </c>
      <c r="M100" s="2" t="s">
        <v>69</v>
      </c>
    </row>
    <row r="101" ht="34" customHeight="1" spans="1:13">
      <c r="A101" s="1" t="s">
        <v>60</v>
      </c>
      <c r="B101" s="1" t="s">
        <v>1155</v>
      </c>
      <c r="C101" s="11" t="s">
        <v>1108</v>
      </c>
      <c r="D101" s="1" t="s">
        <v>51</v>
      </c>
      <c r="E101" s="1" t="s">
        <v>1156</v>
      </c>
      <c r="F101" s="4"/>
      <c r="G101" s="4"/>
      <c r="H101" s="4"/>
      <c r="I101" s="4"/>
      <c r="J101" s="4"/>
      <c r="K101" s="4"/>
      <c r="L101" s="4"/>
      <c r="M101" s="4"/>
    </row>
    <row r="102" ht="19" customHeight="1" spans="1:13">
      <c r="A102" s="2" t="s">
        <v>60</v>
      </c>
      <c r="B102" s="2" t="s">
        <v>4</v>
      </c>
      <c r="C102" s="3">
        <f>'8月奖金发放记录'!J126</f>
        <v>150</v>
      </c>
      <c r="D102" s="2" t="s">
        <v>1380</v>
      </c>
      <c r="E102" s="2"/>
      <c r="F102" s="2"/>
      <c r="G102" s="2"/>
      <c r="H102" s="4"/>
      <c r="I102" s="4"/>
      <c r="J102" s="4"/>
      <c r="K102" s="4"/>
      <c r="L102" s="4"/>
      <c r="M102" s="4"/>
    </row>
    <row r="103" ht="19" customHeight="1" spans="1:13">
      <c r="A103" s="9" t="s">
        <v>60</v>
      </c>
      <c r="B103" s="9" t="s">
        <v>1158</v>
      </c>
      <c r="C103" s="12">
        <f>SUMIFS('8月奖金发放记录'!$J$2:$J$171,'8月奖金发放记录'!$B$2:$B$171,"董剑煜",'8月奖金发放记录'!$A$2:$A$171,"粤AGR6828")</f>
        <v>150</v>
      </c>
      <c r="D103" s="2" t="s">
        <v>1159</v>
      </c>
      <c r="E103" s="2" t="s">
        <v>2290</v>
      </c>
      <c r="F103" s="2"/>
      <c r="G103" s="2"/>
      <c r="H103" s="4"/>
      <c r="I103" s="4"/>
      <c r="J103" s="4"/>
      <c r="K103" s="4"/>
      <c r="L103" s="4"/>
      <c r="M103" s="4"/>
    </row>
    <row r="104" ht="19" customHeight="1" spans="1:13">
      <c r="A104" s="4"/>
      <c r="B104" s="4"/>
      <c r="C104" s="5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ht="34" customHeight="1" spans="1:13">
      <c r="A105" s="9" t="s">
        <v>706</v>
      </c>
      <c r="B105" s="10" t="s">
        <v>11</v>
      </c>
      <c r="C105" s="3">
        <v>150</v>
      </c>
      <c r="D105" s="2" t="s">
        <v>2291</v>
      </c>
      <c r="E105" s="2" t="s">
        <v>2292</v>
      </c>
      <c r="F105" s="2" t="s">
        <v>2293</v>
      </c>
      <c r="G105" s="2" t="s">
        <v>2294</v>
      </c>
      <c r="H105" s="2" t="s">
        <v>2295</v>
      </c>
      <c r="I105" s="2" t="s">
        <v>2296</v>
      </c>
      <c r="J105" s="2" t="s">
        <v>2297</v>
      </c>
      <c r="K105" s="2" t="s">
        <v>1518</v>
      </c>
      <c r="L105" s="2" t="s">
        <v>2298</v>
      </c>
      <c r="M105" s="2" t="s">
        <v>24</v>
      </c>
    </row>
    <row r="106" ht="34" customHeight="1" spans="1:13">
      <c r="A106" s="1" t="s">
        <v>60</v>
      </c>
      <c r="B106" s="1" t="s">
        <v>1155</v>
      </c>
      <c r="C106" s="11" t="s">
        <v>1108</v>
      </c>
      <c r="D106" s="1" t="s">
        <v>51</v>
      </c>
      <c r="E106" s="1" t="s">
        <v>1156</v>
      </c>
      <c r="F106" s="4"/>
      <c r="G106" s="4"/>
      <c r="H106" s="4"/>
      <c r="I106" s="4"/>
      <c r="J106" s="4"/>
      <c r="K106" s="4"/>
      <c r="L106" s="4"/>
      <c r="M106" s="4"/>
    </row>
    <row r="107" ht="19" customHeight="1" spans="1:13">
      <c r="A107" s="2" t="s">
        <v>60</v>
      </c>
      <c r="B107" s="2" t="s">
        <v>4</v>
      </c>
      <c r="C107" s="3">
        <f>'8月奖金发放记录'!J138</f>
        <v>150</v>
      </c>
      <c r="D107" s="2" t="s">
        <v>1520</v>
      </c>
      <c r="E107" s="2"/>
      <c r="F107" s="2"/>
      <c r="G107" s="2"/>
      <c r="H107" s="4"/>
      <c r="I107" s="4"/>
      <c r="J107" s="4"/>
      <c r="K107" s="4"/>
      <c r="L107" s="4"/>
      <c r="M107" s="4"/>
    </row>
    <row r="108" ht="19" customHeight="1" spans="1:13">
      <c r="A108" s="9" t="s">
        <v>60</v>
      </c>
      <c r="B108" s="9" t="s">
        <v>1158</v>
      </c>
      <c r="C108" s="12">
        <f>SUMIFS('8月奖金发放记录'!$J$2:$J$171,'8月奖金发放记录'!$B$2:$B$171,"董剑煜",'8月奖金发放记录'!$A$2:$A$171,"粤AGR6863")</f>
        <v>150</v>
      </c>
      <c r="D108" s="2" t="s">
        <v>1159</v>
      </c>
      <c r="E108" s="2" t="s">
        <v>1681</v>
      </c>
      <c r="F108" s="2"/>
      <c r="G108" s="2"/>
      <c r="H108" s="4"/>
      <c r="I108" s="4"/>
      <c r="J108" s="4"/>
      <c r="K108" s="4"/>
      <c r="L108" s="4"/>
      <c r="M108" s="4"/>
    </row>
    <row r="109" ht="19" customHeight="1" spans="1:13">
      <c r="A109" s="4"/>
      <c r="B109" s="4"/>
      <c r="C109" s="5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ht="34" customHeight="1" spans="1:13">
      <c r="A110" s="9" t="s">
        <v>105</v>
      </c>
      <c r="B110" s="10" t="s">
        <v>11</v>
      </c>
      <c r="C110" s="3">
        <v>150</v>
      </c>
      <c r="D110" s="2" t="s">
        <v>1151</v>
      </c>
      <c r="E110" s="2" t="s">
        <v>1151</v>
      </c>
      <c r="F110" s="2" t="s">
        <v>1151</v>
      </c>
      <c r="G110" s="2" t="s">
        <v>1151</v>
      </c>
      <c r="H110" s="2" t="s">
        <v>2299</v>
      </c>
      <c r="I110" s="2" t="s">
        <v>2300</v>
      </c>
      <c r="J110" s="2" t="s">
        <v>2301</v>
      </c>
      <c r="K110" s="2" t="s">
        <v>2302</v>
      </c>
      <c r="L110" s="2" t="s">
        <v>2303</v>
      </c>
      <c r="M110" s="2" t="s">
        <v>69</v>
      </c>
    </row>
    <row r="111" ht="34" customHeight="1" spans="1:13">
      <c r="A111" s="1" t="s">
        <v>60</v>
      </c>
      <c r="B111" s="1" t="s">
        <v>1155</v>
      </c>
      <c r="C111" s="11" t="s">
        <v>1108</v>
      </c>
      <c r="D111" s="1" t="s">
        <v>51</v>
      </c>
      <c r="E111" s="1" t="s">
        <v>1156</v>
      </c>
      <c r="F111" s="4"/>
      <c r="G111" s="4"/>
      <c r="H111" s="4"/>
      <c r="I111" s="4"/>
      <c r="J111" s="4"/>
      <c r="K111" s="4"/>
      <c r="L111" s="4"/>
      <c r="M111" s="4"/>
    </row>
    <row r="112" ht="19" customHeight="1" spans="1:13">
      <c r="A112" s="2" t="s">
        <v>60</v>
      </c>
      <c r="B112" s="2" t="s">
        <v>4</v>
      </c>
      <c r="C112" s="3">
        <f>'8月奖金发放记录'!J127</f>
        <v>150</v>
      </c>
      <c r="D112" s="2" t="s">
        <v>1380</v>
      </c>
      <c r="E112" s="2"/>
      <c r="F112" s="2"/>
      <c r="G112" s="2"/>
      <c r="H112" s="4"/>
      <c r="I112" s="4"/>
      <c r="J112" s="4"/>
      <c r="K112" s="4"/>
      <c r="L112" s="4"/>
      <c r="M112" s="4"/>
    </row>
    <row r="113" ht="19" customHeight="1" spans="1:13">
      <c r="A113" s="9" t="s">
        <v>60</v>
      </c>
      <c r="B113" s="9" t="s">
        <v>1158</v>
      </c>
      <c r="C113" s="12">
        <f>SUMIFS('8月奖金发放记录'!$J$2:$J$171,'8月奖金发放记录'!$B$2:$B$171,"董剑煜",'8月奖金发放记录'!$A$2:$A$171,"粤AGR6869")</f>
        <v>150</v>
      </c>
      <c r="D113" s="2" t="s">
        <v>1159</v>
      </c>
      <c r="E113" s="2" t="s">
        <v>2304</v>
      </c>
      <c r="F113" s="2"/>
      <c r="G113" s="2"/>
      <c r="H113" s="4"/>
      <c r="I113" s="4"/>
      <c r="J113" s="4"/>
      <c r="K113" s="4"/>
      <c r="L113" s="4"/>
      <c r="M113" s="4"/>
    </row>
    <row r="114" ht="19" customHeight="1" spans="1:13">
      <c r="A114" s="4"/>
      <c r="B114" s="4"/>
      <c r="C114" s="5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ht="34" customHeight="1" spans="1:13">
      <c r="A115" s="9" t="s">
        <v>707</v>
      </c>
      <c r="B115" s="10" t="s">
        <v>11</v>
      </c>
      <c r="C115" s="3">
        <v>150</v>
      </c>
      <c r="D115" s="2" t="s">
        <v>1151</v>
      </c>
      <c r="E115" s="2" t="s">
        <v>1151</v>
      </c>
      <c r="F115" s="2" t="s">
        <v>2305</v>
      </c>
      <c r="G115" s="2" t="s">
        <v>2306</v>
      </c>
      <c r="H115" s="2" t="s">
        <v>2307</v>
      </c>
      <c r="I115" s="2" t="s">
        <v>2308</v>
      </c>
      <c r="J115" s="2" t="s">
        <v>2309</v>
      </c>
      <c r="K115" s="2" t="s">
        <v>1518</v>
      </c>
      <c r="L115" s="2" t="s">
        <v>2310</v>
      </c>
      <c r="M115" s="2" t="s">
        <v>24</v>
      </c>
    </row>
    <row r="116" ht="34" customHeight="1" spans="1:13">
      <c r="A116" s="1" t="s">
        <v>60</v>
      </c>
      <c r="B116" s="1" t="s">
        <v>1155</v>
      </c>
      <c r="C116" s="11" t="s">
        <v>1108</v>
      </c>
      <c r="D116" s="1" t="s">
        <v>51</v>
      </c>
      <c r="E116" s="1" t="s">
        <v>1156</v>
      </c>
      <c r="F116" s="4"/>
      <c r="G116" s="4"/>
      <c r="H116" s="4"/>
      <c r="I116" s="4"/>
      <c r="J116" s="4"/>
      <c r="K116" s="4"/>
      <c r="L116" s="4"/>
      <c r="M116" s="4"/>
    </row>
    <row r="117" ht="19" customHeight="1" spans="1:13">
      <c r="A117" s="2" t="s">
        <v>60</v>
      </c>
      <c r="B117" s="2" t="s">
        <v>4</v>
      </c>
      <c r="C117" s="3">
        <f>'8月奖金发放记录'!J139</f>
        <v>150</v>
      </c>
      <c r="D117" s="2" t="s">
        <v>1520</v>
      </c>
      <c r="E117" s="2"/>
      <c r="F117" s="2"/>
      <c r="G117" s="2"/>
      <c r="H117" s="4"/>
      <c r="I117" s="4"/>
      <c r="J117" s="4"/>
      <c r="K117" s="4"/>
      <c r="L117" s="4"/>
      <c r="M117" s="4"/>
    </row>
    <row r="118" ht="19" customHeight="1" spans="1:13">
      <c r="A118" s="9" t="s">
        <v>60</v>
      </c>
      <c r="B118" s="9" t="s">
        <v>1158</v>
      </c>
      <c r="C118" s="12">
        <f>SUMIFS('8月奖金发放记录'!$J$2:$J$171,'8月奖金发放记录'!$B$2:$B$171,"董剑煜",'8月奖金发放记录'!$A$2:$A$171,"粤AGR6877")</f>
        <v>150</v>
      </c>
      <c r="D118" s="2" t="s">
        <v>1159</v>
      </c>
      <c r="E118" s="2" t="s">
        <v>2311</v>
      </c>
      <c r="F118" s="2"/>
      <c r="G118" s="2"/>
      <c r="H118" s="4"/>
      <c r="I118" s="4"/>
      <c r="J118" s="4"/>
      <c r="K118" s="4"/>
      <c r="L118" s="4"/>
      <c r="M118" s="4"/>
    </row>
    <row r="119" ht="19" customHeight="1" spans="1:13">
      <c r="A119" s="4"/>
      <c r="B119" s="4"/>
      <c r="C119" s="5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ht="34" customHeight="1" spans="1:13">
      <c r="A120" s="9" t="s">
        <v>108</v>
      </c>
      <c r="B120" s="10" t="s">
        <v>11</v>
      </c>
      <c r="C120" s="3">
        <v>150</v>
      </c>
      <c r="D120" s="2" t="s">
        <v>1151</v>
      </c>
      <c r="E120" s="2" t="s">
        <v>2256</v>
      </c>
      <c r="F120" s="2" t="s">
        <v>2312</v>
      </c>
      <c r="G120" s="2" t="s">
        <v>2313</v>
      </c>
      <c r="H120" s="2" t="s">
        <v>2314</v>
      </c>
      <c r="I120" s="2" t="s">
        <v>2315</v>
      </c>
      <c r="J120" s="2" t="s">
        <v>2316</v>
      </c>
      <c r="K120" s="2" t="s">
        <v>2317</v>
      </c>
      <c r="L120" s="2" t="s">
        <v>2318</v>
      </c>
      <c r="M120" s="2" t="s">
        <v>69</v>
      </c>
    </row>
    <row r="121" ht="34" customHeight="1" spans="1:13">
      <c r="A121" s="1" t="s">
        <v>60</v>
      </c>
      <c r="B121" s="1" t="s">
        <v>1155</v>
      </c>
      <c r="C121" s="11" t="s">
        <v>1108</v>
      </c>
      <c r="D121" s="1" t="s">
        <v>51</v>
      </c>
      <c r="E121" s="1" t="s">
        <v>1156</v>
      </c>
      <c r="F121" s="4"/>
      <c r="G121" s="4"/>
      <c r="H121" s="4"/>
      <c r="I121" s="4"/>
      <c r="J121" s="4"/>
      <c r="K121" s="4"/>
      <c r="L121" s="4"/>
      <c r="M121" s="4"/>
    </row>
    <row r="122" ht="19" customHeight="1" spans="1:13">
      <c r="A122" s="2" t="s">
        <v>60</v>
      </c>
      <c r="B122" s="2" t="s">
        <v>4</v>
      </c>
      <c r="C122" s="3">
        <f>'8月奖金发放记录'!J128</f>
        <v>150</v>
      </c>
      <c r="D122" s="2" t="s">
        <v>1380</v>
      </c>
      <c r="E122" s="2"/>
      <c r="F122" s="2"/>
      <c r="G122" s="2"/>
      <c r="H122" s="4"/>
      <c r="I122" s="4"/>
      <c r="J122" s="4"/>
      <c r="K122" s="4"/>
      <c r="L122" s="4"/>
      <c r="M122" s="4"/>
    </row>
    <row r="123" ht="19" customHeight="1" spans="1:13">
      <c r="A123" s="9" t="s">
        <v>60</v>
      </c>
      <c r="B123" s="9" t="s">
        <v>1158</v>
      </c>
      <c r="C123" s="12">
        <f>SUMIFS('8月奖金发放记录'!$J$2:$J$171,'8月奖金发放记录'!$B$2:$B$171,"董剑煜",'8月奖金发放记录'!$A$2:$A$171,"粤AGR8500")</f>
        <v>150</v>
      </c>
      <c r="D123" s="2" t="s">
        <v>1159</v>
      </c>
      <c r="E123" s="2" t="s">
        <v>1452</v>
      </c>
      <c r="F123" s="2"/>
      <c r="G123" s="2"/>
      <c r="H123" s="4"/>
      <c r="I123" s="4"/>
      <c r="J123" s="4"/>
      <c r="K123" s="4"/>
      <c r="L123" s="4"/>
      <c r="M123" s="4"/>
    </row>
    <row r="124" ht="19" customHeight="1" spans="1:13">
      <c r="A124" s="4"/>
      <c r="B124" s="4"/>
      <c r="C124" s="5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ht="19" customHeight="1" spans="1:13">
      <c r="A125" s="6" t="s">
        <v>1102</v>
      </c>
      <c r="B125" s="6"/>
      <c r="C125" s="7">
        <f>H2</f>
        <v>3349.67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ht="19" customHeight="1" spans="1:1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ht="19" customHeight="1" spans="1:1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ht="19" customHeight="1" spans="1:1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ht="19" customHeight="1" spans="1:1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ht="19" customHeight="1" spans="1:1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ht="19" customHeight="1" spans="1:1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ht="19" customHeight="1" spans="1:1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ht="19" customHeight="1" spans="1:1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ht="19" customHeight="1" spans="1:1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ht="19" customHeight="1" spans="1:1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ht="19" customHeight="1" spans="1:1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ht="19" customHeight="1" spans="1:1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ht="19" customHeight="1" spans="1:1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ht="19" customHeight="1" spans="1:1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ht="19" customHeight="1" spans="1:1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ht="19" customHeight="1" spans="1:1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ht="19" customHeight="1" spans="1:1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ht="19" customHeight="1" spans="1:1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ht="19" customHeight="1" spans="1:1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ht="19" customHeight="1" spans="1:1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ht="19" customHeight="1" spans="1:1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ht="19" customHeight="1" spans="1:1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ht="19" customHeight="1" spans="1:1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ht="19" customHeight="1" spans="1:1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ht="19" customHeight="1" spans="1:1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ht="19" customHeight="1" spans="1:1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ht="19" customHeight="1" spans="1:1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ht="19" customHeight="1" spans="1:1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ht="19" customHeight="1" spans="1:1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ht="19" customHeight="1" spans="1:1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ht="19" customHeight="1" spans="1:1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ht="19" customHeight="1" spans="1:1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ht="19" customHeight="1" spans="1:1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ht="19" customHeight="1" spans="1:1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ht="19" customHeight="1" spans="1:1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ht="19" customHeight="1" spans="1:1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ht="19" customHeight="1" spans="1:1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ht="19" customHeight="1" spans="1:1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ht="19" customHeight="1" spans="1:1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ht="19" customHeight="1" spans="1:1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ht="19" customHeight="1" spans="1:1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ht="19" customHeight="1" spans="1:1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ht="19" customHeight="1" spans="1:1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ht="19" customHeight="1" spans="1:1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ht="19" customHeight="1" spans="1:1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ht="19" customHeight="1" spans="1:1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ht="19" customHeight="1" spans="1:1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ht="19" customHeight="1" spans="1:1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ht="19" customHeight="1" spans="1:1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ht="19" customHeight="1" spans="1:1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ht="19" customHeight="1" spans="1:1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ht="19" customHeight="1" spans="1:1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ht="19" customHeight="1" spans="1:1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ht="19" customHeight="1" spans="1:1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ht="19" customHeight="1" spans="1:1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ht="19" customHeight="1" spans="1:1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ht="19" customHeight="1" spans="1:1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ht="19" customHeight="1" spans="1:1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ht="19" customHeight="1" spans="1:1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ht="19" customHeight="1" spans="1:1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ht="19" customHeight="1" spans="1:1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ht="19" customHeight="1" spans="1:1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ht="19" customHeight="1" spans="1:1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ht="19" customHeight="1" spans="1:1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ht="19" customHeight="1" spans="1:1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ht="19" customHeight="1" spans="1:1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ht="19" customHeight="1" spans="1:1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ht="19" customHeight="1" spans="1:1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ht="19" customHeight="1" spans="1:1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ht="19" customHeight="1" spans="1:1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ht="19" customHeight="1" spans="1:1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ht="19" customHeight="1" spans="1:1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ht="19" customHeight="1" spans="1:1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ht="19" customHeight="1" spans="1:1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ht="19" customHeight="1" spans="1:1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ht="19" customHeight="1" spans="1:1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ht="19" customHeight="1" spans="1:1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</sheetData>
  <mergeCells count="75">
    <mergeCell ref="A1:M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4"/>
  <sheetViews>
    <sheetView workbookViewId="0">
      <selection activeCell="A1" sqref="A1:M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1" width="22" customWidth="1"/>
    <col min="12" max="12" width="25" customWidth="1"/>
    <col min="13" max="13" width="12" customWidth="1"/>
  </cols>
  <sheetData>
    <row r="1" ht="22" customHeight="1" spans="1:13">
      <c r="A1" s="8" t="s">
        <v>2319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9" customHeight="1" spans="1:13">
      <c r="A2" s="6" t="s">
        <v>2320</v>
      </c>
      <c r="B2" s="6"/>
      <c r="C2" s="6"/>
      <c r="D2" s="6"/>
      <c r="E2" s="6" t="s">
        <v>1140</v>
      </c>
      <c r="F2" s="6"/>
      <c r="G2" s="6"/>
      <c r="H2" s="7">
        <f>SUMIFS('8月奖金发放记录'!$J$2:$J$171,'8月奖金发放记录'!$B$2:$B$171,"谯云")</f>
        <v>3350.01</v>
      </c>
      <c r="I2" s="6"/>
      <c r="J2" s="6"/>
      <c r="K2" s="6"/>
      <c r="L2" s="6"/>
      <c r="M2" s="6"/>
    </row>
    <row r="3" ht="19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4" customHeight="1" spans="1:13">
      <c r="A4" s="1" t="s">
        <v>30</v>
      </c>
      <c r="B4" s="1" t="s">
        <v>0</v>
      </c>
      <c r="C4" s="1" t="s">
        <v>1141</v>
      </c>
      <c r="D4" s="1" t="s">
        <v>1142</v>
      </c>
      <c r="E4" s="1" t="s">
        <v>1143</v>
      </c>
      <c r="F4" s="1" t="s">
        <v>1144</v>
      </c>
      <c r="G4" s="1" t="s">
        <v>1145</v>
      </c>
      <c r="H4" s="1" t="s">
        <v>1146</v>
      </c>
      <c r="I4" s="1" t="s">
        <v>1147</v>
      </c>
      <c r="J4" s="1" t="s">
        <v>1148</v>
      </c>
      <c r="K4" s="1" t="s">
        <v>1149</v>
      </c>
      <c r="L4" s="1" t="s">
        <v>1150</v>
      </c>
      <c r="M4" s="1" t="s">
        <v>69</v>
      </c>
    </row>
    <row r="5" ht="34" customHeight="1" spans="1:13">
      <c r="A5" s="9" t="s">
        <v>273</v>
      </c>
      <c r="B5" s="10" t="s">
        <v>16</v>
      </c>
      <c r="C5" s="3">
        <v>260</v>
      </c>
      <c r="D5" s="2" t="s">
        <v>1151</v>
      </c>
      <c r="E5" s="2" t="s">
        <v>1151</v>
      </c>
      <c r="F5" s="2" t="s">
        <v>1151</v>
      </c>
      <c r="G5" s="2" t="s">
        <v>2321</v>
      </c>
      <c r="H5" s="2" t="s">
        <v>2322</v>
      </c>
      <c r="I5" s="2" t="s">
        <v>2323</v>
      </c>
      <c r="J5" s="2" t="s">
        <v>2324</v>
      </c>
      <c r="K5" s="2" t="s">
        <v>2325</v>
      </c>
      <c r="L5" s="2" t="s">
        <v>2326</v>
      </c>
      <c r="M5" s="2" t="s">
        <v>69</v>
      </c>
    </row>
    <row r="6" ht="34" customHeight="1" spans="1:13">
      <c r="A6" s="1" t="s">
        <v>60</v>
      </c>
      <c r="B6" s="1" t="s">
        <v>1155</v>
      </c>
      <c r="C6" s="11" t="s">
        <v>1108</v>
      </c>
      <c r="D6" s="1" t="s">
        <v>51</v>
      </c>
      <c r="E6" s="1" t="s">
        <v>1156</v>
      </c>
      <c r="F6" s="4"/>
      <c r="G6" s="4"/>
      <c r="H6" s="4"/>
      <c r="I6" s="4"/>
      <c r="J6" s="4"/>
      <c r="K6" s="4"/>
      <c r="L6" s="4"/>
      <c r="M6" s="4"/>
    </row>
    <row r="7" ht="19" customHeight="1" spans="1:13">
      <c r="A7" s="2" t="s">
        <v>60</v>
      </c>
      <c r="B7" s="2" t="s">
        <v>1100</v>
      </c>
      <c r="C7" s="3">
        <f>'8月奖金发放记录'!J35</f>
        <v>260</v>
      </c>
      <c r="D7" s="2" t="s">
        <v>1157</v>
      </c>
      <c r="E7" s="2"/>
      <c r="F7" s="2"/>
      <c r="G7" s="2"/>
      <c r="H7" s="4"/>
      <c r="I7" s="4"/>
      <c r="J7" s="4"/>
      <c r="K7" s="4"/>
      <c r="L7" s="4"/>
      <c r="M7" s="4"/>
    </row>
    <row r="8" ht="19" customHeight="1" spans="1:13">
      <c r="A8" s="9" t="s">
        <v>60</v>
      </c>
      <c r="B8" s="9" t="s">
        <v>1158</v>
      </c>
      <c r="C8" s="12">
        <f>SUMIFS('8月奖金发放记录'!$J$2:$J$171,'8月奖金发放记录'!$B$2:$B$171,"谯云",'8月奖金发放记录'!$A$2:$A$171,"粤AFF7936")</f>
        <v>260</v>
      </c>
      <c r="D8" s="2" t="s">
        <v>1159</v>
      </c>
      <c r="E8" s="2" t="s">
        <v>1160</v>
      </c>
      <c r="F8" s="2"/>
      <c r="G8" s="2"/>
      <c r="H8" s="4"/>
      <c r="I8" s="4"/>
      <c r="J8" s="4"/>
      <c r="K8" s="4"/>
      <c r="L8" s="4"/>
      <c r="M8" s="4"/>
    </row>
    <row r="9" ht="19" customHeight="1" spans="1:13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</row>
    <row r="10" ht="34" customHeight="1" spans="1:13">
      <c r="A10" s="9" t="s">
        <v>279</v>
      </c>
      <c r="B10" s="10" t="s">
        <v>16</v>
      </c>
      <c r="C10" s="3">
        <v>260</v>
      </c>
      <c r="D10" s="2" t="s">
        <v>1151</v>
      </c>
      <c r="E10" s="2" t="s">
        <v>1151</v>
      </c>
      <c r="F10" s="2" t="s">
        <v>1151</v>
      </c>
      <c r="G10" s="2" t="s">
        <v>2327</v>
      </c>
      <c r="H10" s="2" t="s">
        <v>2328</v>
      </c>
      <c r="I10" s="2" t="s">
        <v>2329</v>
      </c>
      <c r="J10" s="2" t="s">
        <v>2330</v>
      </c>
      <c r="K10" s="2" t="s">
        <v>2331</v>
      </c>
      <c r="L10" s="2" t="s">
        <v>2332</v>
      </c>
      <c r="M10" s="2" t="s">
        <v>69</v>
      </c>
    </row>
    <row r="11" ht="34" customHeight="1" spans="1:13">
      <c r="A11" s="1" t="s">
        <v>60</v>
      </c>
      <c r="B11" s="1" t="s">
        <v>1155</v>
      </c>
      <c r="C11" s="11" t="s">
        <v>1108</v>
      </c>
      <c r="D11" s="1" t="s">
        <v>51</v>
      </c>
      <c r="E11" s="1" t="s">
        <v>1156</v>
      </c>
      <c r="F11" s="4"/>
      <c r="G11" s="4"/>
      <c r="H11" s="4"/>
      <c r="I11" s="4"/>
      <c r="J11" s="4"/>
      <c r="K11" s="4"/>
      <c r="L11" s="4"/>
      <c r="M11" s="4"/>
    </row>
    <row r="12" ht="19" customHeight="1" spans="1:13">
      <c r="A12" s="2" t="s">
        <v>60</v>
      </c>
      <c r="B12" s="2" t="s">
        <v>1100</v>
      </c>
      <c r="C12" s="3">
        <f>'8月奖金发放记录'!J36</f>
        <v>260</v>
      </c>
      <c r="D12" s="2" t="s">
        <v>1157</v>
      </c>
      <c r="E12" s="2"/>
      <c r="F12" s="2"/>
      <c r="G12" s="2"/>
      <c r="H12" s="4"/>
      <c r="I12" s="4"/>
      <c r="J12" s="4"/>
      <c r="K12" s="4"/>
      <c r="L12" s="4"/>
      <c r="M12" s="4"/>
    </row>
    <row r="13" ht="19" customHeight="1" spans="1:13">
      <c r="A13" s="9" t="s">
        <v>60</v>
      </c>
      <c r="B13" s="9" t="s">
        <v>1158</v>
      </c>
      <c r="C13" s="12">
        <f>SUMIFS('8月奖金发放记录'!$J$2:$J$171,'8月奖金发放记录'!$B$2:$B$171,"谯云",'8月奖金发放记录'!$A$2:$A$171,"粤AFN0065")</f>
        <v>260</v>
      </c>
      <c r="D13" s="2" t="s">
        <v>1159</v>
      </c>
      <c r="E13" s="2" t="s">
        <v>1160</v>
      </c>
      <c r="F13" s="2"/>
      <c r="G13" s="2"/>
      <c r="H13" s="4"/>
      <c r="I13" s="4"/>
      <c r="J13" s="4"/>
      <c r="K13" s="4"/>
      <c r="L13" s="4"/>
      <c r="M13" s="4"/>
    </row>
    <row r="14" ht="19" customHeight="1" spans="1:13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34" customHeight="1" spans="1:13">
      <c r="A15" s="9" t="s">
        <v>280</v>
      </c>
      <c r="B15" s="10" t="s">
        <v>16</v>
      </c>
      <c r="C15" s="3">
        <v>260</v>
      </c>
      <c r="D15" s="2" t="s">
        <v>1151</v>
      </c>
      <c r="E15" s="2" t="s">
        <v>1151</v>
      </c>
      <c r="F15" s="2" t="s">
        <v>1151</v>
      </c>
      <c r="G15" s="2" t="s">
        <v>2333</v>
      </c>
      <c r="H15" s="2" t="s">
        <v>2334</v>
      </c>
      <c r="I15" s="2" t="s">
        <v>2335</v>
      </c>
      <c r="J15" s="2" t="s">
        <v>2336</v>
      </c>
      <c r="K15" s="2" t="s">
        <v>2337</v>
      </c>
      <c r="L15" s="2" t="s">
        <v>2338</v>
      </c>
      <c r="M15" s="2" t="s">
        <v>24</v>
      </c>
    </row>
    <row r="16" ht="34" customHeight="1" spans="1:13">
      <c r="A16" s="1" t="s">
        <v>60</v>
      </c>
      <c r="B16" s="1" t="s">
        <v>1155</v>
      </c>
      <c r="C16" s="11" t="s">
        <v>1108</v>
      </c>
      <c r="D16" s="1" t="s">
        <v>51</v>
      </c>
      <c r="E16" s="1" t="s">
        <v>1156</v>
      </c>
      <c r="F16" s="4"/>
      <c r="G16" s="4"/>
      <c r="H16" s="4"/>
      <c r="I16" s="4"/>
      <c r="J16" s="4"/>
      <c r="K16" s="4"/>
      <c r="L16" s="4"/>
      <c r="M16" s="4"/>
    </row>
    <row r="17" ht="19" customHeight="1" spans="1:13">
      <c r="A17" s="2" t="s">
        <v>60</v>
      </c>
      <c r="B17" s="2" t="s">
        <v>1100</v>
      </c>
      <c r="C17" s="3">
        <f>'8月奖金发放记录'!J37</f>
        <v>260</v>
      </c>
      <c r="D17" s="2" t="s">
        <v>1157</v>
      </c>
      <c r="E17" s="2"/>
      <c r="F17" s="2"/>
      <c r="G17" s="2"/>
      <c r="H17" s="4"/>
      <c r="I17" s="4"/>
      <c r="J17" s="4"/>
      <c r="K17" s="4"/>
      <c r="L17" s="4"/>
      <c r="M17" s="4"/>
    </row>
    <row r="18" ht="19" customHeight="1" spans="1:13">
      <c r="A18" s="9" t="s">
        <v>60</v>
      </c>
      <c r="B18" s="9" t="s">
        <v>1158</v>
      </c>
      <c r="C18" s="12">
        <f>SUMIFS('8月奖金发放记录'!$J$2:$J$171,'8月奖金发放记录'!$B$2:$B$171,"谯云",'8月奖金发放记录'!$A$2:$A$171,"粤AFQ8013")</f>
        <v>260</v>
      </c>
      <c r="D18" s="2" t="s">
        <v>1159</v>
      </c>
      <c r="E18" s="2" t="s">
        <v>1160</v>
      </c>
      <c r="F18" s="2"/>
      <c r="G18" s="2"/>
      <c r="H18" s="4"/>
      <c r="I18" s="4"/>
      <c r="J18" s="4"/>
      <c r="K18" s="4"/>
      <c r="L18" s="4"/>
      <c r="M18" s="4"/>
    </row>
    <row r="19" ht="19" customHeight="1" spans="1:13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34" customHeight="1" spans="1:13">
      <c r="A20" s="9" t="s">
        <v>281</v>
      </c>
      <c r="B20" s="10" t="s">
        <v>16</v>
      </c>
      <c r="C20" s="3">
        <v>260</v>
      </c>
      <c r="D20" s="2" t="s">
        <v>1151</v>
      </c>
      <c r="E20" s="2" t="s">
        <v>1151</v>
      </c>
      <c r="F20" s="2" t="s">
        <v>1151</v>
      </c>
      <c r="G20" s="2" t="s">
        <v>2339</v>
      </c>
      <c r="H20" s="2" t="s">
        <v>2340</v>
      </c>
      <c r="I20" s="2" t="s">
        <v>2341</v>
      </c>
      <c r="J20" s="2" t="s">
        <v>2342</v>
      </c>
      <c r="K20" s="2" t="s">
        <v>2343</v>
      </c>
      <c r="L20" s="2" t="s">
        <v>2344</v>
      </c>
      <c r="M20" s="2" t="s">
        <v>69</v>
      </c>
    </row>
    <row r="21" ht="34" customHeight="1" spans="1:13">
      <c r="A21" s="1" t="s">
        <v>60</v>
      </c>
      <c r="B21" s="1" t="s">
        <v>1155</v>
      </c>
      <c r="C21" s="11" t="s">
        <v>1108</v>
      </c>
      <c r="D21" s="1" t="s">
        <v>51</v>
      </c>
      <c r="E21" s="1" t="s">
        <v>1156</v>
      </c>
      <c r="F21" s="4"/>
      <c r="G21" s="4"/>
      <c r="H21" s="4"/>
      <c r="I21" s="4"/>
      <c r="J21" s="4"/>
      <c r="K21" s="4"/>
      <c r="L21" s="4"/>
      <c r="M21" s="4"/>
    </row>
    <row r="22" ht="19" customHeight="1" spans="1:13">
      <c r="A22" s="2" t="s">
        <v>60</v>
      </c>
      <c r="B22" s="2" t="s">
        <v>699</v>
      </c>
      <c r="C22" s="3">
        <f>'8月奖金发放记录'!J166</f>
        <v>150.97</v>
      </c>
      <c r="D22" s="2" t="s">
        <v>1157</v>
      </c>
      <c r="E22" s="2"/>
      <c r="F22" s="2"/>
      <c r="G22" s="2"/>
      <c r="H22" s="4"/>
      <c r="I22" s="4"/>
      <c r="J22" s="4"/>
      <c r="K22" s="4"/>
      <c r="L22" s="4"/>
      <c r="M22" s="4"/>
    </row>
    <row r="23" ht="19" customHeight="1" spans="1:13">
      <c r="A23" s="9" t="s">
        <v>60</v>
      </c>
      <c r="B23" s="9" t="s">
        <v>1158</v>
      </c>
      <c r="C23" s="12">
        <f>SUMIFS('8月奖金发放记录'!$J$2:$J$171,'8月奖金发放记录'!$B$2:$B$171,"谯云",'8月奖金发放记录'!$A$2:$A$171,"粤AG18312")</f>
        <v>150.97</v>
      </c>
      <c r="D23" s="2" t="s">
        <v>1159</v>
      </c>
      <c r="E23" s="2" t="s">
        <v>1160</v>
      </c>
      <c r="F23" s="2"/>
      <c r="G23" s="2"/>
      <c r="H23" s="4"/>
      <c r="I23" s="4"/>
      <c r="J23" s="4"/>
      <c r="K23" s="4"/>
      <c r="L23" s="4"/>
      <c r="M23" s="4"/>
    </row>
    <row r="24" ht="19" customHeight="1" spans="1:13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34" customHeight="1" spans="1:13">
      <c r="A25" s="9" t="s">
        <v>283</v>
      </c>
      <c r="B25" s="10" t="s">
        <v>11</v>
      </c>
      <c r="C25" s="3">
        <v>150</v>
      </c>
      <c r="D25" s="2" t="s">
        <v>2345</v>
      </c>
      <c r="E25" s="2" t="s">
        <v>2346</v>
      </c>
      <c r="F25" s="2" t="s">
        <v>2347</v>
      </c>
      <c r="G25" s="2" t="s">
        <v>2348</v>
      </c>
      <c r="H25" s="2" t="s">
        <v>2349</v>
      </c>
      <c r="I25" s="2" t="s">
        <v>2350</v>
      </c>
      <c r="J25" s="2" t="s">
        <v>2351</v>
      </c>
      <c r="K25" s="2" t="s">
        <v>2352</v>
      </c>
      <c r="L25" s="2" t="s">
        <v>2353</v>
      </c>
      <c r="M25" s="2" t="s">
        <v>69</v>
      </c>
    </row>
    <row r="26" ht="34" customHeight="1" spans="1:13">
      <c r="A26" s="1" t="s">
        <v>60</v>
      </c>
      <c r="B26" s="1" t="s">
        <v>1155</v>
      </c>
      <c r="C26" s="11" t="s">
        <v>1108</v>
      </c>
      <c r="D26" s="1" t="s">
        <v>51</v>
      </c>
      <c r="E26" s="1" t="s">
        <v>1156</v>
      </c>
      <c r="F26" s="4"/>
      <c r="G26" s="4"/>
      <c r="H26" s="4"/>
      <c r="I26" s="4"/>
      <c r="J26" s="4"/>
      <c r="K26" s="4"/>
      <c r="L26" s="4"/>
      <c r="M26" s="4"/>
    </row>
    <row r="27" ht="19" customHeight="1" spans="1:13">
      <c r="A27" s="2" t="s">
        <v>60</v>
      </c>
      <c r="B27" s="2" t="s">
        <v>4</v>
      </c>
      <c r="C27" s="3">
        <f>'8月奖金发放记录'!J114</f>
        <v>150</v>
      </c>
      <c r="D27" s="2" t="s">
        <v>1380</v>
      </c>
      <c r="E27" s="2"/>
      <c r="F27" s="2"/>
      <c r="G27" s="2"/>
      <c r="H27" s="4"/>
      <c r="I27" s="4"/>
      <c r="J27" s="4"/>
      <c r="K27" s="4"/>
      <c r="L27" s="4"/>
      <c r="M27" s="4"/>
    </row>
    <row r="28" ht="19" customHeight="1" spans="1:13">
      <c r="A28" s="9" t="s">
        <v>60</v>
      </c>
      <c r="B28" s="9" t="s">
        <v>1158</v>
      </c>
      <c r="C28" s="12">
        <f>SUMIFS('8月奖金发放记录'!$J$2:$J$171,'8月奖金发放记录'!$B$2:$B$171,"谯云",'8月奖金发放记录'!$A$2:$A$171,"粤AGP3038")</f>
        <v>150</v>
      </c>
      <c r="D28" s="2" t="s">
        <v>1159</v>
      </c>
      <c r="E28" s="2" t="s">
        <v>1958</v>
      </c>
      <c r="F28" s="2"/>
      <c r="G28" s="2"/>
      <c r="H28" s="4"/>
      <c r="I28" s="4"/>
      <c r="J28" s="4"/>
      <c r="K28" s="4"/>
      <c r="L28" s="4"/>
      <c r="M28" s="4"/>
    </row>
    <row r="29" ht="19" customHeight="1" spans="1:13">
      <c r="A29" s="4"/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34" customHeight="1" spans="1:13">
      <c r="A30" s="9" t="s">
        <v>286</v>
      </c>
      <c r="B30" s="10" t="s">
        <v>12</v>
      </c>
      <c r="C30" s="3">
        <v>260</v>
      </c>
      <c r="D30" s="2" t="s">
        <v>1151</v>
      </c>
      <c r="E30" s="2" t="s">
        <v>1151</v>
      </c>
      <c r="F30" s="2" t="s">
        <v>1151</v>
      </c>
      <c r="G30" s="2" t="s">
        <v>2354</v>
      </c>
      <c r="H30" s="2" t="s">
        <v>2355</v>
      </c>
      <c r="I30" s="2" t="s">
        <v>2356</v>
      </c>
      <c r="J30" s="2" t="s">
        <v>2357</v>
      </c>
      <c r="K30" s="2" t="s">
        <v>2358</v>
      </c>
      <c r="L30" s="2" t="s">
        <v>2359</v>
      </c>
      <c r="M30" s="2" t="s">
        <v>69</v>
      </c>
    </row>
    <row r="31" ht="34" customHeight="1" spans="1:13">
      <c r="A31" s="1" t="s">
        <v>60</v>
      </c>
      <c r="B31" s="1" t="s">
        <v>1155</v>
      </c>
      <c r="C31" s="11" t="s">
        <v>1108</v>
      </c>
      <c r="D31" s="1" t="s">
        <v>51</v>
      </c>
      <c r="E31" s="1" t="s">
        <v>1156</v>
      </c>
      <c r="F31" s="4"/>
      <c r="G31" s="4"/>
      <c r="H31" s="4"/>
      <c r="I31" s="4"/>
      <c r="J31" s="4"/>
      <c r="K31" s="4"/>
      <c r="L31" s="4"/>
      <c r="M31" s="4"/>
    </row>
    <row r="32" ht="19" customHeight="1" spans="1:13">
      <c r="A32" s="2" t="s">
        <v>60</v>
      </c>
      <c r="B32" s="2" t="s">
        <v>4</v>
      </c>
      <c r="C32" s="3">
        <f>'8月奖金发放记录'!J115</f>
        <v>260</v>
      </c>
      <c r="D32" s="2" t="s">
        <v>1380</v>
      </c>
      <c r="E32" s="2"/>
      <c r="F32" s="2"/>
      <c r="G32" s="2"/>
      <c r="H32" s="4"/>
      <c r="I32" s="4"/>
      <c r="J32" s="4"/>
      <c r="K32" s="4"/>
      <c r="L32" s="4"/>
      <c r="M32" s="4"/>
    </row>
    <row r="33" ht="19" customHeight="1" spans="1:13">
      <c r="A33" s="9" t="s">
        <v>60</v>
      </c>
      <c r="B33" s="9" t="s">
        <v>1158</v>
      </c>
      <c r="C33" s="12">
        <f>SUMIFS('8月奖金发放记录'!$J$2:$J$171,'8月奖金发放记录'!$B$2:$B$171,"谯云",'8月奖金发放记录'!$A$2:$A$171,"粤AGP3506")</f>
        <v>260</v>
      </c>
      <c r="D33" s="2" t="s">
        <v>1159</v>
      </c>
      <c r="E33" s="2" t="s">
        <v>2360</v>
      </c>
      <c r="F33" s="2"/>
      <c r="G33" s="2"/>
      <c r="H33" s="4"/>
      <c r="I33" s="4"/>
      <c r="J33" s="4"/>
      <c r="K33" s="4"/>
      <c r="L33" s="4"/>
      <c r="M33" s="4"/>
    </row>
    <row r="34" ht="19" customHeight="1" spans="1:13">
      <c r="A34" s="4"/>
      <c r="B34" s="4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34" customHeight="1" spans="1:13">
      <c r="A35" s="9" t="s">
        <v>288</v>
      </c>
      <c r="B35" s="10" t="s">
        <v>11</v>
      </c>
      <c r="C35" s="3">
        <v>150</v>
      </c>
      <c r="D35" s="2" t="s">
        <v>2361</v>
      </c>
      <c r="E35" s="2" t="s">
        <v>2362</v>
      </c>
      <c r="F35" s="2" t="s">
        <v>2363</v>
      </c>
      <c r="G35" s="2" t="s">
        <v>2364</v>
      </c>
      <c r="H35" s="2" t="s">
        <v>2365</v>
      </c>
      <c r="I35" s="2" t="s">
        <v>2366</v>
      </c>
      <c r="J35" s="2" t="s">
        <v>2367</v>
      </c>
      <c r="K35" s="2" t="s">
        <v>2368</v>
      </c>
      <c r="L35" s="2" t="s">
        <v>2369</v>
      </c>
      <c r="M35" s="2" t="s">
        <v>69</v>
      </c>
    </row>
    <row r="36" ht="34" customHeight="1" spans="1:13">
      <c r="A36" s="1" t="s">
        <v>60</v>
      </c>
      <c r="B36" s="1" t="s">
        <v>1155</v>
      </c>
      <c r="C36" s="11" t="s">
        <v>1108</v>
      </c>
      <c r="D36" s="1" t="s">
        <v>51</v>
      </c>
      <c r="E36" s="1" t="s">
        <v>1156</v>
      </c>
      <c r="F36" s="4"/>
      <c r="G36" s="4"/>
      <c r="H36" s="4"/>
      <c r="I36" s="4"/>
      <c r="J36" s="4"/>
      <c r="K36" s="4"/>
      <c r="L36" s="4"/>
      <c r="M36" s="4"/>
    </row>
    <row r="37" ht="19" customHeight="1" spans="1:13">
      <c r="A37" s="2" t="s">
        <v>60</v>
      </c>
      <c r="B37" s="2" t="s">
        <v>4</v>
      </c>
      <c r="C37" s="3">
        <f>'8月奖金发放记录'!J116</f>
        <v>150</v>
      </c>
      <c r="D37" s="2" t="s">
        <v>1380</v>
      </c>
      <c r="E37" s="2"/>
      <c r="F37" s="2"/>
      <c r="G37" s="2"/>
      <c r="H37" s="4"/>
      <c r="I37" s="4"/>
      <c r="J37" s="4"/>
      <c r="K37" s="4"/>
      <c r="L37" s="4"/>
      <c r="M37" s="4"/>
    </row>
    <row r="38" ht="19" customHeight="1" spans="1:13">
      <c r="A38" s="9" t="s">
        <v>60</v>
      </c>
      <c r="B38" s="9" t="s">
        <v>1158</v>
      </c>
      <c r="C38" s="12">
        <f>SUMIFS('8月奖金发放记录'!$J$2:$J$171,'8月奖金发放记录'!$B$2:$B$171,"谯云",'8月奖金发放记录'!$A$2:$A$171,"粤AGP5159")</f>
        <v>150</v>
      </c>
      <c r="D38" s="2" t="s">
        <v>1159</v>
      </c>
      <c r="E38" s="2" t="s">
        <v>1452</v>
      </c>
      <c r="F38" s="2"/>
      <c r="G38" s="2"/>
      <c r="H38" s="4"/>
      <c r="I38" s="4"/>
      <c r="J38" s="4"/>
      <c r="K38" s="4"/>
      <c r="L38" s="4"/>
      <c r="M38" s="4"/>
    </row>
    <row r="39" ht="19" customHeight="1" spans="1:13">
      <c r="A39" s="4"/>
      <c r="B39" s="4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ht="34" customHeight="1" spans="1:13">
      <c r="A40" s="9" t="s">
        <v>289</v>
      </c>
      <c r="B40" s="10" t="s">
        <v>12</v>
      </c>
      <c r="C40" s="3">
        <v>260</v>
      </c>
      <c r="D40" s="2" t="s">
        <v>1151</v>
      </c>
      <c r="E40" s="2" t="s">
        <v>1151</v>
      </c>
      <c r="F40" s="2" t="s">
        <v>1151</v>
      </c>
      <c r="G40" s="2" t="s">
        <v>2370</v>
      </c>
      <c r="H40" s="2" t="s">
        <v>2371</v>
      </c>
      <c r="I40" s="2" t="s">
        <v>2372</v>
      </c>
      <c r="J40" s="2" t="s">
        <v>2373</v>
      </c>
      <c r="K40" s="2" t="s">
        <v>2374</v>
      </c>
      <c r="L40" s="2" t="s">
        <v>2375</v>
      </c>
      <c r="M40" s="2" t="s">
        <v>69</v>
      </c>
    </row>
    <row r="41" ht="34" customHeight="1" spans="1:13">
      <c r="A41" s="1" t="s">
        <v>60</v>
      </c>
      <c r="B41" s="1" t="s">
        <v>1155</v>
      </c>
      <c r="C41" s="11" t="s">
        <v>1108</v>
      </c>
      <c r="D41" s="1" t="s">
        <v>51</v>
      </c>
      <c r="E41" s="1" t="s">
        <v>1156</v>
      </c>
      <c r="F41" s="4"/>
      <c r="G41" s="4"/>
      <c r="H41" s="4"/>
      <c r="I41" s="4"/>
      <c r="J41" s="4"/>
      <c r="K41" s="4"/>
      <c r="L41" s="4"/>
      <c r="M41" s="4"/>
    </row>
    <row r="42" ht="19" customHeight="1" spans="1:13">
      <c r="A42" s="2" t="s">
        <v>60</v>
      </c>
      <c r="B42" s="2" t="s">
        <v>4</v>
      </c>
      <c r="C42" s="3">
        <f>'8月奖金发放记录'!J117</f>
        <v>260</v>
      </c>
      <c r="D42" s="2" t="s">
        <v>1380</v>
      </c>
      <c r="E42" s="2"/>
      <c r="F42" s="2"/>
      <c r="G42" s="2"/>
      <c r="H42" s="4"/>
      <c r="I42" s="4"/>
      <c r="J42" s="4"/>
      <c r="K42" s="4"/>
      <c r="L42" s="4"/>
      <c r="M42" s="4"/>
    </row>
    <row r="43" ht="19" customHeight="1" spans="1:13">
      <c r="A43" s="9" t="s">
        <v>60</v>
      </c>
      <c r="B43" s="9" t="s">
        <v>1158</v>
      </c>
      <c r="C43" s="12">
        <f>SUMIFS('8月奖金发放记录'!$J$2:$J$171,'8月奖金发放记录'!$B$2:$B$171,"谯云",'8月奖金发放记录'!$A$2:$A$171,"粤AGP5760")</f>
        <v>260</v>
      </c>
      <c r="D43" s="2" t="s">
        <v>1159</v>
      </c>
      <c r="E43" s="2" t="s">
        <v>2238</v>
      </c>
      <c r="F43" s="2"/>
      <c r="G43" s="2"/>
      <c r="H43" s="4"/>
      <c r="I43" s="4"/>
      <c r="J43" s="4"/>
      <c r="K43" s="4"/>
      <c r="L43" s="4"/>
      <c r="M43" s="4"/>
    </row>
    <row r="44" ht="19" customHeight="1" spans="1:13">
      <c r="A44" s="4"/>
      <c r="B44" s="4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ht="34" customHeight="1" spans="1:13">
      <c r="A45" s="9" t="s">
        <v>290</v>
      </c>
      <c r="B45" s="10" t="s">
        <v>12</v>
      </c>
      <c r="C45" s="3">
        <v>260</v>
      </c>
      <c r="D45" s="2" t="s">
        <v>1151</v>
      </c>
      <c r="E45" s="2" t="s">
        <v>1151</v>
      </c>
      <c r="F45" s="2" t="s">
        <v>1151</v>
      </c>
      <c r="G45" s="2" t="s">
        <v>2376</v>
      </c>
      <c r="H45" s="2" t="s">
        <v>2377</v>
      </c>
      <c r="I45" s="2" t="s">
        <v>2378</v>
      </c>
      <c r="J45" s="2" t="s">
        <v>2379</v>
      </c>
      <c r="K45" s="2" t="s">
        <v>2380</v>
      </c>
      <c r="L45" s="2" t="s">
        <v>2381</v>
      </c>
      <c r="M45" s="2" t="s">
        <v>69</v>
      </c>
    </row>
    <row r="46" ht="34" customHeight="1" spans="1:13">
      <c r="A46" s="1" t="s">
        <v>60</v>
      </c>
      <c r="B46" s="1" t="s">
        <v>1155</v>
      </c>
      <c r="C46" s="11" t="s">
        <v>1108</v>
      </c>
      <c r="D46" s="1" t="s">
        <v>51</v>
      </c>
      <c r="E46" s="1" t="s">
        <v>1156</v>
      </c>
      <c r="F46" s="4"/>
      <c r="G46" s="4"/>
      <c r="H46" s="4"/>
      <c r="I46" s="4"/>
      <c r="J46" s="4"/>
      <c r="K46" s="4"/>
      <c r="L46" s="4"/>
      <c r="M46" s="4"/>
    </row>
    <row r="47" ht="19" customHeight="1" spans="1:13">
      <c r="A47" s="2" t="s">
        <v>60</v>
      </c>
      <c r="B47" s="2" t="s">
        <v>1100</v>
      </c>
      <c r="C47" s="3">
        <f>'8月奖金发放记录'!J38</f>
        <v>260</v>
      </c>
      <c r="D47" s="2" t="s">
        <v>1157</v>
      </c>
      <c r="E47" s="2"/>
      <c r="F47" s="2"/>
      <c r="G47" s="2"/>
      <c r="H47" s="4"/>
      <c r="I47" s="4"/>
      <c r="J47" s="4"/>
      <c r="K47" s="4"/>
      <c r="L47" s="4"/>
      <c r="M47" s="4"/>
    </row>
    <row r="48" ht="19" customHeight="1" spans="1:13">
      <c r="A48" s="9" t="s">
        <v>60</v>
      </c>
      <c r="B48" s="9" t="s">
        <v>1158</v>
      </c>
      <c r="C48" s="12">
        <f>SUMIFS('8月奖金发放记录'!$J$2:$J$171,'8月奖金发放记录'!$B$2:$B$171,"谯云",'8月奖金发放记录'!$A$2:$A$171,"粤AGP7047")</f>
        <v>260</v>
      </c>
      <c r="D48" s="2" t="s">
        <v>1159</v>
      </c>
      <c r="E48" s="2" t="s">
        <v>1160</v>
      </c>
      <c r="F48" s="2"/>
      <c r="G48" s="2"/>
      <c r="H48" s="4"/>
      <c r="I48" s="4"/>
      <c r="J48" s="4"/>
      <c r="K48" s="4"/>
      <c r="L48" s="4"/>
      <c r="M48" s="4"/>
    </row>
    <row r="49" ht="19" customHeight="1" spans="1:13">
      <c r="A49" s="4"/>
      <c r="B49" s="4"/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ht="34" customHeight="1" spans="1:13">
      <c r="A50" s="9" t="s">
        <v>291</v>
      </c>
      <c r="B50" s="10" t="s">
        <v>11</v>
      </c>
      <c r="C50" s="3">
        <v>150</v>
      </c>
      <c r="D50" s="2" t="s">
        <v>2382</v>
      </c>
      <c r="E50" s="2" t="s">
        <v>2383</v>
      </c>
      <c r="F50" s="2" t="s">
        <v>2384</v>
      </c>
      <c r="G50" s="2" t="s">
        <v>2385</v>
      </c>
      <c r="H50" s="2" t="s">
        <v>2386</v>
      </c>
      <c r="I50" s="2" t="s">
        <v>1518</v>
      </c>
      <c r="J50" s="2" t="s">
        <v>1518</v>
      </c>
      <c r="K50" s="2" t="s">
        <v>1518</v>
      </c>
      <c r="L50" s="2" t="s">
        <v>2387</v>
      </c>
      <c r="M50" s="2" t="s">
        <v>24</v>
      </c>
    </row>
    <row r="51" ht="34" customHeight="1" spans="1:13">
      <c r="A51" s="1" t="s">
        <v>60</v>
      </c>
      <c r="B51" s="1" t="s">
        <v>1155</v>
      </c>
      <c r="C51" s="11" t="s">
        <v>1108</v>
      </c>
      <c r="D51" s="1" t="s">
        <v>51</v>
      </c>
      <c r="E51" s="1" t="s">
        <v>1156</v>
      </c>
      <c r="F51" s="4"/>
      <c r="G51" s="4"/>
      <c r="H51" s="4"/>
      <c r="I51" s="4"/>
      <c r="J51" s="4"/>
      <c r="K51" s="4"/>
      <c r="L51" s="4"/>
      <c r="M51" s="4"/>
    </row>
    <row r="52" ht="19" customHeight="1" spans="1:13">
      <c r="A52" s="2" t="s">
        <v>60</v>
      </c>
      <c r="B52" s="2" t="s">
        <v>1164</v>
      </c>
      <c r="C52" s="3">
        <v>0</v>
      </c>
      <c r="D52" s="2" t="s">
        <v>746</v>
      </c>
      <c r="E52" s="2"/>
      <c r="F52" s="2"/>
      <c r="G52" s="2"/>
      <c r="H52" s="4"/>
      <c r="I52" s="4"/>
      <c r="J52" s="4"/>
      <c r="K52" s="4"/>
      <c r="L52" s="4"/>
      <c r="M52" s="4"/>
    </row>
    <row r="53" ht="19" customHeight="1" spans="1:13">
      <c r="A53" s="9" t="s">
        <v>60</v>
      </c>
      <c r="B53" s="9" t="s">
        <v>1158</v>
      </c>
      <c r="C53" s="12">
        <f>SUMIFS('8月奖金发放记录'!$J$2:$J$171,'8月奖金发放记录'!$B$2:$B$171,"谯云",'8月奖金发放记录'!$A$2:$A$171,"粤AGP9337")</f>
        <v>0</v>
      </c>
      <c r="D53" s="2" t="s">
        <v>1159</v>
      </c>
      <c r="E53" s="2" t="s">
        <v>1160</v>
      </c>
      <c r="F53" s="2"/>
      <c r="G53" s="2"/>
      <c r="H53" s="4"/>
      <c r="I53" s="4"/>
      <c r="J53" s="4"/>
      <c r="K53" s="4"/>
      <c r="L53" s="4"/>
      <c r="M53" s="4"/>
    </row>
    <row r="54" ht="19" customHeight="1" spans="1:13">
      <c r="A54" s="4"/>
      <c r="B54" s="4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ht="34" customHeight="1" spans="1:13">
      <c r="A55" s="9" t="s">
        <v>292</v>
      </c>
      <c r="B55" s="10" t="s">
        <v>12</v>
      </c>
      <c r="C55" s="3">
        <v>260</v>
      </c>
      <c r="D55" s="2" t="s">
        <v>1151</v>
      </c>
      <c r="E55" s="2" t="s">
        <v>1151</v>
      </c>
      <c r="F55" s="2" t="s">
        <v>1151</v>
      </c>
      <c r="G55" s="2" t="s">
        <v>2388</v>
      </c>
      <c r="H55" s="2" t="s">
        <v>2389</v>
      </c>
      <c r="I55" s="2" t="s">
        <v>2390</v>
      </c>
      <c r="J55" s="2" t="s">
        <v>2391</v>
      </c>
      <c r="K55" s="2" t="s">
        <v>2392</v>
      </c>
      <c r="L55" s="2" t="s">
        <v>2393</v>
      </c>
      <c r="M55" s="2" t="s">
        <v>69</v>
      </c>
    </row>
    <row r="56" ht="34" customHeight="1" spans="1:13">
      <c r="A56" s="1" t="s">
        <v>60</v>
      </c>
      <c r="B56" s="1" t="s">
        <v>1155</v>
      </c>
      <c r="C56" s="11" t="s">
        <v>1108</v>
      </c>
      <c r="D56" s="1" t="s">
        <v>51</v>
      </c>
      <c r="E56" s="1" t="s">
        <v>1156</v>
      </c>
      <c r="F56" s="4"/>
      <c r="G56" s="4"/>
      <c r="H56" s="4"/>
      <c r="I56" s="4"/>
      <c r="J56" s="4"/>
      <c r="K56" s="4"/>
      <c r="L56" s="4"/>
      <c r="M56" s="4"/>
    </row>
    <row r="57" ht="19" customHeight="1" spans="1:13">
      <c r="A57" s="2" t="s">
        <v>60</v>
      </c>
      <c r="B57" s="2" t="s">
        <v>4</v>
      </c>
      <c r="C57" s="3">
        <f>'8月奖金发放记录'!J118</f>
        <v>260</v>
      </c>
      <c r="D57" s="2" t="s">
        <v>1380</v>
      </c>
      <c r="E57" s="2"/>
      <c r="F57" s="2"/>
      <c r="G57" s="2"/>
      <c r="H57" s="4"/>
      <c r="I57" s="4"/>
      <c r="J57" s="4"/>
      <c r="K57" s="4"/>
      <c r="L57" s="4"/>
      <c r="M57" s="4"/>
    </row>
    <row r="58" ht="19" customHeight="1" spans="1:13">
      <c r="A58" s="9" t="s">
        <v>60</v>
      </c>
      <c r="B58" s="9" t="s">
        <v>1158</v>
      </c>
      <c r="C58" s="12">
        <f>SUMIFS('8月奖金发放记录'!$J$2:$J$171,'8月奖金发放记录'!$B$2:$B$171,"谯云",'8月奖金发放记录'!$A$2:$A$171,"粤AGP9707")</f>
        <v>260</v>
      </c>
      <c r="D58" s="2" t="s">
        <v>1159</v>
      </c>
      <c r="E58" s="2" t="s">
        <v>1858</v>
      </c>
      <c r="F58" s="2"/>
      <c r="G58" s="2"/>
      <c r="H58" s="4"/>
      <c r="I58" s="4"/>
      <c r="J58" s="4"/>
      <c r="K58" s="4"/>
      <c r="L58" s="4"/>
      <c r="M58" s="4"/>
    </row>
    <row r="59" ht="19" customHeight="1" spans="1:13">
      <c r="A59" s="4"/>
      <c r="B59" s="4"/>
      <c r="C59" s="5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ht="34" customHeight="1" spans="1:13">
      <c r="A60" s="9" t="s">
        <v>294</v>
      </c>
      <c r="B60" s="10" t="s">
        <v>12</v>
      </c>
      <c r="C60" s="3">
        <v>300</v>
      </c>
      <c r="D60" s="2" t="s">
        <v>1151</v>
      </c>
      <c r="E60" s="2" t="s">
        <v>1151</v>
      </c>
      <c r="F60" s="2" t="s">
        <v>1151</v>
      </c>
      <c r="G60" s="2" t="s">
        <v>1151</v>
      </c>
      <c r="H60" s="2" t="s">
        <v>1151</v>
      </c>
      <c r="I60" s="2" t="s">
        <v>1151</v>
      </c>
      <c r="J60" s="2" t="s">
        <v>1151</v>
      </c>
      <c r="K60" s="2" t="s">
        <v>2394</v>
      </c>
      <c r="L60" s="2" t="s">
        <v>2394</v>
      </c>
      <c r="M60" s="2" t="s">
        <v>69</v>
      </c>
    </row>
    <row r="61" ht="34" customHeight="1" spans="1:13">
      <c r="A61" s="1" t="s">
        <v>60</v>
      </c>
      <c r="B61" s="1" t="s">
        <v>1155</v>
      </c>
      <c r="C61" s="11" t="s">
        <v>1108</v>
      </c>
      <c r="D61" s="1" t="s">
        <v>51</v>
      </c>
      <c r="E61" s="1" t="s">
        <v>1156</v>
      </c>
      <c r="F61" s="4"/>
      <c r="G61" s="4"/>
      <c r="H61" s="4"/>
      <c r="I61" s="4"/>
      <c r="J61" s="4"/>
      <c r="K61" s="4"/>
      <c r="L61" s="4"/>
      <c r="M61" s="4"/>
    </row>
    <row r="62" ht="19" customHeight="1" spans="1:13">
      <c r="A62" s="2" t="s">
        <v>60</v>
      </c>
      <c r="B62" s="2" t="s">
        <v>1100</v>
      </c>
      <c r="C62" s="3">
        <f>'8月奖金发放记录'!J39</f>
        <v>232.26</v>
      </c>
      <c r="D62" s="2" t="s">
        <v>1157</v>
      </c>
      <c r="E62" s="2"/>
      <c r="F62" s="2"/>
      <c r="G62" s="2"/>
      <c r="H62" s="4"/>
      <c r="I62" s="4"/>
      <c r="J62" s="4"/>
      <c r="K62" s="4"/>
      <c r="L62" s="4"/>
      <c r="M62" s="4"/>
    </row>
    <row r="63" ht="19" customHeight="1" spans="1:13">
      <c r="A63" s="9" t="s">
        <v>60</v>
      </c>
      <c r="B63" s="9" t="s">
        <v>1158</v>
      </c>
      <c r="C63" s="12">
        <f>SUMIFS('8月奖金发放记录'!$J$2:$J$171,'8月奖金发放记录'!$B$2:$B$171,"谯云",'8月奖金发放记录'!$A$2:$A$171,"粤AGP9753")</f>
        <v>232.26</v>
      </c>
      <c r="D63" s="2" t="s">
        <v>1159</v>
      </c>
      <c r="E63" s="2" t="s">
        <v>1160</v>
      </c>
      <c r="F63" s="2"/>
      <c r="G63" s="2"/>
      <c r="H63" s="4"/>
      <c r="I63" s="4"/>
      <c r="J63" s="4"/>
      <c r="K63" s="4"/>
      <c r="L63" s="4"/>
      <c r="M63" s="4"/>
    </row>
    <row r="64" ht="19" customHeight="1" spans="1:13">
      <c r="A64" s="4"/>
      <c r="B64" s="4"/>
      <c r="C64" s="5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ht="34" customHeight="1" spans="1:13">
      <c r="A65" s="9" t="s">
        <v>298</v>
      </c>
      <c r="B65" s="10" t="s">
        <v>11</v>
      </c>
      <c r="C65" s="3">
        <v>150</v>
      </c>
      <c r="D65" s="2" t="s">
        <v>2395</v>
      </c>
      <c r="E65" s="2" t="s">
        <v>2396</v>
      </c>
      <c r="F65" s="2" t="s">
        <v>2397</v>
      </c>
      <c r="G65" s="2" t="s">
        <v>2398</v>
      </c>
      <c r="H65" s="2" t="s">
        <v>2399</v>
      </c>
      <c r="I65" s="2" t="s">
        <v>2400</v>
      </c>
      <c r="J65" s="2" t="s">
        <v>2401</v>
      </c>
      <c r="K65" s="2" t="s">
        <v>2402</v>
      </c>
      <c r="L65" s="2" t="s">
        <v>2403</v>
      </c>
      <c r="M65" s="2" t="s">
        <v>69</v>
      </c>
    </row>
    <row r="66" ht="34" customHeight="1" spans="1:13">
      <c r="A66" s="1" t="s">
        <v>60</v>
      </c>
      <c r="B66" s="1" t="s">
        <v>1155</v>
      </c>
      <c r="C66" s="11" t="s">
        <v>1108</v>
      </c>
      <c r="D66" s="1" t="s">
        <v>51</v>
      </c>
      <c r="E66" s="1" t="s">
        <v>1156</v>
      </c>
      <c r="F66" s="4"/>
      <c r="G66" s="4"/>
      <c r="H66" s="4"/>
      <c r="I66" s="4"/>
      <c r="J66" s="4"/>
      <c r="K66" s="4"/>
      <c r="L66" s="4"/>
      <c r="M66" s="4"/>
    </row>
    <row r="67" ht="19" customHeight="1" spans="1:13">
      <c r="A67" s="2" t="s">
        <v>60</v>
      </c>
      <c r="B67" s="2" t="s">
        <v>1100</v>
      </c>
      <c r="C67" s="3">
        <f>'8月奖金发放记录'!J40</f>
        <v>150</v>
      </c>
      <c r="D67" s="2" t="s">
        <v>1157</v>
      </c>
      <c r="E67" s="2"/>
      <c r="F67" s="2"/>
      <c r="G67" s="2"/>
      <c r="H67" s="4"/>
      <c r="I67" s="4"/>
      <c r="J67" s="4"/>
      <c r="K67" s="4"/>
      <c r="L67" s="4"/>
      <c r="M67" s="4"/>
    </row>
    <row r="68" ht="19" customHeight="1" spans="1:13">
      <c r="A68" s="9" t="s">
        <v>60</v>
      </c>
      <c r="B68" s="9" t="s">
        <v>1158</v>
      </c>
      <c r="C68" s="12">
        <f>SUMIFS('8月奖金发放记录'!$J$2:$J$171,'8月奖金发放记录'!$B$2:$B$171,"谯云",'8月奖金发放记录'!$A$2:$A$171,"粤AGP9789")</f>
        <v>150</v>
      </c>
      <c r="D68" s="2" t="s">
        <v>1159</v>
      </c>
      <c r="E68" s="2" t="s">
        <v>1391</v>
      </c>
      <c r="F68" s="2"/>
      <c r="G68" s="2"/>
      <c r="H68" s="4"/>
      <c r="I68" s="4"/>
      <c r="J68" s="4"/>
      <c r="K68" s="4"/>
      <c r="L68" s="4"/>
      <c r="M68" s="4"/>
    </row>
    <row r="69" ht="19" customHeight="1" spans="1:13">
      <c r="A69" s="4"/>
      <c r="B69" s="4"/>
      <c r="C69" s="5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ht="34" customHeight="1" spans="1:13">
      <c r="A70" s="9" t="s">
        <v>299</v>
      </c>
      <c r="B70" s="10" t="s">
        <v>11</v>
      </c>
      <c r="C70" s="3">
        <v>150</v>
      </c>
      <c r="D70" s="2" t="s">
        <v>1151</v>
      </c>
      <c r="E70" s="2" t="s">
        <v>1151</v>
      </c>
      <c r="F70" s="2" t="s">
        <v>2404</v>
      </c>
      <c r="G70" s="2" t="s">
        <v>2405</v>
      </c>
      <c r="H70" s="2" t="s">
        <v>2406</v>
      </c>
      <c r="I70" s="2" t="s">
        <v>1151</v>
      </c>
      <c r="J70" s="2" t="s">
        <v>2407</v>
      </c>
      <c r="K70" s="2" t="s">
        <v>2408</v>
      </c>
      <c r="L70" s="2" t="s">
        <v>2409</v>
      </c>
      <c r="M70" s="2" t="s">
        <v>69</v>
      </c>
    </row>
    <row r="71" ht="34" customHeight="1" spans="1:13">
      <c r="A71" s="1" t="s">
        <v>60</v>
      </c>
      <c r="B71" s="1" t="s">
        <v>1155</v>
      </c>
      <c r="C71" s="11" t="s">
        <v>1108</v>
      </c>
      <c r="D71" s="1" t="s">
        <v>51</v>
      </c>
      <c r="E71" s="1" t="s">
        <v>1156</v>
      </c>
      <c r="F71" s="4"/>
      <c r="G71" s="4"/>
      <c r="H71" s="4"/>
      <c r="I71" s="4"/>
      <c r="J71" s="4"/>
      <c r="K71" s="4"/>
      <c r="L71" s="4"/>
      <c r="M71" s="4"/>
    </row>
    <row r="72" ht="19" customHeight="1" spans="1:13">
      <c r="A72" s="2" t="s">
        <v>60</v>
      </c>
      <c r="B72" s="2" t="s">
        <v>1100</v>
      </c>
      <c r="C72" s="3">
        <f>'8月奖金发放记录'!J41</f>
        <v>150</v>
      </c>
      <c r="D72" s="2" t="s">
        <v>1157</v>
      </c>
      <c r="E72" s="2"/>
      <c r="F72" s="2"/>
      <c r="G72" s="2"/>
      <c r="H72" s="4"/>
      <c r="I72" s="4"/>
      <c r="J72" s="4"/>
      <c r="K72" s="4"/>
      <c r="L72" s="4"/>
      <c r="M72" s="4"/>
    </row>
    <row r="73" ht="19" customHeight="1" spans="1:13">
      <c r="A73" s="9" t="s">
        <v>60</v>
      </c>
      <c r="B73" s="9" t="s">
        <v>1158</v>
      </c>
      <c r="C73" s="12">
        <f>SUMIFS('8月奖金发放记录'!$J$2:$J$171,'8月奖金发放记录'!$B$2:$B$171,"谯云",'8月奖金发放记录'!$A$2:$A$171,"粤AGQ0178")</f>
        <v>150</v>
      </c>
      <c r="D73" s="2" t="s">
        <v>1159</v>
      </c>
      <c r="E73" s="2" t="s">
        <v>1391</v>
      </c>
      <c r="F73" s="2"/>
      <c r="G73" s="2"/>
      <c r="H73" s="4"/>
      <c r="I73" s="4"/>
      <c r="J73" s="4"/>
      <c r="K73" s="4"/>
      <c r="L73" s="4"/>
      <c r="M73" s="4"/>
    </row>
    <row r="74" ht="19" customHeight="1" spans="1:13">
      <c r="A74" s="4"/>
      <c r="B74" s="4"/>
      <c r="C74" s="5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ht="34" customHeight="1" spans="1:13">
      <c r="A75" s="9" t="s">
        <v>302</v>
      </c>
      <c r="B75" s="10" t="s">
        <v>11</v>
      </c>
      <c r="C75" s="3">
        <v>150</v>
      </c>
      <c r="D75" s="2" t="s">
        <v>1151</v>
      </c>
      <c r="E75" s="2" t="s">
        <v>1151</v>
      </c>
      <c r="F75" s="2" t="s">
        <v>1151</v>
      </c>
      <c r="G75" s="2" t="s">
        <v>1151</v>
      </c>
      <c r="H75" s="2" t="s">
        <v>1151</v>
      </c>
      <c r="I75" s="2" t="s">
        <v>1151</v>
      </c>
      <c r="J75" s="2" t="s">
        <v>2410</v>
      </c>
      <c r="K75" s="2" t="s">
        <v>2411</v>
      </c>
      <c r="L75" s="2" t="s">
        <v>2412</v>
      </c>
      <c r="M75" s="2" t="s">
        <v>69</v>
      </c>
    </row>
    <row r="76" ht="34" customHeight="1" spans="1:13">
      <c r="A76" s="1" t="s">
        <v>60</v>
      </c>
      <c r="B76" s="1" t="s">
        <v>1155</v>
      </c>
      <c r="C76" s="11" t="s">
        <v>1108</v>
      </c>
      <c r="D76" s="1" t="s">
        <v>51</v>
      </c>
      <c r="E76" s="1" t="s">
        <v>1156</v>
      </c>
      <c r="F76" s="4"/>
      <c r="G76" s="4"/>
      <c r="H76" s="4"/>
      <c r="I76" s="4"/>
      <c r="J76" s="4"/>
      <c r="K76" s="4"/>
      <c r="L76" s="4"/>
      <c r="M76" s="4"/>
    </row>
    <row r="77" ht="19" customHeight="1" spans="1:13">
      <c r="A77" s="2" t="s">
        <v>60</v>
      </c>
      <c r="B77" s="2" t="s">
        <v>1100</v>
      </c>
      <c r="C77" s="3">
        <f>'8月奖金发放记录'!J42</f>
        <v>116.13</v>
      </c>
      <c r="D77" s="2" t="s">
        <v>1157</v>
      </c>
      <c r="E77" s="2"/>
      <c r="F77" s="2"/>
      <c r="G77" s="2"/>
      <c r="H77" s="4"/>
      <c r="I77" s="4"/>
      <c r="J77" s="4"/>
      <c r="K77" s="4"/>
      <c r="L77" s="4"/>
      <c r="M77" s="4"/>
    </row>
    <row r="78" ht="19" customHeight="1" spans="1:13">
      <c r="A78" s="9" t="s">
        <v>60</v>
      </c>
      <c r="B78" s="9" t="s">
        <v>1158</v>
      </c>
      <c r="C78" s="12">
        <f>SUMIFS('8月奖金发放记录'!$J$2:$J$171,'8月奖金发放记录'!$B$2:$B$171,"谯云",'8月奖金发放记录'!$A$2:$A$171,"粤AGR0772")</f>
        <v>116.13</v>
      </c>
      <c r="D78" s="2" t="s">
        <v>1159</v>
      </c>
      <c r="E78" s="2" t="s">
        <v>1160</v>
      </c>
      <c r="F78" s="2"/>
      <c r="G78" s="2"/>
      <c r="H78" s="4"/>
      <c r="I78" s="4"/>
      <c r="J78" s="4"/>
      <c r="K78" s="4"/>
      <c r="L78" s="4"/>
      <c r="M78" s="4"/>
    </row>
    <row r="79" ht="19" customHeight="1" spans="1:13">
      <c r="A79" s="4"/>
      <c r="B79" s="4"/>
      <c r="C79" s="5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ht="34" customHeight="1" spans="1:13">
      <c r="A80" s="9" t="s">
        <v>267</v>
      </c>
      <c r="B80" s="10" t="s">
        <v>11</v>
      </c>
      <c r="C80" s="3">
        <v>150</v>
      </c>
      <c r="D80" s="2" t="s">
        <v>1151</v>
      </c>
      <c r="E80" s="2" t="s">
        <v>1151</v>
      </c>
      <c r="F80" s="2" t="s">
        <v>1151</v>
      </c>
      <c r="G80" s="2" t="s">
        <v>1151</v>
      </c>
      <c r="H80" s="2" t="s">
        <v>1151</v>
      </c>
      <c r="I80" s="2" t="s">
        <v>1151</v>
      </c>
      <c r="J80" s="2" t="s">
        <v>1151</v>
      </c>
      <c r="K80" s="2" t="s">
        <v>2413</v>
      </c>
      <c r="L80" s="2" t="s">
        <v>2413</v>
      </c>
      <c r="M80" s="2" t="s">
        <v>69</v>
      </c>
    </row>
    <row r="81" ht="34" customHeight="1" spans="1:13">
      <c r="A81" s="1" t="s">
        <v>60</v>
      </c>
      <c r="B81" s="1" t="s">
        <v>1155</v>
      </c>
      <c r="C81" s="11" t="s">
        <v>1108</v>
      </c>
      <c r="D81" s="1" t="s">
        <v>51</v>
      </c>
      <c r="E81" s="1" t="s">
        <v>1156</v>
      </c>
      <c r="F81" s="4"/>
      <c r="G81" s="4"/>
      <c r="H81" s="4"/>
      <c r="I81" s="4"/>
      <c r="J81" s="4"/>
      <c r="K81" s="4"/>
      <c r="L81" s="4"/>
      <c r="M81" s="4"/>
    </row>
    <row r="82" ht="19" customHeight="1" spans="1:13">
      <c r="A82" s="2" t="s">
        <v>60</v>
      </c>
      <c r="B82" s="2" t="s">
        <v>1100</v>
      </c>
      <c r="C82" s="3">
        <f>'8月奖金发放记录'!J43</f>
        <v>130.65</v>
      </c>
      <c r="D82" s="2" t="s">
        <v>1157</v>
      </c>
      <c r="E82" s="2"/>
      <c r="F82" s="2"/>
      <c r="G82" s="2"/>
      <c r="H82" s="4"/>
      <c r="I82" s="4"/>
      <c r="J82" s="4"/>
      <c r="K82" s="4"/>
      <c r="L82" s="4"/>
      <c r="M82" s="4"/>
    </row>
    <row r="83" ht="19" customHeight="1" spans="1:13">
      <c r="A83" s="9" t="s">
        <v>60</v>
      </c>
      <c r="B83" s="9" t="s">
        <v>1158</v>
      </c>
      <c r="C83" s="12">
        <f>SUMIFS('8月奖金发放记录'!$J$2:$J$171,'8月奖金发放记录'!$B$2:$B$171,"谯云",'8月奖金发放记录'!$A$2:$A$171,"粤AGR0798")</f>
        <v>130.65</v>
      </c>
      <c r="D83" s="2" t="s">
        <v>1159</v>
      </c>
      <c r="E83" s="2" t="s">
        <v>1391</v>
      </c>
      <c r="F83" s="2"/>
      <c r="G83" s="2"/>
      <c r="H83" s="4"/>
      <c r="I83" s="4"/>
      <c r="J83" s="4"/>
      <c r="K83" s="4"/>
      <c r="L83" s="4"/>
      <c r="M83" s="4"/>
    </row>
    <row r="84" ht="19" customHeight="1" spans="1:13">
      <c r="A84" s="4"/>
      <c r="B84" s="4"/>
      <c r="C84" s="5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ht="34" customHeight="1" spans="1:13">
      <c r="A85" s="9" t="s">
        <v>308</v>
      </c>
      <c r="B85" s="10" t="s">
        <v>11</v>
      </c>
      <c r="C85" s="3">
        <v>150</v>
      </c>
      <c r="D85" s="2" t="s">
        <v>2414</v>
      </c>
      <c r="E85" s="2" t="s">
        <v>2415</v>
      </c>
      <c r="F85" s="2" t="s">
        <v>2416</v>
      </c>
      <c r="G85" s="2" t="s">
        <v>2417</v>
      </c>
      <c r="H85" s="2" t="s">
        <v>2418</v>
      </c>
      <c r="I85" s="2" t="s">
        <v>2419</v>
      </c>
      <c r="J85" s="2" t="s">
        <v>2420</v>
      </c>
      <c r="K85" s="2" t="s">
        <v>2421</v>
      </c>
      <c r="L85" s="2" t="s">
        <v>2422</v>
      </c>
      <c r="M85" s="2" t="s">
        <v>69</v>
      </c>
    </row>
    <row r="86" ht="34" customHeight="1" spans="1:13">
      <c r="A86" s="1" t="s">
        <v>60</v>
      </c>
      <c r="B86" s="1" t="s">
        <v>1155</v>
      </c>
      <c r="C86" s="11" t="s">
        <v>1108</v>
      </c>
      <c r="D86" s="1" t="s">
        <v>51</v>
      </c>
      <c r="E86" s="1" t="s">
        <v>1156</v>
      </c>
      <c r="F86" s="4"/>
      <c r="G86" s="4"/>
      <c r="H86" s="4"/>
      <c r="I86" s="4"/>
      <c r="J86" s="4"/>
      <c r="K86" s="4"/>
      <c r="L86" s="4"/>
      <c r="M86" s="4"/>
    </row>
    <row r="87" ht="19" customHeight="1" spans="1:13">
      <c r="A87" s="2" t="s">
        <v>60</v>
      </c>
      <c r="B87" s="2" t="s">
        <v>4</v>
      </c>
      <c r="C87" s="3">
        <f>'8月奖金发放记录'!J119</f>
        <v>150</v>
      </c>
      <c r="D87" s="2" t="s">
        <v>1380</v>
      </c>
      <c r="E87" s="2"/>
      <c r="F87" s="2"/>
      <c r="G87" s="2"/>
      <c r="H87" s="4"/>
      <c r="I87" s="4"/>
      <c r="J87" s="4"/>
      <c r="K87" s="4"/>
      <c r="L87" s="4"/>
      <c r="M87" s="4"/>
    </row>
    <row r="88" ht="19" customHeight="1" spans="1:13">
      <c r="A88" s="9" t="s">
        <v>60</v>
      </c>
      <c r="B88" s="9" t="s">
        <v>1158</v>
      </c>
      <c r="C88" s="12">
        <f>SUMIFS('8月奖金发放记录'!$J$2:$J$171,'8月奖金发放记录'!$B$2:$B$171,"谯云",'8月奖金发放记录'!$A$2:$A$171,"粤AGR5090")</f>
        <v>150</v>
      </c>
      <c r="D88" s="2" t="s">
        <v>1159</v>
      </c>
      <c r="E88" s="2" t="s">
        <v>1681</v>
      </c>
      <c r="F88" s="2"/>
      <c r="G88" s="2"/>
      <c r="H88" s="4"/>
      <c r="I88" s="4"/>
      <c r="J88" s="4"/>
      <c r="K88" s="4"/>
      <c r="L88" s="4"/>
      <c r="M88" s="4"/>
    </row>
    <row r="89" ht="19" customHeight="1" spans="1:13">
      <c r="A89" s="4"/>
      <c r="B89" s="4"/>
      <c r="C89" s="5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ht="34" customHeight="1" spans="1:13">
      <c r="A90" s="9" t="s">
        <v>309</v>
      </c>
      <c r="B90" s="10" t="s">
        <v>11</v>
      </c>
      <c r="C90" s="3">
        <v>150</v>
      </c>
      <c r="D90" s="2" t="s">
        <v>1151</v>
      </c>
      <c r="E90" s="2" t="s">
        <v>1151</v>
      </c>
      <c r="F90" s="2" t="s">
        <v>2423</v>
      </c>
      <c r="G90" s="2" t="s">
        <v>2424</v>
      </c>
      <c r="H90" s="2" t="s">
        <v>2425</v>
      </c>
      <c r="I90" s="2" t="s">
        <v>2426</v>
      </c>
      <c r="J90" s="2" t="s">
        <v>2427</v>
      </c>
      <c r="K90" s="2" t="s">
        <v>2428</v>
      </c>
      <c r="L90" s="2" t="s">
        <v>2429</v>
      </c>
      <c r="M90" s="2" t="s">
        <v>69</v>
      </c>
    </row>
    <row r="91" ht="34" customHeight="1" spans="1:13">
      <c r="A91" s="1" t="s">
        <v>60</v>
      </c>
      <c r="B91" s="1" t="s">
        <v>1155</v>
      </c>
      <c r="C91" s="11" t="s">
        <v>1108</v>
      </c>
      <c r="D91" s="1" t="s">
        <v>51</v>
      </c>
      <c r="E91" s="1" t="s">
        <v>1156</v>
      </c>
      <c r="F91" s="4"/>
      <c r="G91" s="4"/>
      <c r="H91" s="4"/>
      <c r="I91" s="4"/>
      <c r="J91" s="4"/>
      <c r="K91" s="4"/>
      <c r="L91" s="4"/>
      <c r="M91" s="4"/>
    </row>
    <row r="92" ht="19" customHeight="1" spans="1:13">
      <c r="A92" s="2" t="s">
        <v>60</v>
      </c>
      <c r="B92" s="2" t="s">
        <v>4</v>
      </c>
      <c r="C92" s="3">
        <f>'8月奖金发放记录'!J120</f>
        <v>150</v>
      </c>
      <c r="D92" s="2" t="s">
        <v>1380</v>
      </c>
      <c r="E92" s="2"/>
      <c r="F92" s="2"/>
      <c r="G92" s="2"/>
      <c r="H92" s="4"/>
      <c r="I92" s="4"/>
      <c r="J92" s="4"/>
      <c r="K92" s="4"/>
      <c r="L92" s="4"/>
      <c r="M92" s="4"/>
    </row>
    <row r="93" ht="19" customHeight="1" spans="1:13">
      <c r="A93" s="9" t="s">
        <v>60</v>
      </c>
      <c r="B93" s="9" t="s">
        <v>1158</v>
      </c>
      <c r="C93" s="12">
        <f>SUMIFS('8月奖金发放记录'!$J$2:$J$171,'8月奖金发放记录'!$B$2:$B$171,"谯云",'8月奖金发放记录'!$A$2:$A$171,"粤AGR9769")</f>
        <v>150</v>
      </c>
      <c r="D93" s="2" t="s">
        <v>1159</v>
      </c>
      <c r="E93" s="2" t="s">
        <v>2238</v>
      </c>
      <c r="F93" s="2"/>
      <c r="G93" s="2"/>
      <c r="H93" s="4"/>
      <c r="I93" s="4"/>
      <c r="J93" s="4"/>
      <c r="K93" s="4"/>
      <c r="L93" s="4"/>
      <c r="M93" s="4"/>
    </row>
    <row r="94" ht="19" customHeight="1" spans="1:13">
      <c r="A94" s="4"/>
      <c r="B94" s="4"/>
      <c r="C94" s="5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ht="19" customHeight="1" spans="1:13">
      <c r="A95" s="6" t="s">
        <v>1102</v>
      </c>
      <c r="B95" s="6"/>
      <c r="C95" s="7">
        <f>H2</f>
        <v>3350.01</v>
      </c>
      <c r="D95" s="4"/>
      <c r="E95" s="4"/>
      <c r="F95" s="4"/>
      <c r="G95" s="4"/>
      <c r="H95" s="4"/>
      <c r="I95" s="4"/>
      <c r="J95" s="4"/>
      <c r="K95" s="4"/>
      <c r="L95" s="4"/>
      <c r="M95" s="4"/>
    </row>
    <row r="96" ht="19" customHeight="1" spans="1:1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ht="19" customHeight="1" spans="1:1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ht="19" customHeight="1" spans="1:1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ht="19" customHeight="1" spans="1:1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ht="19" customHeight="1" spans="1:1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ht="19" customHeight="1" spans="1:1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ht="19" customHeight="1" spans="1:1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ht="19" customHeight="1" spans="1:1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ht="19" customHeight="1" spans="1:1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ht="19" customHeight="1" spans="1:1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ht="19" customHeight="1" spans="1:1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ht="19" customHeight="1" spans="1:1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ht="19" customHeight="1" spans="1:1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ht="19" customHeight="1" spans="1:1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ht="19" customHeight="1" spans="1:1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ht="19" customHeight="1" spans="1:1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ht="19" customHeight="1" spans="1:1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ht="19" customHeight="1" spans="1: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ht="19" customHeight="1" spans="1:1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ht="19" customHeight="1" spans="1:1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ht="19" customHeight="1" spans="1:1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ht="19" customHeight="1" spans="1:1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ht="19" customHeight="1" spans="1:1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ht="19" customHeight="1" spans="1:1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ht="19" customHeight="1" spans="1:1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ht="19" customHeight="1" spans="1:1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ht="19" customHeight="1" spans="1:1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ht="19" customHeight="1" spans="1:1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ht="19" customHeight="1" spans="1:1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ht="19" customHeight="1" spans="1:1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ht="19" customHeight="1" spans="1:1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ht="19" customHeight="1" spans="1:1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ht="19" customHeight="1" spans="1:1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ht="19" customHeight="1" spans="1:1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ht="19" customHeight="1" spans="1:1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ht="19" customHeight="1" spans="1:1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ht="19" customHeight="1" spans="1:1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ht="19" customHeight="1" spans="1:1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ht="19" customHeight="1" spans="1:1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ht="19" customHeight="1" spans="1:1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ht="19" customHeight="1" spans="1:1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ht="19" customHeight="1" spans="1:1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ht="19" customHeight="1" spans="1:1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ht="19" customHeight="1" spans="1:1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ht="19" customHeight="1" spans="1:1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ht="19" customHeight="1" spans="1:1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ht="19" customHeight="1" spans="1:1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ht="19" customHeight="1" spans="1:1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ht="19" customHeight="1" spans="1:1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ht="19" customHeight="1" spans="1:1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ht="19" customHeight="1" spans="1:1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ht="19" customHeight="1" spans="1:1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ht="19" customHeight="1" spans="1:1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ht="19" customHeight="1" spans="1:1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ht="19" customHeight="1" spans="1:1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ht="19" customHeight="1" spans="1:1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ht="19" customHeight="1" spans="1:1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ht="19" customHeight="1" spans="1:1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ht="19" customHeight="1" spans="1:1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</sheetData>
  <mergeCells count="57">
    <mergeCell ref="A1:M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workbookViewId="0">
      <selection activeCell="A1" sqref="A1:M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1" width="22" customWidth="1"/>
    <col min="12" max="12" width="25" customWidth="1"/>
    <col min="13" max="13" width="12" customWidth="1"/>
  </cols>
  <sheetData>
    <row r="1" ht="22" customHeight="1" spans="1:13">
      <c r="A1" s="8" t="s">
        <v>2430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9" customHeight="1" spans="1:13">
      <c r="A2" s="6" t="s">
        <v>2431</v>
      </c>
      <c r="B2" s="6"/>
      <c r="C2" s="6"/>
      <c r="D2" s="6"/>
      <c r="E2" s="6" t="s">
        <v>1140</v>
      </c>
      <c r="F2" s="6"/>
      <c r="G2" s="6"/>
      <c r="H2" s="7">
        <f>SUMIFS('8月奖金发放记录'!$J$2:$J$171,'8月奖金发放记录'!$B$2:$B$171,"赵伟军")</f>
        <v>0</v>
      </c>
      <c r="I2" s="6"/>
      <c r="J2" s="6"/>
      <c r="K2" s="6"/>
      <c r="L2" s="6"/>
      <c r="M2" s="6"/>
    </row>
    <row r="3" ht="19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4" customHeight="1" spans="1:13">
      <c r="A4" s="1" t="s">
        <v>30</v>
      </c>
      <c r="B4" s="1" t="s">
        <v>0</v>
      </c>
      <c r="C4" s="1" t="s">
        <v>1141</v>
      </c>
      <c r="D4" s="1" t="s">
        <v>1142</v>
      </c>
      <c r="E4" s="1" t="s">
        <v>1143</v>
      </c>
      <c r="F4" s="1" t="s">
        <v>1144</v>
      </c>
      <c r="G4" s="1" t="s">
        <v>1145</v>
      </c>
      <c r="H4" s="1" t="s">
        <v>1146</v>
      </c>
      <c r="I4" s="1" t="s">
        <v>1147</v>
      </c>
      <c r="J4" s="1" t="s">
        <v>1148</v>
      </c>
      <c r="K4" s="1" t="s">
        <v>1149</v>
      </c>
      <c r="L4" s="1" t="s">
        <v>1150</v>
      </c>
      <c r="M4" s="1" t="s">
        <v>69</v>
      </c>
    </row>
    <row r="5" ht="34" customHeight="1" spans="1:13">
      <c r="A5" s="9" t="s">
        <v>557</v>
      </c>
      <c r="B5" s="10" t="s">
        <v>17</v>
      </c>
      <c r="C5" s="3">
        <v>150</v>
      </c>
      <c r="D5" s="2" t="s">
        <v>1151</v>
      </c>
      <c r="E5" s="2" t="s">
        <v>1151</v>
      </c>
      <c r="F5" s="2" t="s">
        <v>1151</v>
      </c>
      <c r="G5" s="2" t="s">
        <v>1151</v>
      </c>
      <c r="H5" s="2" t="s">
        <v>1151</v>
      </c>
      <c r="I5" s="2" t="s">
        <v>1151</v>
      </c>
      <c r="J5" s="2" t="s">
        <v>1151</v>
      </c>
      <c r="K5" s="2" t="s">
        <v>2432</v>
      </c>
      <c r="L5" s="2" t="s">
        <v>2432</v>
      </c>
      <c r="M5" s="2" t="s">
        <v>24</v>
      </c>
    </row>
    <row r="6" ht="34" customHeight="1" spans="1:13">
      <c r="A6" s="1" t="s">
        <v>60</v>
      </c>
      <c r="B6" s="1" t="s">
        <v>1155</v>
      </c>
      <c r="C6" s="11" t="s">
        <v>1108</v>
      </c>
      <c r="D6" s="1" t="s">
        <v>51</v>
      </c>
      <c r="E6" s="1" t="s">
        <v>1156</v>
      </c>
      <c r="F6" s="4"/>
      <c r="G6" s="4"/>
      <c r="H6" s="4"/>
      <c r="I6" s="4"/>
      <c r="J6" s="4"/>
      <c r="K6" s="4"/>
      <c r="L6" s="4"/>
      <c r="M6" s="4"/>
    </row>
    <row r="7" ht="19" customHeight="1" spans="1:13">
      <c r="A7" s="2" t="s">
        <v>60</v>
      </c>
      <c r="B7" s="2" t="s">
        <v>1164</v>
      </c>
      <c r="C7" s="3">
        <v>0</v>
      </c>
      <c r="D7" s="2" t="s">
        <v>746</v>
      </c>
      <c r="E7" s="2"/>
      <c r="F7" s="2"/>
      <c r="G7" s="2"/>
      <c r="H7" s="4"/>
      <c r="I7" s="4"/>
      <c r="J7" s="4"/>
      <c r="K7" s="4"/>
      <c r="L7" s="4"/>
      <c r="M7" s="4"/>
    </row>
    <row r="8" ht="19" customHeight="1" spans="1:13">
      <c r="A8" s="9" t="s">
        <v>60</v>
      </c>
      <c r="B8" s="9" t="s">
        <v>1158</v>
      </c>
      <c r="C8" s="12">
        <f>SUMIFS('8月奖金发放记录'!$J$2:$J$171,'8月奖金发放记录'!$B$2:$B$171,"赵伟军",'8月奖金发放记录'!$A$2:$A$171,"粤A00615F")</f>
        <v>0</v>
      </c>
      <c r="D8" s="2" t="s">
        <v>1159</v>
      </c>
      <c r="E8" s="2" t="s">
        <v>1160</v>
      </c>
      <c r="F8" s="2"/>
      <c r="G8" s="2"/>
      <c r="H8" s="4"/>
      <c r="I8" s="4"/>
      <c r="J8" s="4"/>
      <c r="K8" s="4"/>
      <c r="L8" s="4"/>
      <c r="M8" s="4"/>
    </row>
    <row r="9" ht="19" customHeight="1" spans="1:13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</row>
    <row r="10" ht="34" customHeight="1" spans="1:13">
      <c r="A10" s="9" t="s">
        <v>560</v>
      </c>
      <c r="B10" s="10" t="s">
        <v>17</v>
      </c>
      <c r="C10" s="3">
        <v>150</v>
      </c>
      <c r="D10" s="2" t="s">
        <v>1151</v>
      </c>
      <c r="E10" s="2" t="s">
        <v>1151</v>
      </c>
      <c r="F10" s="2" t="s">
        <v>1151</v>
      </c>
      <c r="G10" s="2" t="s">
        <v>1151</v>
      </c>
      <c r="H10" s="2" t="s">
        <v>1151</v>
      </c>
      <c r="I10" s="2" t="s">
        <v>1151</v>
      </c>
      <c r="J10" s="2" t="s">
        <v>1151</v>
      </c>
      <c r="K10" s="2" t="s">
        <v>2433</v>
      </c>
      <c r="L10" s="2" t="s">
        <v>2433</v>
      </c>
      <c r="M10" s="2" t="s">
        <v>24</v>
      </c>
    </row>
    <row r="11" ht="34" customHeight="1" spans="1:13">
      <c r="A11" s="1" t="s">
        <v>60</v>
      </c>
      <c r="B11" s="1" t="s">
        <v>1155</v>
      </c>
      <c r="C11" s="11" t="s">
        <v>1108</v>
      </c>
      <c r="D11" s="1" t="s">
        <v>51</v>
      </c>
      <c r="E11" s="1" t="s">
        <v>1156</v>
      </c>
      <c r="F11" s="4"/>
      <c r="G11" s="4"/>
      <c r="H11" s="4"/>
      <c r="I11" s="4"/>
      <c r="J11" s="4"/>
      <c r="K11" s="4"/>
      <c r="L11" s="4"/>
      <c r="M11" s="4"/>
    </row>
    <row r="12" ht="19" customHeight="1" spans="1:13">
      <c r="A12" s="2" t="s">
        <v>60</v>
      </c>
      <c r="B12" s="2" t="s">
        <v>1164</v>
      </c>
      <c r="C12" s="3">
        <v>0</v>
      </c>
      <c r="D12" s="2" t="s">
        <v>746</v>
      </c>
      <c r="E12" s="2"/>
      <c r="F12" s="2"/>
      <c r="G12" s="2"/>
      <c r="H12" s="4"/>
      <c r="I12" s="4"/>
      <c r="J12" s="4"/>
      <c r="K12" s="4"/>
      <c r="L12" s="4"/>
      <c r="M12" s="4"/>
    </row>
    <row r="13" ht="19" customHeight="1" spans="1:13">
      <c r="A13" s="9" t="s">
        <v>60</v>
      </c>
      <c r="B13" s="9" t="s">
        <v>1158</v>
      </c>
      <c r="C13" s="12">
        <f>SUMIFS('8月奖金发放记录'!$J$2:$J$171,'8月奖金发放记录'!$B$2:$B$171,"赵伟军",'8月奖金发放记录'!$A$2:$A$171,"粤A01939F")</f>
        <v>0</v>
      </c>
      <c r="D13" s="2" t="s">
        <v>1159</v>
      </c>
      <c r="E13" s="2" t="s">
        <v>1160</v>
      </c>
      <c r="F13" s="2"/>
      <c r="G13" s="2"/>
      <c r="H13" s="4"/>
      <c r="I13" s="4"/>
      <c r="J13" s="4"/>
      <c r="K13" s="4"/>
      <c r="L13" s="4"/>
      <c r="M13" s="4"/>
    </row>
    <row r="14" ht="19" customHeight="1" spans="1:13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34" customHeight="1" spans="1:13">
      <c r="A15" s="9" t="s">
        <v>561</v>
      </c>
      <c r="B15" s="10" t="s">
        <v>17</v>
      </c>
      <c r="C15" s="3">
        <v>150</v>
      </c>
      <c r="D15" s="2" t="s">
        <v>1151</v>
      </c>
      <c r="E15" s="2" t="s">
        <v>1151</v>
      </c>
      <c r="F15" s="2" t="s">
        <v>1151</v>
      </c>
      <c r="G15" s="2" t="s">
        <v>1151</v>
      </c>
      <c r="H15" s="2" t="s">
        <v>1151</v>
      </c>
      <c r="I15" s="2" t="s">
        <v>1151</v>
      </c>
      <c r="J15" s="2" t="s">
        <v>1151</v>
      </c>
      <c r="K15" s="2" t="s">
        <v>2434</v>
      </c>
      <c r="L15" s="2" t="s">
        <v>2434</v>
      </c>
      <c r="M15" s="2" t="s">
        <v>24</v>
      </c>
    </row>
    <row r="16" ht="34" customHeight="1" spans="1:13">
      <c r="A16" s="1" t="s">
        <v>60</v>
      </c>
      <c r="B16" s="1" t="s">
        <v>1155</v>
      </c>
      <c r="C16" s="11" t="s">
        <v>1108</v>
      </c>
      <c r="D16" s="1" t="s">
        <v>51</v>
      </c>
      <c r="E16" s="1" t="s">
        <v>1156</v>
      </c>
      <c r="F16" s="4"/>
      <c r="G16" s="4"/>
      <c r="H16" s="4"/>
      <c r="I16" s="4"/>
      <c r="J16" s="4"/>
      <c r="K16" s="4"/>
      <c r="L16" s="4"/>
      <c r="M16" s="4"/>
    </row>
    <row r="17" ht="19" customHeight="1" spans="1:13">
      <c r="A17" s="2" t="s">
        <v>60</v>
      </c>
      <c r="B17" s="2" t="s">
        <v>1164</v>
      </c>
      <c r="C17" s="3">
        <v>0</v>
      </c>
      <c r="D17" s="2" t="s">
        <v>746</v>
      </c>
      <c r="E17" s="2"/>
      <c r="F17" s="2"/>
      <c r="G17" s="2"/>
      <c r="H17" s="4"/>
      <c r="I17" s="4"/>
      <c r="J17" s="4"/>
      <c r="K17" s="4"/>
      <c r="L17" s="4"/>
      <c r="M17" s="4"/>
    </row>
    <row r="18" ht="19" customHeight="1" spans="1:13">
      <c r="A18" s="9" t="s">
        <v>60</v>
      </c>
      <c r="B18" s="9" t="s">
        <v>1158</v>
      </c>
      <c r="C18" s="12">
        <f>SUMIFS('8月奖金发放记录'!$J$2:$J$171,'8月奖金发放记录'!$B$2:$B$171,"赵伟军",'8月奖金发放记录'!$A$2:$A$171,"粤A02661F")</f>
        <v>0</v>
      </c>
      <c r="D18" s="2" t="s">
        <v>1159</v>
      </c>
      <c r="E18" s="2" t="s">
        <v>1160</v>
      </c>
      <c r="F18" s="2"/>
      <c r="G18" s="2"/>
      <c r="H18" s="4"/>
      <c r="I18" s="4"/>
      <c r="J18" s="4"/>
      <c r="K18" s="4"/>
      <c r="L18" s="4"/>
      <c r="M18" s="4"/>
    </row>
    <row r="19" ht="19" customHeight="1" spans="1:13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34" customHeight="1" spans="1:13">
      <c r="A20" s="9" t="s">
        <v>562</v>
      </c>
      <c r="B20" s="10" t="s">
        <v>17</v>
      </c>
      <c r="C20" s="3">
        <v>150</v>
      </c>
      <c r="D20" s="2" t="s">
        <v>1151</v>
      </c>
      <c r="E20" s="2" t="s">
        <v>1151</v>
      </c>
      <c r="F20" s="2" t="s">
        <v>1151</v>
      </c>
      <c r="G20" s="2" t="s">
        <v>1151</v>
      </c>
      <c r="H20" s="2" t="s">
        <v>1151</v>
      </c>
      <c r="I20" s="2" t="s">
        <v>1151</v>
      </c>
      <c r="J20" s="2" t="s">
        <v>1151</v>
      </c>
      <c r="K20" s="2" t="s">
        <v>2435</v>
      </c>
      <c r="L20" s="2" t="s">
        <v>2435</v>
      </c>
      <c r="M20" s="2" t="s">
        <v>24</v>
      </c>
    </row>
    <row r="21" ht="34" customHeight="1" spans="1:13">
      <c r="A21" s="1" t="s">
        <v>60</v>
      </c>
      <c r="B21" s="1" t="s">
        <v>1155</v>
      </c>
      <c r="C21" s="11" t="s">
        <v>1108</v>
      </c>
      <c r="D21" s="1" t="s">
        <v>51</v>
      </c>
      <c r="E21" s="1" t="s">
        <v>1156</v>
      </c>
      <c r="F21" s="4"/>
      <c r="G21" s="4"/>
      <c r="H21" s="4"/>
      <c r="I21" s="4"/>
      <c r="J21" s="4"/>
      <c r="K21" s="4"/>
      <c r="L21" s="4"/>
      <c r="M21" s="4"/>
    </row>
    <row r="22" ht="19" customHeight="1" spans="1:13">
      <c r="A22" s="2" t="s">
        <v>60</v>
      </c>
      <c r="B22" s="2" t="s">
        <v>1164</v>
      </c>
      <c r="C22" s="3">
        <v>0</v>
      </c>
      <c r="D22" s="2" t="s">
        <v>746</v>
      </c>
      <c r="E22" s="2"/>
      <c r="F22" s="2"/>
      <c r="G22" s="2"/>
      <c r="H22" s="4"/>
      <c r="I22" s="4"/>
      <c r="J22" s="4"/>
      <c r="K22" s="4"/>
      <c r="L22" s="4"/>
      <c r="M22" s="4"/>
    </row>
    <row r="23" ht="19" customHeight="1" spans="1:13">
      <c r="A23" s="9" t="s">
        <v>60</v>
      </c>
      <c r="B23" s="9" t="s">
        <v>1158</v>
      </c>
      <c r="C23" s="12">
        <f>SUMIFS('8月奖金发放记录'!$J$2:$J$171,'8月奖金发放记录'!$B$2:$B$171,"赵伟军",'8月奖金发放记录'!$A$2:$A$171,"粤A08933F")</f>
        <v>0</v>
      </c>
      <c r="D23" s="2" t="s">
        <v>1159</v>
      </c>
      <c r="E23" s="2" t="s">
        <v>1160</v>
      </c>
      <c r="F23" s="2"/>
      <c r="G23" s="2"/>
      <c r="H23" s="4"/>
      <c r="I23" s="4"/>
      <c r="J23" s="4"/>
      <c r="K23" s="4"/>
      <c r="L23" s="4"/>
      <c r="M23" s="4"/>
    </row>
    <row r="24" ht="19" customHeight="1" spans="1:13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19" customHeight="1" spans="1:13">
      <c r="A25" s="6" t="s">
        <v>1102</v>
      </c>
      <c r="B25" s="6"/>
      <c r="C25" s="7">
        <f>H2</f>
        <v>0</v>
      </c>
      <c r="D25" s="4"/>
      <c r="E25" s="4"/>
      <c r="F25" s="4"/>
      <c r="G25" s="4"/>
      <c r="H25" s="4"/>
      <c r="I25" s="4"/>
      <c r="J25" s="4"/>
      <c r="K25" s="4"/>
      <c r="L25" s="4"/>
      <c r="M25" s="4"/>
    </row>
    <row r="26" ht="19" customHeight="1" spans="1:1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ht="19" customHeight="1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ht="19" customHeight="1" spans="1: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ht="19" customHeight="1" spans="1:1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19" customHeight="1" spans="1:1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ht="19" customHeight="1" spans="1: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ht="19" customHeight="1" spans="1:1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ht="19" customHeight="1" spans="1:1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ht="19" customHeight="1" spans="1:1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19" customHeight="1" spans="1:1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ht="19" customHeight="1" spans="1:1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ht="19" customHeight="1" spans="1:1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ht="19" customHeight="1" spans="1:1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ht="19" customHeight="1" spans="1:1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ht="19" customHeight="1" spans="1:1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ht="19" customHeight="1" spans="1:1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ht="19" customHeight="1" spans="1:1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15">
    <mergeCell ref="A1:M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8"/>
  <sheetViews>
    <sheetView workbookViewId="0">
      <selection activeCell="A1" sqref="A1:M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1" width="22" customWidth="1"/>
    <col min="12" max="12" width="25" customWidth="1"/>
    <col min="13" max="13" width="12" customWidth="1"/>
  </cols>
  <sheetData>
    <row r="1" ht="22" customHeight="1" spans="1:13">
      <c r="A1" s="8" t="s">
        <v>2436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9" customHeight="1" spans="1:13">
      <c r="A2" s="6" t="s">
        <v>1167</v>
      </c>
      <c r="B2" s="6"/>
      <c r="C2" s="6"/>
      <c r="D2" s="6"/>
      <c r="E2" s="6" t="s">
        <v>1140</v>
      </c>
      <c r="F2" s="6"/>
      <c r="G2" s="6"/>
      <c r="H2" s="7">
        <f>SUMIFS('8月奖金发放记录'!$J$2:$J$171,'8月奖金发放记录'!$B$2:$B$171,"金可鹏")</f>
        <v>4660</v>
      </c>
      <c r="I2" s="6"/>
      <c r="J2" s="6"/>
      <c r="K2" s="6"/>
      <c r="L2" s="6"/>
      <c r="M2" s="6"/>
    </row>
    <row r="3" ht="19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4" customHeight="1" spans="1:13">
      <c r="A4" s="1" t="s">
        <v>30</v>
      </c>
      <c r="B4" s="1" t="s">
        <v>0</v>
      </c>
      <c r="C4" s="1" t="s">
        <v>1141</v>
      </c>
      <c r="D4" s="1" t="s">
        <v>1142</v>
      </c>
      <c r="E4" s="1" t="s">
        <v>1143</v>
      </c>
      <c r="F4" s="1" t="s">
        <v>1144</v>
      </c>
      <c r="G4" s="1" t="s">
        <v>1145</v>
      </c>
      <c r="H4" s="1" t="s">
        <v>1146</v>
      </c>
      <c r="I4" s="1" t="s">
        <v>1147</v>
      </c>
      <c r="J4" s="1" t="s">
        <v>1148</v>
      </c>
      <c r="K4" s="1" t="s">
        <v>1149</v>
      </c>
      <c r="L4" s="1" t="s">
        <v>1150</v>
      </c>
      <c r="M4" s="1" t="s">
        <v>69</v>
      </c>
    </row>
    <row r="5" ht="34" customHeight="1" spans="1:13">
      <c r="A5" s="9" t="s">
        <v>119</v>
      </c>
      <c r="B5" s="10" t="s">
        <v>17</v>
      </c>
      <c r="C5" s="3">
        <v>1000</v>
      </c>
      <c r="D5" s="2" t="s">
        <v>1151</v>
      </c>
      <c r="E5" s="2" t="s">
        <v>1151</v>
      </c>
      <c r="F5" s="2" t="s">
        <v>1151</v>
      </c>
      <c r="G5" s="2" t="s">
        <v>2437</v>
      </c>
      <c r="H5" s="2" t="s">
        <v>2438</v>
      </c>
      <c r="I5" s="2" t="s">
        <v>2439</v>
      </c>
      <c r="J5" s="2" t="s">
        <v>2440</v>
      </c>
      <c r="K5" s="2" t="s">
        <v>2441</v>
      </c>
      <c r="L5" s="2" t="s">
        <v>2442</v>
      </c>
      <c r="M5" s="2" t="s">
        <v>24</v>
      </c>
    </row>
    <row r="6" ht="34" customHeight="1" spans="1:13">
      <c r="A6" s="1" t="s">
        <v>60</v>
      </c>
      <c r="B6" s="1" t="s">
        <v>1155</v>
      </c>
      <c r="C6" s="11" t="s">
        <v>1108</v>
      </c>
      <c r="D6" s="1" t="s">
        <v>51</v>
      </c>
      <c r="E6" s="1" t="s">
        <v>1156</v>
      </c>
      <c r="F6" s="4"/>
      <c r="G6" s="4"/>
      <c r="H6" s="4"/>
      <c r="I6" s="4"/>
      <c r="J6" s="4"/>
      <c r="K6" s="4"/>
      <c r="L6" s="4"/>
      <c r="M6" s="4"/>
    </row>
    <row r="7" ht="19" customHeight="1" spans="1:13">
      <c r="A7" s="2" t="s">
        <v>60</v>
      </c>
      <c r="B7" s="2" t="s">
        <v>1164</v>
      </c>
      <c r="C7" s="3">
        <v>0</v>
      </c>
      <c r="D7" s="2" t="s">
        <v>746</v>
      </c>
      <c r="E7" s="2"/>
      <c r="F7" s="2"/>
      <c r="G7" s="2"/>
      <c r="H7" s="4"/>
      <c r="I7" s="4"/>
      <c r="J7" s="4"/>
      <c r="K7" s="4"/>
      <c r="L7" s="4"/>
      <c r="M7" s="4"/>
    </row>
    <row r="8" ht="19" customHeight="1" spans="1:13">
      <c r="A8" s="9" t="s">
        <v>60</v>
      </c>
      <c r="B8" s="9" t="s">
        <v>1158</v>
      </c>
      <c r="C8" s="12">
        <f>SUMIFS('8月奖金发放记录'!$J$2:$J$171,'8月奖金发放记录'!$B$2:$B$171,"金可鹏",'8月奖金发放记录'!$A$2:$A$171,"粤A02683F")</f>
        <v>0</v>
      </c>
      <c r="D8" s="2" t="s">
        <v>1159</v>
      </c>
      <c r="E8" s="2" t="s">
        <v>1160</v>
      </c>
      <c r="F8" s="2"/>
      <c r="G8" s="2"/>
      <c r="H8" s="4"/>
      <c r="I8" s="4"/>
      <c r="J8" s="4"/>
      <c r="K8" s="4"/>
      <c r="L8" s="4"/>
      <c r="M8" s="4"/>
    </row>
    <row r="9" ht="19" customHeight="1" spans="1:13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</row>
    <row r="10" ht="34" customHeight="1" spans="1:13">
      <c r="A10" s="9" t="s">
        <v>124</v>
      </c>
      <c r="B10" s="10" t="s">
        <v>17</v>
      </c>
      <c r="C10" s="3">
        <v>1000</v>
      </c>
      <c r="D10" s="2" t="s">
        <v>1151</v>
      </c>
      <c r="E10" s="2" t="s">
        <v>1151</v>
      </c>
      <c r="F10" s="2" t="s">
        <v>2443</v>
      </c>
      <c r="G10" s="2" t="s">
        <v>2444</v>
      </c>
      <c r="H10" s="2" t="s">
        <v>2445</v>
      </c>
      <c r="I10" s="2" t="s">
        <v>2446</v>
      </c>
      <c r="J10" s="2" t="s">
        <v>2447</v>
      </c>
      <c r="K10" s="2" t="s">
        <v>2448</v>
      </c>
      <c r="L10" s="2" t="s">
        <v>2449</v>
      </c>
      <c r="M10" s="2" t="s">
        <v>24</v>
      </c>
    </row>
    <row r="11" ht="34" customHeight="1" spans="1:13">
      <c r="A11" s="1" t="s">
        <v>60</v>
      </c>
      <c r="B11" s="1" t="s">
        <v>1155</v>
      </c>
      <c r="C11" s="11" t="s">
        <v>1108</v>
      </c>
      <c r="D11" s="1" t="s">
        <v>51</v>
      </c>
      <c r="E11" s="1" t="s">
        <v>1156</v>
      </c>
      <c r="F11" s="4"/>
      <c r="G11" s="4"/>
      <c r="H11" s="4"/>
      <c r="I11" s="4"/>
      <c r="J11" s="4"/>
      <c r="K11" s="4"/>
      <c r="L11" s="4"/>
      <c r="M11" s="4"/>
    </row>
    <row r="12" ht="19" customHeight="1" spans="1:13">
      <c r="A12" s="2" t="s">
        <v>60</v>
      </c>
      <c r="B12" s="2" t="s">
        <v>1164</v>
      </c>
      <c r="C12" s="3">
        <v>0</v>
      </c>
      <c r="D12" s="2" t="s">
        <v>746</v>
      </c>
      <c r="E12" s="2"/>
      <c r="F12" s="2"/>
      <c r="G12" s="2"/>
      <c r="H12" s="4"/>
      <c r="I12" s="4"/>
      <c r="J12" s="4"/>
      <c r="K12" s="4"/>
      <c r="L12" s="4"/>
      <c r="M12" s="4"/>
    </row>
    <row r="13" ht="19" customHeight="1" spans="1:13">
      <c r="A13" s="9" t="s">
        <v>60</v>
      </c>
      <c r="B13" s="9" t="s">
        <v>1158</v>
      </c>
      <c r="C13" s="12">
        <f>SUMIFS('8月奖金发放记录'!$J$2:$J$171,'8月奖金发放记录'!$B$2:$B$171,"金可鹏",'8月奖金发放记录'!$A$2:$A$171,"粤A03502F")</f>
        <v>0</v>
      </c>
      <c r="D13" s="2" t="s">
        <v>1159</v>
      </c>
      <c r="E13" s="2" t="s">
        <v>1160</v>
      </c>
      <c r="F13" s="2"/>
      <c r="G13" s="2"/>
      <c r="H13" s="4"/>
      <c r="I13" s="4"/>
      <c r="J13" s="4"/>
      <c r="K13" s="4"/>
      <c r="L13" s="4"/>
      <c r="M13" s="4"/>
    </row>
    <row r="14" ht="19" customHeight="1" spans="1:13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34" customHeight="1" spans="1:13">
      <c r="A15" s="9" t="s">
        <v>127</v>
      </c>
      <c r="B15" s="10" t="s">
        <v>17</v>
      </c>
      <c r="C15" s="3">
        <v>1000</v>
      </c>
      <c r="D15" s="2" t="s">
        <v>1151</v>
      </c>
      <c r="E15" s="2" t="s">
        <v>1151</v>
      </c>
      <c r="F15" s="2" t="s">
        <v>1151</v>
      </c>
      <c r="G15" s="2" t="s">
        <v>2450</v>
      </c>
      <c r="H15" s="2" t="s">
        <v>2451</v>
      </c>
      <c r="I15" s="2" t="s">
        <v>2452</v>
      </c>
      <c r="J15" s="2" t="s">
        <v>2453</v>
      </c>
      <c r="K15" s="2" t="s">
        <v>2454</v>
      </c>
      <c r="L15" s="2" t="s">
        <v>2455</v>
      </c>
      <c r="M15" s="2" t="s">
        <v>24</v>
      </c>
    </row>
    <row r="16" ht="34" customHeight="1" spans="1:13">
      <c r="A16" s="1" t="s">
        <v>60</v>
      </c>
      <c r="B16" s="1" t="s">
        <v>1155</v>
      </c>
      <c r="C16" s="11" t="s">
        <v>1108</v>
      </c>
      <c r="D16" s="1" t="s">
        <v>51</v>
      </c>
      <c r="E16" s="1" t="s">
        <v>1156</v>
      </c>
      <c r="F16" s="4"/>
      <c r="G16" s="4"/>
      <c r="H16" s="4"/>
      <c r="I16" s="4"/>
      <c r="J16" s="4"/>
      <c r="K16" s="4"/>
      <c r="L16" s="4"/>
      <c r="M16" s="4"/>
    </row>
    <row r="17" ht="19" customHeight="1" spans="1:13">
      <c r="A17" s="2" t="s">
        <v>60</v>
      </c>
      <c r="B17" s="2" t="s">
        <v>1164</v>
      </c>
      <c r="C17" s="3">
        <v>0</v>
      </c>
      <c r="D17" s="2" t="s">
        <v>746</v>
      </c>
      <c r="E17" s="2"/>
      <c r="F17" s="2"/>
      <c r="G17" s="2"/>
      <c r="H17" s="4"/>
      <c r="I17" s="4"/>
      <c r="J17" s="4"/>
      <c r="K17" s="4"/>
      <c r="L17" s="4"/>
      <c r="M17" s="4"/>
    </row>
    <row r="18" ht="19" customHeight="1" spans="1:13">
      <c r="A18" s="9" t="s">
        <v>60</v>
      </c>
      <c r="B18" s="9" t="s">
        <v>1158</v>
      </c>
      <c r="C18" s="12">
        <f>SUMIFS('8月奖金发放记录'!$J$2:$J$171,'8月奖金发放记录'!$B$2:$B$171,"金可鹏",'8月奖金发放记录'!$A$2:$A$171,"粤A03859F")</f>
        <v>0</v>
      </c>
      <c r="D18" s="2" t="s">
        <v>1159</v>
      </c>
      <c r="E18" s="2" t="s">
        <v>1160</v>
      </c>
      <c r="F18" s="2"/>
      <c r="G18" s="2"/>
      <c r="H18" s="4"/>
      <c r="I18" s="4"/>
      <c r="J18" s="4"/>
      <c r="K18" s="4"/>
      <c r="L18" s="4"/>
      <c r="M18" s="4"/>
    </row>
    <row r="19" ht="19" customHeight="1" spans="1:13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34" customHeight="1" spans="1:13">
      <c r="A20" s="9" t="s">
        <v>128</v>
      </c>
      <c r="B20" s="10" t="s">
        <v>17</v>
      </c>
      <c r="C20" s="3">
        <v>1000</v>
      </c>
      <c r="D20" s="2" t="s">
        <v>1151</v>
      </c>
      <c r="E20" s="2" t="s">
        <v>1151</v>
      </c>
      <c r="F20" s="2" t="s">
        <v>1151</v>
      </c>
      <c r="G20" s="2" t="s">
        <v>2456</v>
      </c>
      <c r="H20" s="2" t="s">
        <v>2457</v>
      </c>
      <c r="I20" s="2" t="s">
        <v>1151</v>
      </c>
      <c r="J20" s="2" t="s">
        <v>1151</v>
      </c>
      <c r="K20" s="2" t="s">
        <v>2458</v>
      </c>
      <c r="L20" s="2" t="s">
        <v>2458</v>
      </c>
      <c r="M20" s="2" t="s">
        <v>24</v>
      </c>
    </row>
    <row r="21" ht="34" customHeight="1" spans="1:13">
      <c r="A21" s="1" t="s">
        <v>60</v>
      </c>
      <c r="B21" s="1" t="s">
        <v>1155</v>
      </c>
      <c r="C21" s="11" t="s">
        <v>1108</v>
      </c>
      <c r="D21" s="1" t="s">
        <v>51</v>
      </c>
      <c r="E21" s="1" t="s">
        <v>1156</v>
      </c>
      <c r="F21" s="4"/>
      <c r="G21" s="4"/>
      <c r="H21" s="4"/>
      <c r="I21" s="4"/>
      <c r="J21" s="4"/>
      <c r="K21" s="4"/>
      <c r="L21" s="4"/>
      <c r="M21" s="4"/>
    </row>
    <row r="22" ht="19" customHeight="1" spans="1:13">
      <c r="A22" s="2" t="s">
        <v>60</v>
      </c>
      <c r="B22" s="2" t="s">
        <v>1164</v>
      </c>
      <c r="C22" s="3">
        <v>0</v>
      </c>
      <c r="D22" s="2" t="s">
        <v>746</v>
      </c>
      <c r="E22" s="2"/>
      <c r="F22" s="2"/>
      <c r="G22" s="2"/>
      <c r="H22" s="4"/>
      <c r="I22" s="4"/>
      <c r="J22" s="4"/>
      <c r="K22" s="4"/>
      <c r="L22" s="4"/>
      <c r="M22" s="4"/>
    </row>
    <row r="23" ht="19" customHeight="1" spans="1:13">
      <c r="A23" s="9" t="s">
        <v>60</v>
      </c>
      <c r="B23" s="9" t="s">
        <v>1158</v>
      </c>
      <c r="C23" s="12">
        <f>SUMIFS('8月奖金发放记录'!$J$2:$J$171,'8月奖金发放记录'!$B$2:$B$171,"金可鹏",'8月奖金发放记录'!$A$2:$A$171,"粤A05106F")</f>
        <v>0</v>
      </c>
      <c r="D23" s="2" t="s">
        <v>1159</v>
      </c>
      <c r="E23" s="2" t="s">
        <v>1160</v>
      </c>
      <c r="F23" s="2"/>
      <c r="G23" s="2"/>
      <c r="H23" s="4"/>
      <c r="I23" s="4"/>
      <c r="J23" s="4"/>
      <c r="K23" s="4"/>
      <c r="L23" s="4"/>
      <c r="M23" s="4"/>
    </row>
    <row r="24" ht="19" customHeight="1" spans="1:13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34" customHeight="1" spans="1:13">
      <c r="A25" s="9" t="s">
        <v>132</v>
      </c>
      <c r="B25" s="10" t="s">
        <v>17</v>
      </c>
      <c r="C25" s="3">
        <v>1000</v>
      </c>
      <c r="D25" s="2" t="s">
        <v>1151</v>
      </c>
      <c r="E25" s="2" t="s">
        <v>1151</v>
      </c>
      <c r="F25" s="2" t="s">
        <v>1151</v>
      </c>
      <c r="G25" s="2" t="s">
        <v>2459</v>
      </c>
      <c r="H25" s="2" t="s">
        <v>2460</v>
      </c>
      <c r="I25" s="2" t="s">
        <v>2461</v>
      </c>
      <c r="J25" s="2" t="s">
        <v>2462</v>
      </c>
      <c r="K25" s="2" t="s">
        <v>2463</v>
      </c>
      <c r="L25" s="2" t="s">
        <v>2464</v>
      </c>
      <c r="M25" s="2" t="s">
        <v>24</v>
      </c>
    </row>
    <row r="26" ht="34" customHeight="1" spans="1:13">
      <c r="A26" s="1" t="s">
        <v>60</v>
      </c>
      <c r="B26" s="1" t="s">
        <v>1155</v>
      </c>
      <c r="C26" s="11" t="s">
        <v>1108</v>
      </c>
      <c r="D26" s="1" t="s">
        <v>51</v>
      </c>
      <c r="E26" s="1" t="s">
        <v>1156</v>
      </c>
      <c r="F26" s="4"/>
      <c r="G26" s="4"/>
      <c r="H26" s="4"/>
      <c r="I26" s="4"/>
      <c r="J26" s="4"/>
      <c r="K26" s="4"/>
      <c r="L26" s="4"/>
      <c r="M26" s="4"/>
    </row>
    <row r="27" ht="19" customHeight="1" spans="1:13">
      <c r="A27" s="2" t="s">
        <v>60</v>
      </c>
      <c r="B27" s="2" t="s">
        <v>1164</v>
      </c>
      <c r="C27" s="3">
        <v>0</v>
      </c>
      <c r="D27" s="2" t="s">
        <v>746</v>
      </c>
      <c r="E27" s="2"/>
      <c r="F27" s="2"/>
      <c r="G27" s="2"/>
      <c r="H27" s="4"/>
      <c r="I27" s="4"/>
      <c r="J27" s="4"/>
      <c r="K27" s="4"/>
      <c r="L27" s="4"/>
      <c r="M27" s="4"/>
    </row>
    <row r="28" ht="19" customHeight="1" spans="1:13">
      <c r="A28" s="9" t="s">
        <v>60</v>
      </c>
      <c r="B28" s="9" t="s">
        <v>1158</v>
      </c>
      <c r="C28" s="12">
        <f>SUMIFS('8月奖金发放记录'!$J$2:$J$171,'8月奖金发放记录'!$B$2:$B$171,"金可鹏",'8月奖金发放记录'!$A$2:$A$171,"粤A05391F")</f>
        <v>0</v>
      </c>
      <c r="D28" s="2" t="s">
        <v>1159</v>
      </c>
      <c r="E28" s="2" t="s">
        <v>1160</v>
      </c>
      <c r="F28" s="2"/>
      <c r="G28" s="2"/>
      <c r="H28" s="4"/>
      <c r="I28" s="4"/>
      <c r="J28" s="4"/>
      <c r="K28" s="4"/>
      <c r="L28" s="4"/>
      <c r="M28" s="4"/>
    </row>
    <row r="29" ht="19" customHeight="1" spans="1:13">
      <c r="A29" s="4"/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34" customHeight="1" spans="1:13">
      <c r="A30" s="9" t="s">
        <v>133</v>
      </c>
      <c r="B30" s="10" t="s">
        <v>17</v>
      </c>
      <c r="C30" s="3">
        <v>1000</v>
      </c>
      <c r="D30" s="2" t="s">
        <v>1151</v>
      </c>
      <c r="E30" s="2" t="s">
        <v>2465</v>
      </c>
      <c r="F30" s="2" t="s">
        <v>2466</v>
      </c>
      <c r="G30" s="2" t="s">
        <v>2467</v>
      </c>
      <c r="H30" s="2" t="s">
        <v>2468</v>
      </c>
      <c r="I30" s="2" t="s">
        <v>2469</v>
      </c>
      <c r="J30" s="2" t="s">
        <v>2470</v>
      </c>
      <c r="K30" s="2" t="s">
        <v>2471</v>
      </c>
      <c r="L30" s="2" t="s">
        <v>2472</v>
      </c>
      <c r="M30" s="2" t="s">
        <v>69</v>
      </c>
    </row>
    <row r="31" ht="34" customHeight="1" spans="1:13">
      <c r="A31" s="1" t="s">
        <v>60</v>
      </c>
      <c r="B31" s="1" t="s">
        <v>1155</v>
      </c>
      <c r="C31" s="11" t="s">
        <v>1108</v>
      </c>
      <c r="D31" s="1" t="s">
        <v>51</v>
      </c>
      <c r="E31" s="1" t="s">
        <v>1156</v>
      </c>
      <c r="F31" s="4"/>
      <c r="G31" s="4"/>
      <c r="H31" s="4"/>
      <c r="I31" s="4"/>
      <c r="J31" s="4"/>
      <c r="K31" s="4"/>
      <c r="L31" s="4"/>
      <c r="M31" s="4"/>
    </row>
    <row r="32" ht="19" customHeight="1" spans="1:13">
      <c r="A32" s="2" t="s">
        <v>60</v>
      </c>
      <c r="B32" s="2" t="s">
        <v>1100</v>
      </c>
      <c r="C32" s="3">
        <f>'8月奖金发放记录'!J50</f>
        <v>1000</v>
      </c>
      <c r="D32" s="2" t="s">
        <v>1157</v>
      </c>
      <c r="E32" s="2"/>
      <c r="F32" s="2"/>
      <c r="G32" s="2"/>
      <c r="H32" s="4"/>
      <c r="I32" s="4"/>
      <c r="J32" s="4"/>
      <c r="K32" s="4"/>
      <c r="L32" s="4"/>
      <c r="M32" s="4"/>
    </row>
    <row r="33" ht="19" customHeight="1" spans="1:13">
      <c r="A33" s="9" t="s">
        <v>60</v>
      </c>
      <c r="B33" s="9" t="s">
        <v>1158</v>
      </c>
      <c r="C33" s="12">
        <f>SUMIFS('8月奖金发放记录'!$J$2:$J$171,'8月奖金发放记录'!$B$2:$B$171,"金可鹏",'8月奖金发放记录'!$A$2:$A$171,"粤A06290F")</f>
        <v>1000</v>
      </c>
      <c r="D33" s="2" t="s">
        <v>1159</v>
      </c>
      <c r="E33" s="2" t="s">
        <v>1160</v>
      </c>
      <c r="F33" s="2"/>
      <c r="G33" s="2"/>
      <c r="H33" s="4"/>
      <c r="I33" s="4"/>
      <c r="J33" s="4"/>
      <c r="K33" s="4"/>
      <c r="L33" s="4"/>
      <c r="M33" s="4"/>
    </row>
    <row r="34" ht="19" customHeight="1" spans="1:13">
      <c r="A34" s="4"/>
      <c r="B34" s="4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34" customHeight="1" spans="1:13">
      <c r="A35" s="9" t="s">
        <v>136</v>
      </c>
      <c r="B35" s="10" t="s">
        <v>17</v>
      </c>
      <c r="C35" s="3">
        <v>1000</v>
      </c>
      <c r="D35" s="2" t="s">
        <v>1151</v>
      </c>
      <c r="E35" s="2" t="s">
        <v>1151</v>
      </c>
      <c r="F35" s="2" t="s">
        <v>2473</v>
      </c>
      <c r="G35" s="2" t="s">
        <v>2474</v>
      </c>
      <c r="H35" s="2" t="s">
        <v>2475</v>
      </c>
      <c r="I35" s="2" t="s">
        <v>2476</v>
      </c>
      <c r="J35" s="2" t="s">
        <v>2477</v>
      </c>
      <c r="K35" s="2" t="s">
        <v>2478</v>
      </c>
      <c r="L35" s="2" t="s">
        <v>2479</v>
      </c>
      <c r="M35" s="2" t="s">
        <v>24</v>
      </c>
    </row>
    <row r="36" ht="34" customHeight="1" spans="1:13">
      <c r="A36" s="1" t="s">
        <v>60</v>
      </c>
      <c r="B36" s="1" t="s">
        <v>1155</v>
      </c>
      <c r="C36" s="11" t="s">
        <v>1108</v>
      </c>
      <c r="D36" s="1" t="s">
        <v>51</v>
      </c>
      <c r="E36" s="1" t="s">
        <v>1156</v>
      </c>
      <c r="F36" s="4"/>
      <c r="G36" s="4"/>
      <c r="H36" s="4"/>
      <c r="I36" s="4"/>
      <c r="J36" s="4"/>
      <c r="K36" s="4"/>
      <c r="L36" s="4"/>
      <c r="M36" s="4"/>
    </row>
    <row r="37" ht="19" customHeight="1" spans="1:13">
      <c r="A37" s="2" t="s">
        <v>60</v>
      </c>
      <c r="B37" s="2" t="s">
        <v>1164</v>
      </c>
      <c r="C37" s="3">
        <v>0</v>
      </c>
      <c r="D37" s="2" t="s">
        <v>746</v>
      </c>
      <c r="E37" s="2"/>
      <c r="F37" s="2"/>
      <c r="G37" s="2"/>
      <c r="H37" s="4"/>
      <c r="I37" s="4"/>
      <c r="J37" s="4"/>
      <c r="K37" s="4"/>
      <c r="L37" s="4"/>
      <c r="M37" s="4"/>
    </row>
    <row r="38" ht="19" customHeight="1" spans="1:13">
      <c r="A38" s="9" t="s">
        <v>60</v>
      </c>
      <c r="B38" s="9" t="s">
        <v>1158</v>
      </c>
      <c r="C38" s="12">
        <f>SUMIFS('8月奖金发放记录'!$J$2:$J$171,'8月奖金发放记录'!$B$2:$B$171,"金可鹏",'8月奖金发放记录'!$A$2:$A$171,"粤A06569F")</f>
        <v>0</v>
      </c>
      <c r="D38" s="2" t="s">
        <v>1159</v>
      </c>
      <c r="E38" s="2" t="s">
        <v>1160</v>
      </c>
      <c r="F38" s="2"/>
      <c r="G38" s="2"/>
      <c r="H38" s="4"/>
      <c r="I38" s="4"/>
      <c r="J38" s="4"/>
      <c r="K38" s="4"/>
      <c r="L38" s="4"/>
      <c r="M38" s="4"/>
    </row>
    <row r="39" ht="19" customHeight="1" spans="1:13">
      <c r="A39" s="4"/>
      <c r="B39" s="4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ht="34" customHeight="1" spans="1:13">
      <c r="A40" s="9" t="s">
        <v>137</v>
      </c>
      <c r="B40" s="10" t="s">
        <v>17</v>
      </c>
      <c r="C40" s="3">
        <v>1000</v>
      </c>
      <c r="D40" s="2" t="s">
        <v>1151</v>
      </c>
      <c r="E40" s="2" t="s">
        <v>1151</v>
      </c>
      <c r="F40" s="2" t="s">
        <v>1151</v>
      </c>
      <c r="G40" s="2" t="s">
        <v>2480</v>
      </c>
      <c r="H40" s="2" t="s">
        <v>2481</v>
      </c>
      <c r="I40" s="2" t="s">
        <v>1535</v>
      </c>
      <c r="J40" s="2" t="s">
        <v>2482</v>
      </c>
      <c r="K40" s="2" t="s">
        <v>2483</v>
      </c>
      <c r="L40" s="2" t="s">
        <v>2484</v>
      </c>
      <c r="M40" s="2" t="s">
        <v>24</v>
      </c>
    </row>
    <row r="41" ht="34" customHeight="1" spans="1:13">
      <c r="A41" s="1" t="s">
        <v>60</v>
      </c>
      <c r="B41" s="1" t="s">
        <v>1155</v>
      </c>
      <c r="C41" s="11" t="s">
        <v>1108</v>
      </c>
      <c r="D41" s="1" t="s">
        <v>51</v>
      </c>
      <c r="E41" s="1" t="s">
        <v>1156</v>
      </c>
      <c r="F41" s="4"/>
      <c r="G41" s="4"/>
      <c r="H41" s="4"/>
      <c r="I41" s="4"/>
      <c r="J41" s="4"/>
      <c r="K41" s="4"/>
      <c r="L41" s="4"/>
      <c r="M41" s="4"/>
    </row>
    <row r="42" ht="19" customHeight="1" spans="1:13">
      <c r="A42" s="2" t="s">
        <v>60</v>
      </c>
      <c r="B42" s="2" t="s">
        <v>1164</v>
      </c>
      <c r="C42" s="3">
        <v>0</v>
      </c>
      <c r="D42" s="2" t="s">
        <v>746</v>
      </c>
      <c r="E42" s="2"/>
      <c r="F42" s="2"/>
      <c r="G42" s="2"/>
      <c r="H42" s="4"/>
      <c r="I42" s="4"/>
      <c r="J42" s="4"/>
      <c r="K42" s="4"/>
      <c r="L42" s="4"/>
      <c r="M42" s="4"/>
    </row>
    <row r="43" ht="19" customHeight="1" spans="1:13">
      <c r="A43" s="9" t="s">
        <v>60</v>
      </c>
      <c r="B43" s="9" t="s">
        <v>1158</v>
      </c>
      <c r="C43" s="12">
        <f>SUMIFS('8月奖金发放记录'!$J$2:$J$171,'8月奖金发放记录'!$B$2:$B$171,"金可鹏",'8月奖金发放记录'!$A$2:$A$171,"粤A06859F")</f>
        <v>0</v>
      </c>
      <c r="D43" s="2" t="s">
        <v>1159</v>
      </c>
      <c r="E43" s="2" t="s">
        <v>1160</v>
      </c>
      <c r="F43" s="2"/>
      <c r="G43" s="2"/>
      <c r="H43" s="4"/>
      <c r="I43" s="4"/>
      <c r="J43" s="4"/>
      <c r="K43" s="4"/>
      <c r="L43" s="4"/>
      <c r="M43" s="4"/>
    </row>
    <row r="44" ht="19" customHeight="1" spans="1:13">
      <c r="A44" s="4"/>
      <c r="B44" s="4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ht="34" customHeight="1" spans="1:13">
      <c r="A45" s="9" t="s">
        <v>138</v>
      </c>
      <c r="B45" s="10" t="s">
        <v>17</v>
      </c>
      <c r="C45" s="3">
        <v>1000</v>
      </c>
      <c r="D45" s="2" t="s">
        <v>1151</v>
      </c>
      <c r="E45" s="2" t="s">
        <v>1151</v>
      </c>
      <c r="F45" s="2" t="s">
        <v>1151</v>
      </c>
      <c r="G45" s="2" t="s">
        <v>2485</v>
      </c>
      <c r="H45" s="2" t="s">
        <v>2486</v>
      </c>
      <c r="I45" s="2" t="s">
        <v>2487</v>
      </c>
      <c r="J45" s="2" t="s">
        <v>2488</v>
      </c>
      <c r="K45" s="2" t="s">
        <v>2489</v>
      </c>
      <c r="L45" s="2" t="s">
        <v>2490</v>
      </c>
      <c r="M45" s="2" t="s">
        <v>24</v>
      </c>
    </row>
    <row r="46" ht="34" customHeight="1" spans="1:13">
      <c r="A46" s="1" t="s">
        <v>60</v>
      </c>
      <c r="B46" s="1" t="s">
        <v>1155</v>
      </c>
      <c r="C46" s="11" t="s">
        <v>1108</v>
      </c>
      <c r="D46" s="1" t="s">
        <v>51</v>
      </c>
      <c r="E46" s="1" t="s">
        <v>1156</v>
      </c>
      <c r="F46" s="4"/>
      <c r="G46" s="4"/>
      <c r="H46" s="4"/>
      <c r="I46" s="4"/>
      <c r="J46" s="4"/>
      <c r="K46" s="4"/>
      <c r="L46" s="4"/>
      <c r="M46" s="4"/>
    </row>
    <row r="47" ht="19" customHeight="1" spans="1:13">
      <c r="A47" s="2" t="s">
        <v>60</v>
      </c>
      <c r="B47" s="2" t="s">
        <v>1164</v>
      </c>
      <c r="C47" s="3">
        <v>0</v>
      </c>
      <c r="D47" s="2" t="s">
        <v>746</v>
      </c>
      <c r="E47" s="2"/>
      <c r="F47" s="2"/>
      <c r="G47" s="2"/>
      <c r="H47" s="4"/>
      <c r="I47" s="4"/>
      <c r="J47" s="4"/>
      <c r="K47" s="4"/>
      <c r="L47" s="4"/>
      <c r="M47" s="4"/>
    </row>
    <row r="48" ht="19" customHeight="1" spans="1:13">
      <c r="A48" s="9" t="s">
        <v>60</v>
      </c>
      <c r="B48" s="9" t="s">
        <v>1158</v>
      </c>
      <c r="C48" s="12">
        <f>SUMIFS('8月奖金发放记录'!$J$2:$J$171,'8月奖金发放记录'!$B$2:$B$171,"金可鹏",'8月奖金发放记录'!$A$2:$A$171,"粤A06932F")</f>
        <v>0</v>
      </c>
      <c r="D48" s="2" t="s">
        <v>1159</v>
      </c>
      <c r="E48" s="2" t="s">
        <v>1160</v>
      </c>
      <c r="F48" s="2"/>
      <c r="G48" s="2"/>
      <c r="H48" s="4"/>
      <c r="I48" s="4"/>
      <c r="J48" s="4"/>
      <c r="K48" s="4"/>
      <c r="L48" s="4"/>
      <c r="M48" s="4"/>
    </row>
    <row r="49" ht="19" customHeight="1" spans="1:13">
      <c r="A49" s="4"/>
      <c r="B49" s="4"/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ht="34" customHeight="1" spans="1:13">
      <c r="A50" s="9" t="s">
        <v>139</v>
      </c>
      <c r="B50" s="10" t="s">
        <v>17</v>
      </c>
      <c r="C50" s="3">
        <v>1000</v>
      </c>
      <c r="D50" s="2" t="s">
        <v>1151</v>
      </c>
      <c r="E50" s="2" t="s">
        <v>1151</v>
      </c>
      <c r="F50" s="2" t="s">
        <v>1151</v>
      </c>
      <c r="G50" s="2" t="s">
        <v>2491</v>
      </c>
      <c r="H50" s="2" t="s">
        <v>2492</v>
      </c>
      <c r="I50" s="2" t="s">
        <v>2493</v>
      </c>
      <c r="J50" s="2" t="s">
        <v>2494</v>
      </c>
      <c r="K50" s="2" t="s">
        <v>2495</v>
      </c>
      <c r="L50" s="2" t="s">
        <v>2496</v>
      </c>
      <c r="M50" s="2" t="s">
        <v>24</v>
      </c>
    </row>
    <row r="51" ht="34" customHeight="1" spans="1:13">
      <c r="A51" s="1" t="s">
        <v>60</v>
      </c>
      <c r="B51" s="1" t="s">
        <v>1155</v>
      </c>
      <c r="C51" s="11" t="s">
        <v>1108</v>
      </c>
      <c r="D51" s="1" t="s">
        <v>51</v>
      </c>
      <c r="E51" s="1" t="s">
        <v>1156</v>
      </c>
      <c r="F51" s="4"/>
      <c r="G51" s="4"/>
      <c r="H51" s="4"/>
      <c r="I51" s="4"/>
      <c r="J51" s="4"/>
      <c r="K51" s="4"/>
      <c r="L51" s="4"/>
      <c r="M51" s="4"/>
    </row>
    <row r="52" ht="19" customHeight="1" spans="1:13">
      <c r="A52" s="2" t="s">
        <v>60</v>
      </c>
      <c r="B52" s="2" t="s">
        <v>1164</v>
      </c>
      <c r="C52" s="3">
        <v>0</v>
      </c>
      <c r="D52" s="2" t="s">
        <v>746</v>
      </c>
      <c r="E52" s="2"/>
      <c r="F52" s="2"/>
      <c r="G52" s="2"/>
      <c r="H52" s="4"/>
      <c r="I52" s="4"/>
      <c r="J52" s="4"/>
      <c r="K52" s="4"/>
      <c r="L52" s="4"/>
      <c r="M52" s="4"/>
    </row>
    <row r="53" ht="19" customHeight="1" spans="1:13">
      <c r="A53" s="9" t="s">
        <v>60</v>
      </c>
      <c r="B53" s="9" t="s">
        <v>1158</v>
      </c>
      <c r="C53" s="12">
        <f>SUMIFS('8月奖金发放记录'!$J$2:$J$171,'8月奖金发放记录'!$B$2:$B$171,"金可鹏",'8月奖金发放记录'!$A$2:$A$171,"粤A08512F")</f>
        <v>0</v>
      </c>
      <c r="D53" s="2" t="s">
        <v>1159</v>
      </c>
      <c r="E53" s="2" t="s">
        <v>1160</v>
      </c>
      <c r="F53" s="2"/>
      <c r="G53" s="2"/>
      <c r="H53" s="4"/>
      <c r="I53" s="4"/>
      <c r="J53" s="4"/>
      <c r="K53" s="4"/>
      <c r="L53" s="4"/>
      <c r="M53" s="4"/>
    </row>
    <row r="54" ht="19" customHeight="1" spans="1:13">
      <c r="A54" s="4"/>
      <c r="B54" s="4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ht="34" customHeight="1" spans="1:13">
      <c r="A55" s="9" t="s">
        <v>140</v>
      </c>
      <c r="B55" s="10" t="s">
        <v>17</v>
      </c>
      <c r="C55" s="3">
        <v>1000</v>
      </c>
      <c r="D55" s="2" t="s">
        <v>1151</v>
      </c>
      <c r="E55" s="2" t="s">
        <v>1151</v>
      </c>
      <c r="F55" s="2" t="s">
        <v>1151</v>
      </c>
      <c r="G55" s="2" t="s">
        <v>2497</v>
      </c>
      <c r="H55" s="2" t="s">
        <v>2498</v>
      </c>
      <c r="I55" s="2" t="s">
        <v>2499</v>
      </c>
      <c r="J55" s="2" t="s">
        <v>2500</v>
      </c>
      <c r="K55" s="2" t="s">
        <v>2501</v>
      </c>
      <c r="L55" s="2" t="s">
        <v>2502</v>
      </c>
      <c r="M55" s="2" t="s">
        <v>24</v>
      </c>
    </row>
    <row r="56" ht="34" customHeight="1" spans="1:13">
      <c r="A56" s="1" t="s">
        <v>60</v>
      </c>
      <c r="B56" s="1" t="s">
        <v>1155</v>
      </c>
      <c r="C56" s="11" t="s">
        <v>1108</v>
      </c>
      <c r="D56" s="1" t="s">
        <v>51</v>
      </c>
      <c r="E56" s="1" t="s">
        <v>1156</v>
      </c>
      <c r="F56" s="4"/>
      <c r="G56" s="4"/>
      <c r="H56" s="4"/>
      <c r="I56" s="4"/>
      <c r="J56" s="4"/>
      <c r="K56" s="4"/>
      <c r="L56" s="4"/>
      <c r="M56" s="4"/>
    </row>
    <row r="57" ht="19" customHeight="1" spans="1:13">
      <c r="A57" s="2" t="s">
        <v>60</v>
      </c>
      <c r="B57" s="2" t="s">
        <v>1164</v>
      </c>
      <c r="C57" s="3">
        <v>0</v>
      </c>
      <c r="D57" s="2" t="s">
        <v>746</v>
      </c>
      <c r="E57" s="2"/>
      <c r="F57" s="2"/>
      <c r="G57" s="2"/>
      <c r="H57" s="4"/>
      <c r="I57" s="4"/>
      <c r="J57" s="4"/>
      <c r="K57" s="4"/>
      <c r="L57" s="4"/>
      <c r="M57" s="4"/>
    </row>
    <row r="58" ht="19" customHeight="1" spans="1:13">
      <c r="A58" s="9" t="s">
        <v>60</v>
      </c>
      <c r="B58" s="9" t="s">
        <v>1158</v>
      </c>
      <c r="C58" s="12">
        <f>SUMIFS('8月奖金发放记录'!$J$2:$J$171,'8月奖金发放记录'!$B$2:$B$171,"金可鹏",'8月奖金发放记录'!$A$2:$A$171,"粤A09262F")</f>
        <v>0</v>
      </c>
      <c r="D58" s="2" t="s">
        <v>1159</v>
      </c>
      <c r="E58" s="2" t="s">
        <v>1160</v>
      </c>
      <c r="F58" s="2"/>
      <c r="G58" s="2"/>
      <c r="H58" s="4"/>
      <c r="I58" s="4"/>
      <c r="J58" s="4"/>
      <c r="K58" s="4"/>
      <c r="L58" s="4"/>
      <c r="M58" s="4"/>
    </row>
    <row r="59" ht="19" customHeight="1" spans="1:13">
      <c r="A59" s="4"/>
      <c r="B59" s="4"/>
      <c r="C59" s="5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ht="34" customHeight="1" spans="1:13">
      <c r="A60" s="9" t="s">
        <v>490</v>
      </c>
      <c r="B60" s="10" t="s">
        <v>6</v>
      </c>
      <c r="C60" s="3">
        <v>150</v>
      </c>
      <c r="D60" s="2" t="s">
        <v>2503</v>
      </c>
      <c r="E60" s="2" t="s">
        <v>2504</v>
      </c>
      <c r="F60" s="2" t="s">
        <v>2505</v>
      </c>
      <c r="G60" s="2" t="s">
        <v>2506</v>
      </c>
      <c r="H60" s="2" t="s">
        <v>2507</v>
      </c>
      <c r="I60" s="2" t="s">
        <v>2508</v>
      </c>
      <c r="J60" s="2" t="s">
        <v>2509</v>
      </c>
      <c r="K60" s="2" t="s">
        <v>1518</v>
      </c>
      <c r="L60" s="2" t="s">
        <v>2510</v>
      </c>
      <c r="M60" s="2" t="s">
        <v>24</v>
      </c>
    </row>
    <row r="61" ht="34" customHeight="1" spans="1:13">
      <c r="A61" s="1" t="s">
        <v>60</v>
      </c>
      <c r="B61" s="1" t="s">
        <v>1155</v>
      </c>
      <c r="C61" s="11" t="s">
        <v>1108</v>
      </c>
      <c r="D61" s="1" t="s">
        <v>51</v>
      </c>
      <c r="E61" s="1" t="s">
        <v>1156</v>
      </c>
      <c r="F61" s="4"/>
      <c r="G61" s="4"/>
      <c r="H61" s="4"/>
      <c r="I61" s="4"/>
      <c r="J61" s="4"/>
      <c r="K61" s="4"/>
      <c r="L61" s="4"/>
      <c r="M61" s="4"/>
    </row>
    <row r="62" ht="19" customHeight="1" spans="1:13">
      <c r="A62" s="2" t="s">
        <v>60</v>
      </c>
      <c r="B62" s="2" t="s">
        <v>4</v>
      </c>
      <c r="C62" s="3">
        <f>'8月奖金发放记录'!J140</f>
        <v>150</v>
      </c>
      <c r="D62" s="2" t="s">
        <v>1520</v>
      </c>
      <c r="E62" s="2"/>
      <c r="F62" s="2"/>
      <c r="G62" s="2"/>
      <c r="H62" s="4"/>
      <c r="I62" s="4"/>
      <c r="J62" s="4"/>
      <c r="K62" s="4"/>
      <c r="L62" s="4"/>
      <c r="M62" s="4"/>
    </row>
    <row r="63" ht="19" customHeight="1" spans="1:13">
      <c r="A63" s="9" t="s">
        <v>60</v>
      </c>
      <c r="B63" s="9" t="s">
        <v>1158</v>
      </c>
      <c r="C63" s="12">
        <f>SUMIFS('8月奖金发放记录'!$J$2:$J$171,'8月奖金发放记录'!$B$2:$B$171,"金可鹏",'8月奖金发放记录'!$A$2:$A$171,"粤AGF7490")</f>
        <v>150</v>
      </c>
      <c r="D63" s="2" t="s">
        <v>1159</v>
      </c>
      <c r="E63" s="2" t="s">
        <v>1681</v>
      </c>
      <c r="F63" s="2"/>
      <c r="G63" s="2"/>
      <c r="H63" s="4"/>
      <c r="I63" s="4"/>
      <c r="J63" s="4"/>
      <c r="K63" s="4"/>
      <c r="L63" s="4"/>
      <c r="M63" s="4"/>
    </row>
    <row r="64" ht="19" customHeight="1" spans="1:13">
      <c r="A64" s="4"/>
      <c r="B64" s="4"/>
      <c r="C64" s="5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ht="34" customHeight="1" spans="1:13">
      <c r="A65" s="9" t="s">
        <v>141</v>
      </c>
      <c r="B65" s="10" t="s">
        <v>12</v>
      </c>
      <c r="C65" s="3">
        <v>260</v>
      </c>
      <c r="D65" s="2" t="s">
        <v>1151</v>
      </c>
      <c r="E65" s="2" t="s">
        <v>1151</v>
      </c>
      <c r="F65" s="2" t="s">
        <v>1151</v>
      </c>
      <c r="G65" s="2" t="s">
        <v>1151</v>
      </c>
      <c r="H65" s="2" t="s">
        <v>1151</v>
      </c>
      <c r="I65" s="2" t="s">
        <v>2511</v>
      </c>
      <c r="J65" s="2" t="s">
        <v>2512</v>
      </c>
      <c r="K65" s="2" t="s">
        <v>2513</v>
      </c>
      <c r="L65" s="2" t="s">
        <v>2514</v>
      </c>
      <c r="M65" s="2" t="s">
        <v>24</v>
      </c>
    </row>
    <row r="66" ht="34" customHeight="1" spans="1:13">
      <c r="A66" s="1" t="s">
        <v>60</v>
      </c>
      <c r="B66" s="1" t="s">
        <v>1155</v>
      </c>
      <c r="C66" s="11" t="s">
        <v>1108</v>
      </c>
      <c r="D66" s="1" t="s">
        <v>51</v>
      </c>
      <c r="E66" s="1" t="s">
        <v>1156</v>
      </c>
      <c r="F66" s="4"/>
      <c r="G66" s="4"/>
      <c r="H66" s="4"/>
      <c r="I66" s="4"/>
      <c r="J66" s="4"/>
      <c r="K66" s="4"/>
      <c r="L66" s="4"/>
      <c r="M66" s="4"/>
    </row>
    <row r="67" ht="19" customHeight="1" spans="1:13">
      <c r="A67" s="2" t="s">
        <v>60</v>
      </c>
      <c r="B67" s="2" t="s">
        <v>1164</v>
      </c>
      <c r="C67" s="3">
        <v>0</v>
      </c>
      <c r="D67" s="2" t="s">
        <v>746</v>
      </c>
      <c r="E67" s="2"/>
      <c r="F67" s="2"/>
      <c r="G67" s="2"/>
      <c r="H67" s="4"/>
      <c r="I67" s="4"/>
      <c r="J67" s="4"/>
      <c r="K67" s="4"/>
      <c r="L67" s="4"/>
      <c r="M67" s="4"/>
    </row>
    <row r="68" ht="19" customHeight="1" spans="1:13">
      <c r="A68" s="9" t="s">
        <v>60</v>
      </c>
      <c r="B68" s="9" t="s">
        <v>1158</v>
      </c>
      <c r="C68" s="12">
        <f>SUMIFS('8月奖金发放记录'!$J$2:$J$171,'8月奖金发放记录'!$B$2:$B$171,"金可鹏",'8月奖金发放记录'!$A$2:$A$171,"粤AGP2032")</f>
        <v>0</v>
      </c>
      <c r="D68" s="2" t="s">
        <v>1159</v>
      </c>
      <c r="E68" s="2" t="s">
        <v>1160</v>
      </c>
      <c r="F68" s="2"/>
      <c r="G68" s="2"/>
      <c r="H68" s="4"/>
      <c r="I68" s="4"/>
      <c r="J68" s="4"/>
      <c r="K68" s="4"/>
      <c r="L68" s="4"/>
      <c r="M68" s="4"/>
    </row>
    <row r="69" ht="19" customHeight="1" spans="1:13">
      <c r="A69" s="4"/>
      <c r="B69" s="4"/>
      <c r="C69" s="5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ht="34" customHeight="1" spans="1:13">
      <c r="A70" s="9" t="s">
        <v>144</v>
      </c>
      <c r="B70" s="10" t="s">
        <v>12</v>
      </c>
      <c r="C70" s="3">
        <v>260</v>
      </c>
      <c r="D70" s="2" t="s">
        <v>1151</v>
      </c>
      <c r="E70" s="2" t="s">
        <v>1151</v>
      </c>
      <c r="F70" s="2" t="s">
        <v>1151</v>
      </c>
      <c r="G70" s="2" t="s">
        <v>1151</v>
      </c>
      <c r="H70" s="2" t="s">
        <v>1151</v>
      </c>
      <c r="I70" s="2" t="s">
        <v>1151</v>
      </c>
      <c r="J70" s="2" t="s">
        <v>2515</v>
      </c>
      <c r="K70" s="2" t="s">
        <v>2516</v>
      </c>
      <c r="L70" s="2" t="s">
        <v>2517</v>
      </c>
      <c r="M70" s="2" t="s">
        <v>24</v>
      </c>
    </row>
    <row r="71" ht="34" customHeight="1" spans="1:13">
      <c r="A71" s="1" t="s">
        <v>60</v>
      </c>
      <c r="B71" s="1" t="s">
        <v>1155</v>
      </c>
      <c r="C71" s="11" t="s">
        <v>1108</v>
      </c>
      <c r="D71" s="1" t="s">
        <v>51</v>
      </c>
      <c r="E71" s="1" t="s">
        <v>1156</v>
      </c>
      <c r="F71" s="4"/>
      <c r="G71" s="4"/>
      <c r="H71" s="4"/>
      <c r="I71" s="4"/>
      <c r="J71" s="4"/>
      <c r="K71" s="4"/>
      <c r="L71" s="4"/>
      <c r="M71" s="4"/>
    </row>
    <row r="72" ht="19" customHeight="1" spans="1:13">
      <c r="A72" s="2" t="s">
        <v>60</v>
      </c>
      <c r="B72" s="2" t="s">
        <v>1164</v>
      </c>
      <c r="C72" s="3">
        <v>0</v>
      </c>
      <c r="D72" s="2" t="s">
        <v>746</v>
      </c>
      <c r="E72" s="2"/>
      <c r="F72" s="2"/>
      <c r="G72" s="2"/>
      <c r="H72" s="4"/>
      <c r="I72" s="4"/>
      <c r="J72" s="4"/>
      <c r="K72" s="4"/>
      <c r="L72" s="4"/>
      <c r="M72" s="4"/>
    </row>
    <row r="73" ht="19" customHeight="1" spans="1:13">
      <c r="A73" s="9" t="s">
        <v>60</v>
      </c>
      <c r="B73" s="9" t="s">
        <v>1158</v>
      </c>
      <c r="C73" s="12">
        <f>SUMIFS('8月奖金发放记录'!$J$2:$J$171,'8月奖金发放记录'!$B$2:$B$171,"金可鹏",'8月奖金发放记录'!$A$2:$A$171,"粤AGP3071")</f>
        <v>0</v>
      </c>
      <c r="D73" s="2" t="s">
        <v>1159</v>
      </c>
      <c r="E73" s="2" t="s">
        <v>1160</v>
      </c>
      <c r="F73" s="2"/>
      <c r="G73" s="2"/>
      <c r="H73" s="4"/>
      <c r="I73" s="4"/>
      <c r="J73" s="4"/>
      <c r="K73" s="4"/>
      <c r="L73" s="4"/>
      <c r="M73" s="4"/>
    </row>
    <row r="74" ht="19" customHeight="1" spans="1:13">
      <c r="A74" s="4"/>
      <c r="B74" s="4"/>
      <c r="C74" s="5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ht="34" customHeight="1" spans="1:13">
      <c r="A75" s="9" t="s">
        <v>145</v>
      </c>
      <c r="B75" s="10" t="s">
        <v>12</v>
      </c>
      <c r="C75" s="3">
        <v>260</v>
      </c>
      <c r="D75" s="2" t="s">
        <v>2518</v>
      </c>
      <c r="E75" s="2" t="s">
        <v>2519</v>
      </c>
      <c r="F75" s="2" t="s">
        <v>2520</v>
      </c>
      <c r="G75" s="2" t="s">
        <v>2521</v>
      </c>
      <c r="H75" s="2" t="s">
        <v>2522</v>
      </c>
      <c r="I75" s="2" t="s">
        <v>2523</v>
      </c>
      <c r="J75" s="2" t="s">
        <v>2524</v>
      </c>
      <c r="K75" s="2" t="s">
        <v>2525</v>
      </c>
      <c r="L75" s="2" t="s">
        <v>2526</v>
      </c>
      <c r="M75" s="2" t="s">
        <v>24</v>
      </c>
    </row>
    <row r="76" ht="34" customHeight="1" spans="1:13">
      <c r="A76" s="1" t="s">
        <v>60</v>
      </c>
      <c r="B76" s="1" t="s">
        <v>1155</v>
      </c>
      <c r="C76" s="11" t="s">
        <v>1108</v>
      </c>
      <c r="D76" s="1" t="s">
        <v>51</v>
      </c>
      <c r="E76" s="1" t="s">
        <v>1156</v>
      </c>
      <c r="F76" s="4"/>
      <c r="G76" s="4"/>
      <c r="H76" s="4"/>
      <c r="I76" s="4"/>
      <c r="J76" s="4"/>
      <c r="K76" s="4"/>
      <c r="L76" s="4"/>
      <c r="M76" s="4"/>
    </row>
    <row r="77" ht="19" customHeight="1" spans="1:13">
      <c r="A77" s="2" t="s">
        <v>60</v>
      </c>
      <c r="B77" s="2" t="s">
        <v>1164</v>
      </c>
      <c r="C77" s="3">
        <v>0</v>
      </c>
      <c r="D77" s="2" t="s">
        <v>746</v>
      </c>
      <c r="E77" s="2"/>
      <c r="F77" s="2"/>
      <c r="G77" s="2"/>
      <c r="H77" s="4"/>
      <c r="I77" s="4"/>
      <c r="J77" s="4"/>
      <c r="K77" s="4"/>
      <c r="L77" s="4"/>
      <c r="M77" s="4"/>
    </row>
    <row r="78" ht="19" customHeight="1" spans="1:13">
      <c r="A78" s="9" t="s">
        <v>60</v>
      </c>
      <c r="B78" s="9" t="s">
        <v>1158</v>
      </c>
      <c r="C78" s="12">
        <f>SUMIFS('8月奖金发放记录'!$J$2:$J$171,'8月奖金发放记录'!$B$2:$B$171,"金可鹏",'8月奖金发放记录'!$A$2:$A$171,"粤AGP3082")</f>
        <v>0</v>
      </c>
      <c r="D78" s="2" t="s">
        <v>1159</v>
      </c>
      <c r="E78" s="2" t="s">
        <v>1160</v>
      </c>
      <c r="F78" s="2"/>
      <c r="G78" s="2"/>
      <c r="H78" s="4"/>
      <c r="I78" s="4"/>
      <c r="J78" s="4"/>
      <c r="K78" s="4"/>
      <c r="L78" s="4"/>
      <c r="M78" s="4"/>
    </row>
    <row r="79" ht="19" customHeight="1" spans="1:13">
      <c r="A79" s="4"/>
      <c r="B79" s="4"/>
      <c r="C79" s="5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ht="34" customHeight="1" spans="1:13">
      <c r="A80" s="9" t="s">
        <v>146</v>
      </c>
      <c r="B80" s="10" t="s">
        <v>12</v>
      </c>
      <c r="C80" s="3">
        <v>260</v>
      </c>
      <c r="D80" s="2" t="s">
        <v>2527</v>
      </c>
      <c r="E80" s="2" t="s">
        <v>1439</v>
      </c>
      <c r="F80" s="2" t="s">
        <v>2528</v>
      </c>
      <c r="G80" s="2" t="s">
        <v>2529</v>
      </c>
      <c r="H80" s="2" t="s">
        <v>2530</v>
      </c>
      <c r="I80" s="2" t="s">
        <v>2531</v>
      </c>
      <c r="J80" s="2" t="s">
        <v>2532</v>
      </c>
      <c r="K80" s="2" t="s">
        <v>2533</v>
      </c>
      <c r="L80" s="2" t="s">
        <v>2534</v>
      </c>
      <c r="M80" s="2" t="s">
        <v>24</v>
      </c>
    </row>
    <row r="81" ht="34" customHeight="1" spans="1:13">
      <c r="A81" s="1" t="s">
        <v>60</v>
      </c>
      <c r="B81" s="1" t="s">
        <v>1155</v>
      </c>
      <c r="C81" s="11" t="s">
        <v>1108</v>
      </c>
      <c r="D81" s="1" t="s">
        <v>51</v>
      </c>
      <c r="E81" s="1" t="s">
        <v>1156</v>
      </c>
      <c r="F81" s="4"/>
      <c r="G81" s="4"/>
      <c r="H81" s="4"/>
      <c r="I81" s="4"/>
      <c r="J81" s="4"/>
      <c r="K81" s="4"/>
      <c r="L81" s="4"/>
      <c r="M81" s="4"/>
    </row>
    <row r="82" ht="19" customHeight="1" spans="1:13">
      <c r="A82" s="2" t="s">
        <v>60</v>
      </c>
      <c r="B82" s="2" t="s">
        <v>1164</v>
      </c>
      <c r="C82" s="3">
        <v>0</v>
      </c>
      <c r="D82" s="2" t="s">
        <v>746</v>
      </c>
      <c r="E82" s="2"/>
      <c r="F82" s="2"/>
      <c r="G82" s="2"/>
      <c r="H82" s="4"/>
      <c r="I82" s="4"/>
      <c r="J82" s="4"/>
      <c r="K82" s="4"/>
      <c r="L82" s="4"/>
      <c r="M82" s="4"/>
    </row>
    <row r="83" ht="19" customHeight="1" spans="1:13">
      <c r="A83" s="9" t="s">
        <v>60</v>
      </c>
      <c r="B83" s="9" t="s">
        <v>1158</v>
      </c>
      <c r="C83" s="12">
        <f>SUMIFS('8月奖金发放记录'!$J$2:$J$171,'8月奖金发放记录'!$B$2:$B$171,"金可鹏",'8月奖金发放记录'!$A$2:$A$171,"粤AGP3087")</f>
        <v>0</v>
      </c>
      <c r="D83" s="2" t="s">
        <v>1159</v>
      </c>
      <c r="E83" s="2" t="s">
        <v>1160</v>
      </c>
      <c r="F83" s="2"/>
      <c r="G83" s="2"/>
      <c r="H83" s="4"/>
      <c r="I83" s="4"/>
      <c r="J83" s="4"/>
      <c r="K83" s="4"/>
      <c r="L83" s="4"/>
      <c r="M83" s="4"/>
    </row>
    <row r="84" ht="19" customHeight="1" spans="1:13">
      <c r="A84" s="4"/>
      <c r="B84" s="4"/>
      <c r="C84" s="5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ht="34" customHeight="1" spans="1:13">
      <c r="A85" s="9" t="s">
        <v>148</v>
      </c>
      <c r="B85" s="10" t="s">
        <v>12</v>
      </c>
      <c r="C85" s="3">
        <v>260</v>
      </c>
      <c r="D85" s="2" t="s">
        <v>1151</v>
      </c>
      <c r="E85" s="2" t="s">
        <v>1151</v>
      </c>
      <c r="F85" s="2" t="s">
        <v>1151</v>
      </c>
      <c r="G85" s="2" t="s">
        <v>1151</v>
      </c>
      <c r="H85" s="2" t="s">
        <v>1151</v>
      </c>
      <c r="I85" s="2" t="s">
        <v>2535</v>
      </c>
      <c r="J85" s="2" t="s">
        <v>2536</v>
      </c>
      <c r="K85" s="2" t="s">
        <v>2537</v>
      </c>
      <c r="L85" s="2" t="s">
        <v>2538</v>
      </c>
      <c r="M85" s="2" t="s">
        <v>24</v>
      </c>
    </row>
    <row r="86" ht="34" customHeight="1" spans="1:13">
      <c r="A86" s="1" t="s">
        <v>60</v>
      </c>
      <c r="B86" s="1" t="s">
        <v>1155</v>
      </c>
      <c r="C86" s="11" t="s">
        <v>1108</v>
      </c>
      <c r="D86" s="1" t="s">
        <v>51</v>
      </c>
      <c r="E86" s="1" t="s">
        <v>1156</v>
      </c>
      <c r="F86" s="4"/>
      <c r="G86" s="4"/>
      <c r="H86" s="4"/>
      <c r="I86" s="4"/>
      <c r="J86" s="4"/>
      <c r="K86" s="4"/>
      <c r="L86" s="4"/>
      <c r="M86" s="4"/>
    </row>
    <row r="87" ht="19" customHeight="1" spans="1:13">
      <c r="A87" s="2" t="s">
        <v>60</v>
      </c>
      <c r="B87" s="2" t="s">
        <v>1164</v>
      </c>
      <c r="C87" s="3">
        <v>0</v>
      </c>
      <c r="D87" s="2" t="s">
        <v>746</v>
      </c>
      <c r="E87" s="2"/>
      <c r="F87" s="2"/>
      <c r="G87" s="2"/>
      <c r="H87" s="4"/>
      <c r="I87" s="4"/>
      <c r="J87" s="4"/>
      <c r="K87" s="4"/>
      <c r="L87" s="4"/>
      <c r="M87" s="4"/>
    </row>
    <row r="88" ht="19" customHeight="1" spans="1:13">
      <c r="A88" s="9" t="s">
        <v>60</v>
      </c>
      <c r="B88" s="9" t="s">
        <v>1158</v>
      </c>
      <c r="C88" s="12">
        <f>SUMIFS('8月奖金发放记录'!$J$2:$J$171,'8月奖金发放记录'!$B$2:$B$171,"金可鹏",'8月奖金发放记录'!$A$2:$A$171,"粤AGP3097")</f>
        <v>0</v>
      </c>
      <c r="D88" s="2" t="s">
        <v>1159</v>
      </c>
      <c r="E88" s="2" t="s">
        <v>1160</v>
      </c>
      <c r="F88" s="2"/>
      <c r="G88" s="2"/>
      <c r="H88" s="4"/>
      <c r="I88" s="4"/>
      <c r="J88" s="4"/>
      <c r="K88" s="4"/>
      <c r="L88" s="4"/>
      <c r="M88" s="4"/>
    </row>
    <row r="89" ht="19" customHeight="1" spans="1:13">
      <c r="A89" s="4"/>
      <c r="B89" s="4"/>
      <c r="C89" s="5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ht="34" customHeight="1" spans="1:13">
      <c r="A90" s="9" t="s">
        <v>149</v>
      </c>
      <c r="B90" s="10" t="s">
        <v>12</v>
      </c>
      <c r="C90" s="3">
        <v>260</v>
      </c>
      <c r="D90" s="2" t="s">
        <v>1151</v>
      </c>
      <c r="E90" s="2" t="s">
        <v>1151</v>
      </c>
      <c r="F90" s="2" t="s">
        <v>1151</v>
      </c>
      <c r="G90" s="2" t="s">
        <v>2539</v>
      </c>
      <c r="H90" s="2" t="s">
        <v>2540</v>
      </c>
      <c r="I90" s="2" t="s">
        <v>2541</v>
      </c>
      <c r="J90" s="2" t="s">
        <v>2542</v>
      </c>
      <c r="K90" s="2" t="s">
        <v>2543</v>
      </c>
      <c r="L90" s="2" t="s">
        <v>2544</v>
      </c>
      <c r="M90" s="2" t="s">
        <v>24</v>
      </c>
    </row>
    <row r="91" ht="34" customHeight="1" spans="1:13">
      <c r="A91" s="1" t="s">
        <v>60</v>
      </c>
      <c r="B91" s="1" t="s">
        <v>1155</v>
      </c>
      <c r="C91" s="11" t="s">
        <v>1108</v>
      </c>
      <c r="D91" s="1" t="s">
        <v>51</v>
      </c>
      <c r="E91" s="1" t="s">
        <v>1156</v>
      </c>
      <c r="F91" s="4"/>
      <c r="G91" s="4"/>
      <c r="H91" s="4"/>
      <c r="I91" s="4"/>
      <c r="J91" s="4"/>
      <c r="K91" s="4"/>
      <c r="L91" s="4"/>
      <c r="M91" s="4"/>
    </row>
    <row r="92" ht="19" customHeight="1" spans="1:13">
      <c r="A92" s="2" t="s">
        <v>60</v>
      </c>
      <c r="B92" s="2" t="s">
        <v>1164</v>
      </c>
      <c r="C92" s="3">
        <v>0</v>
      </c>
      <c r="D92" s="2" t="s">
        <v>746</v>
      </c>
      <c r="E92" s="2"/>
      <c r="F92" s="2"/>
      <c r="G92" s="2"/>
      <c r="H92" s="4"/>
      <c r="I92" s="4"/>
      <c r="J92" s="4"/>
      <c r="K92" s="4"/>
      <c r="L92" s="4"/>
      <c r="M92" s="4"/>
    </row>
    <row r="93" ht="19" customHeight="1" spans="1:13">
      <c r="A93" s="9" t="s">
        <v>60</v>
      </c>
      <c r="B93" s="9" t="s">
        <v>1158</v>
      </c>
      <c r="C93" s="12">
        <f>SUMIFS('8月奖金发放记录'!$J$2:$J$171,'8月奖金发放记录'!$B$2:$B$171,"金可鹏",'8月奖金发放记录'!$A$2:$A$171,"粤AGP3505")</f>
        <v>0</v>
      </c>
      <c r="D93" s="2" t="s">
        <v>1159</v>
      </c>
      <c r="E93" s="2" t="s">
        <v>1160</v>
      </c>
      <c r="F93" s="2"/>
      <c r="G93" s="2"/>
      <c r="H93" s="4"/>
      <c r="I93" s="4"/>
      <c r="J93" s="4"/>
      <c r="K93" s="4"/>
      <c r="L93" s="4"/>
      <c r="M93" s="4"/>
    </row>
    <row r="94" ht="19" customHeight="1" spans="1:13">
      <c r="A94" s="4"/>
      <c r="B94" s="4"/>
      <c r="C94" s="5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ht="34" customHeight="1" spans="1:13">
      <c r="A95" s="9" t="s">
        <v>151</v>
      </c>
      <c r="B95" s="10" t="s">
        <v>12</v>
      </c>
      <c r="C95" s="3">
        <v>260</v>
      </c>
      <c r="D95" s="2" t="s">
        <v>1151</v>
      </c>
      <c r="E95" s="2" t="s">
        <v>1151</v>
      </c>
      <c r="F95" s="2" t="s">
        <v>2545</v>
      </c>
      <c r="G95" s="2" t="s">
        <v>2546</v>
      </c>
      <c r="H95" s="2" t="s">
        <v>2547</v>
      </c>
      <c r="I95" s="2" t="s">
        <v>2548</v>
      </c>
      <c r="J95" s="2" t="s">
        <v>1439</v>
      </c>
      <c r="K95" s="2" t="s">
        <v>2549</v>
      </c>
      <c r="L95" s="2" t="s">
        <v>2550</v>
      </c>
      <c r="M95" s="2" t="s">
        <v>24</v>
      </c>
    </row>
    <row r="96" ht="34" customHeight="1" spans="1:13">
      <c r="A96" s="1" t="s">
        <v>60</v>
      </c>
      <c r="B96" s="1" t="s">
        <v>1155</v>
      </c>
      <c r="C96" s="11" t="s">
        <v>1108</v>
      </c>
      <c r="D96" s="1" t="s">
        <v>51</v>
      </c>
      <c r="E96" s="1" t="s">
        <v>1156</v>
      </c>
      <c r="F96" s="4"/>
      <c r="G96" s="4"/>
      <c r="H96" s="4"/>
      <c r="I96" s="4"/>
      <c r="J96" s="4"/>
      <c r="K96" s="4"/>
      <c r="L96" s="4"/>
      <c r="M96" s="4"/>
    </row>
    <row r="97" ht="19" customHeight="1" spans="1:13">
      <c r="A97" s="2" t="s">
        <v>60</v>
      </c>
      <c r="B97" s="2" t="s">
        <v>1164</v>
      </c>
      <c r="C97" s="3">
        <v>0</v>
      </c>
      <c r="D97" s="2" t="s">
        <v>746</v>
      </c>
      <c r="E97" s="2"/>
      <c r="F97" s="2"/>
      <c r="G97" s="2"/>
      <c r="H97" s="4"/>
      <c r="I97" s="4"/>
      <c r="J97" s="4"/>
      <c r="K97" s="4"/>
      <c r="L97" s="4"/>
      <c r="M97" s="4"/>
    </row>
    <row r="98" ht="19" customHeight="1" spans="1:13">
      <c r="A98" s="9" t="s">
        <v>60</v>
      </c>
      <c r="B98" s="9" t="s">
        <v>1158</v>
      </c>
      <c r="C98" s="12">
        <f>SUMIFS('8月奖金发放记录'!$J$2:$J$171,'8月奖金发放记录'!$B$2:$B$171,"金可鹏",'8月奖金发放记录'!$A$2:$A$171,"粤AGP3509")</f>
        <v>0</v>
      </c>
      <c r="D98" s="2" t="s">
        <v>1159</v>
      </c>
      <c r="E98" s="2" t="s">
        <v>1160</v>
      </c>
      <c r="F98" s="2"/>
      <c r="G98" s="2"/>
      <c r="H98" s="4"/>
      <c r="I98" s="4"/>
      <c r="J98" s="4"/>
      <c r="K98" s="4"/>
      <c r="L98" s="4"/>
      <c r="M98" s="4"/>
    </row>
    <row r="99" ht="19" customHeight="1" spans="1:13">
      <c r="A99" s="4"/>
      <c r="B99" s="4"/>
      <c r="C99" s="5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ht="34" customHeight="1" spans="1:13">
      <c r="A100" s="9" t="s">
        <v>153</v>
      </c>
      <c r="B100" s="10" t="s">
        <v>12</v>
      </c>
      <c r="C100" s="3">
        <v>260</v>
      </c>
      <c r="D100" s="2" t="s">
        <v>2551</v>
      </c>
      <c r="E100" s="2" t="s">
        <v>2552</v>
      </c>
      <c r="F100" s="2" t="s">
        <v>2553</v>
      </c>
      <c r="G100" s="2" t="s">
        <v>2554</v>
      </c>
      <c r="H100" s="2" t="s">
        <v>2555</v>
      </c>
      <c r="I100" s="2" t="s">
        <v>2556</v>
      </c>
      <c r="J100" s="2" t="s">
        <v>2557</v>
      </c>
      <c r="K100" s="2" t="s">
        <v>2558</v>
      </c>
      <c r="L100" s="2" t="s">
        <v>2559</v>
      </c>
      <c r="M100" s="2" t="s">
        <v>69</v>
      </c>
    </row>
    <row r="101" ht="34" customHeight="1" spans="1:13">
      <c r="A101" s="1" t="s">
        <v>60</v>
      </c>
      <c r="B101" s="1" t="s">
        <v>1155</v>
      </c>
      <c r="C101" s="11" t="s">
        <v>1108</v>
      </c>
      <c r="D101" s="1" t="s">
        <v>51</v>
      </c>
      <c r="E101" s="1" t="s">
        <v>1156</v>
      </c>
      <c r="F101" s="4"/>
      <c r="G101" s="4"/>
      <c r="H101" s="4"/>
      <c r="I101" s="4"/>
      <c r="J101" s="4"/>
      <c r="K101" s="4"/>
      <c r="L101" s="4"/>
      <c r="M101" s="4"/>
    </row>
    <row r="102" ht="19" customHeight="1" spans="1:13">
      <c r="A102" s="2" t="s">
        <v>60</v>
      </c>
      <c r="B102" s="2" t="s">
        <v>4</v>
      </c>
      <c r="C102" s="3">
        <f>'8月奖金发放记录'!J129</f>
        <v>260</v>
      </c>
      <c r="D102" s="2" t="s">
        <v>1380</v>
      </c>
      <c r="E102" s="2"/>
      <c r="F102" s="2"/>
      <c r="G102" s="2"/>
      <c r="H102" s="4"/>
      <c r="I102" s="4"/>
      <c r="J102" s="4"/>
      <c r="K102" s="4"/>
      <c r="L102" s="4"/>
      <c r="M102" s="4"/>
    </row>
    <row r="103" ht="19" customHeight="1" spans="1:13">
      <c r="A103" s="9" t="s">
        <v>60</v>
      </c>
      <c r="B103" s="9" t="s">
        <v>1158</v>
      </c>
      <c r="C103" s="12">
        <f>SUMIFS('8月奖金发放记录'!$J$2:$J$171,'8月奖金发放记录'!$B$2:$B$171,"金可鹏",'8月奖金发放记录'!$A$2:$A$171,"粤AGP3627")</f>
        <v>260</v>
      </c>
      <c r="D103" s="2" t="s">
        <v>1159</v>
      </c>
      <c r="E103" s="2" t="s">
        <v>2560</v>
      </c>
      <c r="F103" s="2"/>
      <c r="G103" s="2"/>
      <c r="H103" s="4"/>
      <c r="I103" s="4"/>
      <c r="J103" s="4"/>
      <c r="K103" s="4"/>
      <c r="L103" s="4"/>
      <c r="M103" s="4"/>
    </row>
    <row r="104" ht="19" customHeight="1" spans="1:13">
      <c r="A104" s="4"/>
      <c r="B104" s="4"/>
      <c r="C104" s="5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ht="34" customHeight="1" spans="1:13">
      <c r="A105" s="9" t="s">
        <v>156</v>
      </c>
      <c r="B105" s="10" t="s">
        <v>12</v>
      </c>
      <c r="C105" s="3">
        <v>260</v>
      </c>
      <c r="D105" s="2" t="s">
        <v>2561</v>
      </c>
      <c r="E105" s="2" t="s">
        <v>2562</v>
      </c>
      <c r="F105" s="2" t="s">
        <v>2563</v>
      </c>
      <c r="G105" s="2" t="s">
        <v>2564</v>
      </c>
      <c r="H105" s="2" t="s">
        <v>2565</v>
      </c>
      <c r="I105" s="2" t="s">
        <v>2566</v>
      </c>
      <c r="J105" s="2" t="s">
        <v>2567</v>
      </c>
      <c r="K105" s="2" t="s">
        <v>2568</v>
      </c>
      <c r="L105" s="2" t="s">
        <v>2569</v>
      </c>
      <c r="M105" s="2" t="s">
        <v>24</v>
      </c>
    </row>
    <row r="106" ht="34" customHeight="1" spans="1:13">
      <c r="A106" s="1" t="s">
        <v>60</v>
      </c>
      <c r="B106" s="1" t="s">
        <v>1155</v>
      </c>
      <c r="C106" s="11" t="s">
        <v>1108</v>
      </c>
      <c r="D106" s="1" t="s">
        <v>51</v>
      </c>
      <c r="E106" s="1" t="s">
        <v>1156</v>
      </c>
      <c r="F106" s="4"/>
      <c r="G106" s="4"/>
      <c r="H106" s="4"/>
      <c r="I106" s="4"/>
      <c r="J106" s="4"/>
      <c r="K106" s="4"/>
      <c r="L106" s="4"/>
      <c r="M106" s="4"/>
    </row>
    <row r="107" ht="19" customHeight="1" spans="1:13">
      <c r="A107" s="2" t="s">
        <v>60</v>
      </c>
      <c r="B107" s="2" t="s">
        <v>1164</v>
      </c>
      <c r="C107" s="3">
        <v>0</v>
      </c>
      <c r="D107" s="2" t="s">
        <v>746</v>
      </c>
      <c r="E107" s="2"/>
      <c r="F107" s="2"/>
      <c r="G107" s="2"/>
      <c r="H107" s="4"/>
      <c r="I107" s="4"/>
      <c r="J107" s="4"/>
      <c r="K107" s="4"/>
      <c r="L107" s="4"/>
      <c r="M107" s="4"/>
    </row>
    <row r="108" ht="19" customHeight="1" spans="1:13">
      <c r="A108" s="9" t="s">
        <v>60</v>
      </c>
      <c r="B108" s="9" t="s">
        <v>1158</v>
      </c>
      <c r="C108" s="12">
        <f>SUMIFS('8月奖金发放记录'!$J$2:$J$171,'8月奖金发放记录'!$B$2:$B$171,"金可鹏",'8月奖金发放记录'!$A$2:$A$171,"粤AGP3631")</f>
        <v>0</v>
      </c>
      <c r="D108" s="2" t="s">
        <v>1159</v>
      </c>
      <c r="E108" s="2" t="s">
        <v>1160</v>
      </c>
      <c r="F108" s="2"/>
      <c r="G108" s="2"/>
      <c r="H108" s="4"/>
      <c r="I108" s="4"/>
      <c r="J108" s="4"/>
      <c r="K108" s="4"/>
      <c r="L108" s="4"/>
      <c r="M108" s="4"/>
    </row>
    <row r="109" ht="19" customHeight="1" spans="1:13">
      <c r="A109" s="4"/>
      <c r="B109" s="4"/>
      <c r="C109" s="5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ht="34" customHeight="1" spans="1:13">
      <c r="A110" s="9" t="s">
        <v>157</v>
      </c>
      <c r="B110" s="10" t="s">
        <v>12</v>
      </c>
      <c r="C110" s="3">
        <v>260</v>
      </c>
      <c r="D110" s="2" t="s">
        <v>2570</v>
      </c>
      <c r="E110" s="2" t="s">
        <v>1151</v>
      </c>
      <c r="F110" s="2" t="s">
        <v>1151</v>
      </c>
      <c r="G110" s="2" t="s">
        <v>2571</v>
      </c>
      <c r="H110" s="2" t="s">
        <v>2572</v>
      </c>
      <c r="I110" s="2" t="s">
        <v>2573</v>
      </c>
      <c r="J110" s="2" t="s">
        <v>2574</v>
      </c>
      <c r="K110" s="2" t="s">
        <v>2575</v>
      </c>
      <c r="L110" s="2" t="s">
        <v>2576</v>
      </c>
      <c r="M110" s="2" t="s">
        <v>24</v>
      </c>
    </row>
    <row r="111" ht="34" customHeight="1" spans="1:13">
      <c r="A111" s="1" t="s">
        <v>60</v>
      </c>
      <c r="B111" s="1" t="s">
        <v>1155</v>
      </c>
      <c r="C111" s="11" t="s">
        <v>1108</v>
      </c>
      <c r="D111" s="1" t="s">
        <v>51</v>
      </c>
      <c r="E111" s="1" t="s">
        <v>1156</v>
      </c>
      <c r="F111" s="4"/>
      <c r="G111" s="4"/>
      <c r="H111" s="4"/>
      <c r="I111" s="4"/>
      <c r="J111" s="4"/>
      <c r="K111" s="4"/>
      <c r="L111" s="4"/>
      <c r="M111" s="4"/>
    </row>
    <row r="112" ht="19" customHeight="1" spans="1:13">
      <c r="A112" s="2" t="s">
        <v>60</v>
      </c>
      <c r="B112" s="2" t="s">
        <v>1100</v>
      </c>
      <c r="C112" s="3">
        <f>'8月奖金发放记录'!J51</f>
        <v>260</v>
      </c>
      <c r="D112" s="2" t="s">
        <v>1157</v>
      </c>
      <c r="E112" s="2"/>
      <c r="F112" s="2"/>
      <c r="G112" s="2"/>
      <c r="H112" s="4"/>
      <c r="I112" s="4"/>
      <c r="J112" s="4"/>
      <c r="K112" s="4"/>
      <c r="L112" s="4"/>
      <c r="M112" s="4"/>
    </row>
    <row r="113" ht="19" customHeight="1" spans="1:13">
      <c r="A113" s="9" t="s">
        <v>60</v>
      </c>
      <c r="B113" s="9" t="s">
        <v>1158</v>
      </c>
      <c r="C113" s="12">
        <f>SUMIFS('8月奖金发放记录'!$J$2:$J$171,'8月奖金发放记录'!$B$2:$B$171,"金可鹏",'8月奖金发放记录'!$A$2:$A$171,"粤AGP3673")</f>
        <v>260</v>
      </c>
      <c r="D113" s="2" t="s">
        <v>1159</v>
      </c>
      <c r="E113" s="2" t="s">
        <v>1160</v>
      </c>
      <c r="F113" s="2"/>
      <c r="G113" s="2"/>
      <c r="H113" s="4"/>
      <c r="I113" s="4"/>
      <c r="J113" s="4"/>
      <c r="K113" s="4"/>
      <c r="L113" s="4"/>
      <c r="M113" s="4"/>
    </row>
    <row r="114" ht="19" customHeight="1" spans="1:13">
      <c r="A114" s="4"/>
      <c r="B114" s="4"/>
      <c r="C114" s="5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ht="34" customHeight="1" spans="1:13">
      <c r="A115" s="9" t="s">
        <v>160</v>
      </c>
      <c r="B115" s="10" t="s">
        <v>12</v>
      </c>
      <c r="C115" s="3">
        <v>260</v>
      </c>
      <c r="D115" s="2" t="s">
        <v>2577</v>
      </c>
      <c r="E115" s="2" t="s">
        <v>2578</v>
      </c>
      <c r="F115" s="2" t="s">
        <v>2579</v>
      </c>
      <c r="G115" s="2" t="s">
        <v>2580</v>
      </c>
      <c r="H115" s="2" t="s">
        <v>2581</v>
      </c>
      <c r="I115" s="2" t="s">
        <v>2582</v>
      </c>
      <c r="J115" s="2" t="s">
        <v>2583</v>
      </c>
      <c r="K115" s="2" t="s">
        <v>2584</v>
      </c>
      <c r="L115" s="2" t="s">
        <v>2585</v>
      </c>
      <c r="M115" s="2" t="s">
        <v>69</v>
      </c>
    </row>
    <row r="116" ht="34" customHeight="1" spans="1:13">
      <c r="A116" s="1" t="s">
        <v>60</v>
      </c>
      <c r="B116" s="1" t="s">
        <v>1155</v>
      </c>
      <c r="C116" s="11" t="s">
        <v>1108</v>
      </c>
      <c r="D116" s="1" t="s">
        <v>51</v>
      </c>
      <c r="E116" s="1" t="s">
        <v>1156</v>
      </c>
      <c r="F116" s="4"/>
      <c r="G116" s="4"/>
      <c r="H116" s="4"/>
      <c r="I116" s="4"/>
      <c r="J116" s="4"/>
      <c r="K116" s="4"/>
      <c r="L116" s="4"/>
      <c r="M116" s="4"/>
    </row>
    <row r="117" ht="19" customHeight="1" spans="1:13">
      <c r="A117" s="2" t="s">
        <v>60</v>
      </c>
      <c r="B117" s="2" t="s">
        <v>4</v>
      </c>
      <c r="C117" s="3">
        <f>'8月奖金发放记录'!J130</f>
        <v>260</v>
      </c>
      <c r="D117" s="2" t="s">
        <v>1380</v>
      </c>
      <c r="E117" s="2"/>
      <c r="F117" s="2"/>
      <c r="G117" s="2"/>
      <c r="H117" s="4"/>
      <c r="I117" s="4"/>
      <c r="J117" s="4"/>
      <c r="K117" s="4"/>
      <c r="L117" s="4"/>
      <c r="M117" s="4"/>
    </row>
    <row r="118" ht="19" customHeight="1" spans="1:13">
      <c r="A118" s="9" t="s">
        <v>60</v>
      </c>
      <c r="B118" s="9" t="s">
        <v>1158</v>
      </c>
      <c r="C118" s="12">
        <f>SUMIFS('8月奖金发放记录'!$J$2:$J$171,'8月奖金发放记录'!$B$2:$B$171,"金可鹏",'8月奖金发放记录'!$A$2:$A$171,"粤AGP3692")</f>
        <v>260</v>
      </c>
      <c r="D118" s="2" t="s">
        <v>1159</v>
      </c>
      <c r="E118" s="2" t="s">
        <v>1452</v>
      </c>
      <c r="F118" s="2"/>
      <c r="G118" s="2"/>
      <c r="H118" s="4"/>
      <c r="I118" s="4"/>
      <c r="J118" s="4"/>
      <c r="K118" s="4"/>
      <c r="L118" s="4"/>
      <c r="M118" s="4"/>
    </row>
    <row r="119" ht="19" customHeight="1" spans="1:13">
      <c r="A119" s="4"/>
      <c r="B119" s="4"/>
      <c r="C119" s="5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ht="34" customHeight="1" spans="1:13">
      <c r="A120" s="9" t="s">
        <v>161</v>
      </c>
      <c r="B120" s="10" t="s">
        <v>12</v>
      </c>
      <c r="C120" s="3">
        <v>260</v>
      </c>
      <c r="D120" s="2" t="s">
        <v>1151</v>
      </c>
      <c r="E120" s="2" t="s">
        <v>1151</v>
      </c>
      <c r="F120" s="2" t="s">
        <v>1151</v>
      </c>
      <c r="G120" s="2" t="s">
        <v>2586</v>
      </c>
      <c r="H120" s="2" t="s">
        <v>2587</v>
      </c>
      <c r="I120" s="2" t="s">
        <v>2588</v>
      </c>
      <c r="J120" s="2" t="s">
        <v>2589</v>
      </c>
      <c r="K120" s="2" t="s">
        <v>2590</v>
      </c>
      <c r="L120" s="2" t="s">
        <v>2591</v>
      </c>
      <c r="M120" s="2" t="s">
        <v>24</v>
      </c>
    </row>
    <row r="121" ht="34" customHeight="1" spans="1:13">
      <c r="A121" s="1" t="s">
        <v>60</v>
      </c>
      <c r="B121" s="1" t="s">
        <v>1155</v>
      </c>
      <c r="C121" s="11" t="s">
        <v>1108</v>
      </c>
      <c r="D121" s="1" t="s">
        <v>51</v>
      </c>
      <c r="E121" s="1" t="s">
        <v>1156</v>
      </c>
      <c r="F121" s="4"/>
      <c r="G121" s="4"/>
      <c r="H121" s="4"/>
      <c r="I121" s="4"/>
      <c r="J121" s="4"/>
      <c r="K121" s="4"/>
      <c r="L121" s="4"/>
      <c r="M121" s="4"/>
    </row>
    <row r="122" ht="19" customHeight="1" spans="1:13">
      <c r="A122" s="2" t="s">
        <v>60</v>
      </c>
      <c r="B122" s="2" t="s">
        <v>1164</v>
      </c>
      <c r="C122" s="3">
        <v>0</v>
      </c>
      <c r="D122" s="2" t="s">
        <v>746</v>
      </c>
      <c r="E122" s="2"/>
      <c r="F122" s="2"/>
      <c r="G122" s="2"/>
      <c r="H122" s="4"/>
      <c r="I122" s="4"/>
      <c r="J122" s="4"/>
      <c r="K122" s="4"/>
      <c r="L122" s="4"/>
      <c r="M122" s="4"/>
    </row>
    <row r="123" ht="19" customHeight="1" spans="1:13">
      <c r="A123" s="9" t="s">
        <v>60</v>
      </c>
      <c r="B123" s="9" t="s">
        <v>1158</v>
      </c>
      <c r="C123" s="12">
        <f>SUMIFS('8月奖金发放记录'!$J$2:$J$171,'8月奖金发放记录'!$B$2:$B$171,"金可鹏",'8月奖金发放记录'!$A$2:$A$171,"粤AGP4396")</f>
        <v>0</v>
      </c>
      <c r="D123" s="2" t="s">
        <v>1159</v>
      </c>
      <c r="E123" s="2" t="s">
        <v>1160</v>
      </c>
      <c r="F123" s="2"/>
      <c r="G123" s="2"/>
      <c r="H123" s="4"/>
      <c r="I123" s="4"/>
      <c r="J123" s="4"/>
      <c r="K123" s="4"/>
      <c r="L123" s="4"/>
      <c r="M123" s="4"/>
    </row>
    <row r="124" ht="19" customHeight="1" spans="1:13">
      <c r="A124" s="4"/>
      <c r="B124" s="4"/>
      <c r="C124" s="5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ht="34" customHeight="1" spans="1:13">
      <c r="A125" s="9" t="s">
        <v>162</v>
      </c>
      <c r="B125" s="10" t="s">
        <v>12</v>
      </c>
      <c r="C125" s="3">
        <v>260</v>
      </c>
      <c r="D125" s="2" t="s">
        <v>1151</v>
      </c>
      <c r="E125" s="2" t="s">
        <v>1151</v>
      </c>
      <c r="F125" s="2" t="s">
        <v>1151</v>
      </c>
      <c r="G125" s="2" t="s">
        <v>1151</v>
      </c>
      <c r="H125" s="2" t="s">
        <v>1151</v>
      </c>
      <c r="I125" s="2" t="s">
        <v>2592</v>
      </c>
      <c r="J125" s="2" t="s">
        <v>2593</v>
      </c>
      <c r="K125" s="2" t="s">
        <v>2594</v>
      </c>
      <c r="L125" s="2" t="s">
        <v>2595</v>
      </c>
      <c r="M125" s="2" t="s">
        <v>24</v>
      </c>
    </row>
    <row r="126" ht="34" customHeight="1" spans="1:13">
      <c r="A126" s="1" t="s">
        <v>60</v>
      </c>
      <c r="B126" s="1" t="s">
        <v>1155</v>
      </c>
      <c r="C126" s="11" t="s">
        <v>1108</v>
      </c>
      <c r="D126" s="1" t="s">
        <v>51</v>
      </c>
      <c r="E126" s="1" t="s">
        <v>1156</v>
      </c>
      <c r="F126" s="4"/>
      <c r="G126" s="4"/>
      <c r="H126" s="4"/>
      <c r="I126" s="4"/>
      <c r="J126" s="4"/>
      <c r="K126" s="4"/>
      <c r="L126" s="4"/>
      <c r="M126" s="4"/>
    </row>
    <row r="127" ht="19" customHeight="1" spans="1:13">
      <c r="A127" s="2" t="s">
        <v>60</v>
      </c>
      <c r="B127" s="2" t="s">
        <v>1164</v>
      </c>
      <c r="C127" s="3">
        <v>0</v>
      </c>
      <c r="D127" s="2" t="s">
        <v>746</v>
      </c>
      <c r="E127" s="2"/>
      <c r="F127" s="2"/>
      <c r="G127" s="2"/>
      <c r="H127" s="4"/>
      <c r="I127" s="4"/>
      <c r="J127" s="4"/>
      <c r="K127" s="4"/>
      <c r="L127" s="4"/>
      <c r="M127" s="4"/>
    </row>
    <row r="128" ht="19" customHeight="1" spans="1:13">
      <c r="A128" s="9" t="s">
        <v>60</v>
      </c>
      <c r="B128" s="9" t="s">
        <v>1158</v>
      </c>
      <c r="C128" s="12">
        <f>SUMIFS('8月奖金发放记录'!$J$2:$J$171,'8月奖金发放记录'!$B$2:$B$171,"金可鹏",'8月奖金发放记录'!$A$2:$A$171,"粤AGP4486")</f>
        <v>0</v>
      </c>
      <c r="D128" s="2" t="s">
        <v>1159</v>
      </c>
      <c r="E128" s="2" t="s">
        <v>1160</v>
      </c>
      <c r="F128" s="2"/>
      <c r="G128" s="2"/>
      <c r="H128" s="4"/>
      <c r="I128" s="4"/>
      <c r="J128" s="4"/>
      <c r="K128" s="4"/>
      <c r="L128" s="4"/>
      <c r="M128" s="4"/>
    </row>
    <row r="129" ht="19" customHeight="1" spans="1:13">
      <c r="A129" s="4"/>
      <c r="B129" s="4"/>
      <c r="C129" s="5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ht="34" customHeight="1" spans="1:13">
      <c r="A130" s="9" t="s">
        <v>163</v>
      </c>
      <c r="B130" s="10" t="s">
        <v>12</v>
      </c>
      <c r="C130" s="3">
        <v>260</v>
      </c>
      <c r="D130" s="2" t="s">
        <v>1151</v>
      </c>
      <c r="E130" s="2" t="s">
        <v>1151</v>
      </c>
      <c r="F130" s="2" t="s">
        <v>1151</v>
      </c>
      <c r="G130" s="2" t="s">
        <v>1151</v>
      </c>
      <c r="H130" s="2" t="s">
        <v>1151</v>
      </c>
      <c r="I130" s="2" t="s">
        <v>2596</v>
      </c>
      <c r="J130" s="2" t="s">
        <v>2597</v>
      </c>
      <c r="K130" s="2" t="s">
        <v>2598</v>
      </c>
      <c r="L130" s="2" t="s">
        <v>2599</v>
      </c>
      <c r="M130" s="2" t="s">
        <v>24</v>
      </c>
    </row>
    <row r="131" ht="34" customHeight="1" spans="1:13">
      <c r="A131" s="1" t="s">
        <v>60</v>
      </c>
      <c r="B131" s="1" t="s">
        <v>1155</v>
      </c>
      <c r="C131" s="11" t="s">
        <v>1108</v>
      </c>
      <c r="D131" s="1" t="s">
        <v>51</v>
      </c>
      <c r="E131" s="1" t="s">
        <v>1156</v>
      </c>
      <c r="F131" s="4"/>
      <c r="G131" s="4"/>
      <c r="H131" s="4"/>
      <c r="I131" s="4"/>
      <c r="J131" s="4"/>
      <c r="K131" s="4"/>
      <c r="L131" s="4"/>
      <c r="M131" s="4"/>
    </row>
    <row r="132" ht="19" customHeight="1" spans="1:13">
      <c r="A132" s="2" t="s">
        <v>60</v>
      </c>
      <c r="B132" s="2" t="s">
        <v>1100</v>
      </c>
      <c r="C132" s="3">
        <f>'8月奖金发放记录'!J52</f>
        <v>260</v>
      </c>
      <c r="D132" s="2" t="s">
        <v>1157</v>
      </c>
      <c r="E132" s="2"/>
      <c r="F132" s="2"/>
      <c r="G132" s="2"/>
      <c r="H132" s="4"/>
      <c r="I132" s="4"/>
      <c r="J132" s="4"/>
      <c r="K132" s="4"/>
      <c r="L132" s="4"/>
      <c r="M132" s="4"/>
    </row>
    <row r="133" ht="19" customHeight="1" spans="1:13">
      <c r="A133" s="9" t="s">
        <v>60</v>
      </c>
      <c r="B133" s="9" t="s">
        <v>1158</v>
      </c>
      <c r="C133" s="12">
        <f>SUMIFS('8月奖金发放记录'!$J$2:$J$171,'8月奖金发放记录'!$B$2:$B$171,"金可鹏",'8月奖金发放记录'!$A$2:$A$171,"粤AGP4538")</f>
        <v>260</v>
      </c>
      <c r="D133" s="2" t="s">
        <v>1159</v>
      </c>
      <c r="E133" s="2" t="s">
        <v>1160</v>
      </c>
      <c r="F133" s="2"/>
      <c r="G133" s="2"/>
      <c r="H133" s="4"/>
      <c r="I133" s="4"/>
      <c r="J133" s="4"/>
      <c r="K133" s="4"/>
      <c r="L133" s="4"/>
      <c r="M133" s="4"/>
    </row>
    <row r="134" ht="19" customHeight="1" spans="1:13">
      <c r="A134" s="4"/>
      <c r="B134" s="4"/>
      <c r="C134" s="5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ht="34" customHeight="1" spans="1:13">
      <c r="A135" s="9" t="s">
        <v>164</v>
      </c>
      <c r="B135" s="10" t="s">
        <v>12</v>
      </c>
      <c r="C135" s="3">
        <v>260</v>
      </c>
      <c r="D135" s="2" t="s">
        <v>2600</v>
      </c>
      <c r="E135" s="2" t="s">
        <v>1439</v>
      </c>
      <c r="F135" s="2" t="s">
        <v>2601</v>
      </c>
      <c r="G135" s="2" t="s">
        <v>2602</v>
      </c>
      <c r="H135" s="2" t="s">
        <v>2603</v>
      </c>
      <c r="I135" s="2" t="s">
        <v>2604</v>
      </c>
      <c r="J135" s="2" t="s">
        <v>2605</v>
      </c>
      <c r="K135" s="2" t="s">
        <v>2606</v>
      </c>
      <c r="L135" s="2" t="s">
        <v>2607</v>
      </c>
      <c r="M135" s="2" t="s">
        <v>24</v>
      </c>
    </row>
    <row r="136" ht="34" customHeight="1" spans="1:13">
      <c r="A136" s="1" t="s">
        <v>60</v>
      </c>
      <c r="B136" s="1" t="s">
        <v>1155</v>
      </c>
      <c r="C136" s="11" t="s">
        <v>1108</v>
      </c>
      <c r="D136" s="1" t="s">
        <v>51</v>
      </c>
      <c r="E136" s="1" t="s">
        <v>1156</v>
      </c>
      <c r="F136" s="4"/>
      <c r="G136" s="4"/>
      <c r="H136" s="4"/>
      <c r="I136" s="4"/>
      <c r="J136" s="4"/>
      <c r="K136" s="4"/>
      <c r="L136" s="4"/>
      <c r="M136" s="4"/>
    </row>
    <row r="137" ht="19" customHeight="1" spans="1:13">
      <c r="A137" s="2" t="s">
        <v>60</v>
      </c>
      <c r="B137" s="2" t="s">
        <v>1100</v>
      </c>
      <c r="C137" s="3">
        <f>'8月奖金发放记录'!J53</f>
        <v>260</v>
      </c>
      <c r="D137" s="2" t="s">
        <v>1157</v>
      </c>
      <c r="E137" s="2"/>
      <c r="F137" s="2"/>
      <c r="G137" s="2"/>
      <c r="H137" s="4"/>
      <c r="I137" s="4"/>
      <c r="J137" s="4"/>
      <c r="K137" s="4"/>
      <c r="L137" s="4"/>
      <c r="M137" s="4"/>
    </row>
    <row r="138" ht="19" customHeight="1" spans="1:13">
      <c r="A138" s="9" t="s">
        <v>60</v>
      </c>
      <c r="B138" s="9" t="s">
        <v>1158</v>
      </c>
      <c r="C138" s="12">
        <f>SUMIFS('8月奖金发放记录'!$J$2:$J$171,'8月奖金发放记录'!$B$2:$B$171,"金可鹏",'8月奖金发放记录'!$A$2:$A$171,"粤AGP4587")</f>
        <v>260</v>
      </c>
      <c r="D138" s="2" t="s">
        <v>1159</v>
      </c>
      <c r="E138" s="2" t="s">
        <v>1160</v>
      </c>
      <c r="F138" s="2"/>
      <c r="G138" s="2"/>
      <c r="H138" s="4"/>
      <c r="I138" s="4"/>
      <c r="J138" s="4"/>
      <c r="K138" s="4"/>
      <c r="L138" s="4"/>
      <c r="M138" s="4"/>
    </row>
    <row r="139" ht="19" customHeight="1" spans="1:13">
      <c r="A139" s="4"/>
      <c r="B139" s="4"/>
      <c r="C139" s="5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ht="34" customHeight="1" spans="1:13">
      <c r="A140" s="9" t="s">
        <v>499</v>
      </c>
      <c r="B140" s="10" t="s">
        <v>11</v>
      </c>
      <c r="C140" s="3">
        <v>150</v>
      </c>
      <c r="D140" s="2" t="s">
        <v>2608</v>
      </c>
      <c r="E140" s="2" t="s">
        <v>2609</v>
      </c>
      <c r="F140" s="2" t="s">
        <v>2610</v>
      </c>
      <c r="G140" s="2" t="s">
        <v>2611</v>
      </c>
      <c r="H140" s="2" t="s">
        <v>1151</v>
      </c>
      <c r="I140" s="2" t="s">
        <v>2612</v>
      </c>
      <c r="J140" s="2" t="s">
        <v>2613</v>
      </c>
      <c r="K140" s="2" t="s">
        <v>1518</v>
      </c>
      <c r="L140" s="2" t="s">
        <v>2614</v>
      </c>
      <c r="M140" s="2" t="s">
        <v>24</v>
      </c>
    </row>
    <row r="141" ht="34" customHeight="1" spans="1:13">
      <c r="A141" s="1" t="s">
        <v>60</v>
      </c>
      <c r="B141" s="1" t="s">
        <v>1155</v>
      </c>
      <c r="C141" s="11" t="s">
        <v>1108</v>
      </c>
      <c r="D141" s="1" t="s">
        <v>51</v>
      </c>
      <c r="E141" s="1" t="s">
        <v>1156</v>
      </c>
      <c r="F141" s="4"/>
      <c r="G141" s="4"/>
      <c r="H141" s="4"/>
      <c r="I141" s="4"/>
      <c r="J141" s="4"/>
      <c r="K141" s="4"/>
      <c r="L141" s="4"/>
      <c r="M141" s="4"/>
    </row>
    <row r="142" ht="19" customHeight="1" spans="1:13">
      <c r="A142" s="2" t="s">
        <v>60</v>
      </c>
      <c r="B142" s="2" t="s">
        <v>4</v>
      </c>
      <c r="C142" s="3">
        <f>'8月奖金发放记录'!J141</f>
        <v>150</v>
      </c>
      <c r="D142" s="2" t="s">
        <v>1520</v>
      </c>
      <c r="E142" s="2"/>
      <c r="F142" s="2"/>
      <c r="G142" s="2"/>
      <c r="H142" s="4"/>
      <c r="I142" s="4"/>
      <c r="J142" s="4"/>
      <c r="K142" s="4"/>
      <c r="L142" s="4"/>
      <c r="M142" s="4"/>
    </row>
    <row r="143" ht="19" customHeight="1" spans="1:13">
      <c r="A143" s="9" t="s">
        <v>60</v>
      </c>
      <c r="B143" s="9" t="s">
        <v>1158</v>
      </c>
      <c r="C143" s="12">
        <f>SUMIFS('8月奖金发放记录'!$J$2:$J$171,'8月奖金发放记录'!$B$2:$B$171,"金可鹏",'8月奖金发放记录'!$A$2:$A$171,"粤AGP5156")</f>
        <v>150</v>
      </c>
      <c r="D143" s="2" t="s">
        <v>1159</v>
      </c>
      <c r="E143" s="2" t="s">
        <v>1681</v>
      </c>
      <c r="F143" s="2"/>
      <c r="G143" s="2"/>
      <c r="H143" s="4"/>
      <c r="I143" s="4"/>
      <c r="J143" s="4"/>
      <c r="K143" s="4"/>
      <c r="L143" s="4"/>
      <c r="M143" s="4"/>
    </row>
    <row r="144" ht="19" customHeight="1" spans="1:13">
      <c r="A144" s="4"/>
      <c r="B144" s="4"/>
      <c r="C144" s="5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ht="34" customHeight="1" spans="1:13">
      <c r="A145" s="9" t="s">
        <v>500</v>
      </c>
      <c r="B145" s="10" t="s">
        <v>11</v>
      </c>
      <c r="C145" s="3">
        <v>150</v>
      </c>
      <c r="D145" s="2" t="s">
        <v>1151</v>
      </c>
      <c r="E145" s="2" t="s">
        <v>1151</v>
      </c>
      <c r="F145" s="2" t="s">
        <v>1151</v>
      </c>
      <c r="G145" s="2" t="s">
        <v>1151</v>
      </c>
      <c r="H145" s="2" t="s">
        <v>1151</v>
      </c>
      <c r="I145" s="2" t="s">
        <v>1151</v>
      </c>
      <c r="J145" s="2" t="s">
        <v>2615</v>
      </c>
      <c r="K145" s="2" t="s">
        <v>1518</v>
      </c>
      <c r="L145" s="2" t="s">
        <v>2616</v>
      </c>
      <c r="M145" s="2" t="s">
        <v>24</v>
      </c>
    </row>
    <row r="146" ht="34" customHeight="1" spans="1:13">
      <c r="A146" s="1" t="s">
        <v>60</v>
      </c>
      <c r="B146" s="1" t="s">
        <v>1155</v>
      </c>
      <c r="C146" s="11" t="s">
        <v>1108</v>
      </c>
      <c r="D146" s="1" t="s">
        <v>51</v>
      </c>
      <c r="E146" s="1" t="s">
        <v>1156</v>
      </c>
      <c r="F146" s="4"/>
      <c r="G146" s="4"/>
      <c r="H146" s="4"/>
      <c r="I146" s="4"/>
      <c r="J146" s="4"/>
      <c r="K146" s="4"/>
      <c r="L146" s="4"/>
      <c r="M146" s="4"/>
    </row>
    <row r="147" ht="19" customHeight="1" spans="1:13">
      <c r="A147" s="2" t="s">
        <v>60</v>
      </c>
      <c r="B147" s="2" t="s">
        <v>4</v>
      </c>
      <c r="C147" s="3">
        <f>'8月奖金发放记录'!J142</f>
        <v>150</v>
      </c>
      <c r="D147" s="2" t="s">
        <v>1520</v>
      </c>
      <c r="E147" s="2"/>
      <c r="F147" s="2"/>
      <c r="G147" s="2"/>
      <c r="H147" s="4"/>
      <c r="I147" s="4"/>
      <c r="J147" s="4"/>
      <c r="K147" s="4"/>
      <c r="L147" s="4"/>
      <c r="M147" s="4"/>
    </row>
    <row r="148" ht="19" customHeight="1" spans="1:13">
      <c r="A148" s="9" t="s">
        <v>60</v>
      </c>
      <c r="B148" s="9" t="s">
        <v>1158</v>
      </c>
      <c r="C148" s="12">
        <f>SUMIFS('8月奖金发放记录'!$J$2:$J$171,'8月奖金发放记录'!$B$2:$B$171,"金可鹏",'8月奖金发放记录'!$A$2:$A$171,"粤AGP5163")</f>
        <v>150</v>
      </c>
      <c r="D148" s="2" t="s">
        <v>1159</v>
      </c>
      <c r="E148" s="2" t="s">
        <v>1681</v>
      </c>
      <c r="F148" s="2"/>
      <c r="G148" s="2"/>
      <c r="H148" s="4"/>
      <c r="I148" s="4"/>
      <c r="J148" s="4"/>
      <c r="K148" s="4"/>
      <c r="L148" s="4"/>
      <c r="M148" s="4"/>
    </row>
    <row r="149" ht="19" customHeight="1" spans="1:13">
      <c r="A149" s="4"/>
      <c r="B149" s="4"/>
      <c r="C149" s="5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ht="34" customHeight="1" spans="1:13">
      <c r="A150" s="9" t="s">
        <v>165</v>
      </c>
      <c r="B150" s="10" t="s">
        <v>12</v>
      </c>
      <c r="C150" s="3">
        <v>260</v>
      </c>
      <c r="D150" s="2" t="s">
        <v>1151</v>
      </c>
      <c r="E150" s="2" t="s">
        <v>1151</v>
      </c>
      <c r="F150" s="2" t="s">
        <v>1151</v>
      </c>
      <c r="G150" s="2" t="s">
        <v>1151</v>
      </c>
      <c r="H150" s="2" t="s">
        <v>1151</v>
      </c>
      <c r="I150" s="2" t="s">
        <v>1151</v>
      </c>
      <c r="J150" s="2" t="s">
        <v>2617</v>
      </c>
      <c r="K150" s="2" t="s">
        <v>2618</v>
      </c>
      <c r="L150" s="2" t="s">
        <v>2619</v>
      </c>
      <c r="M150" s="2" t="s">
        <v>24</v>
      </c>
    </row>
    <row r="151" ht="34" customHeight="1" spans="1:13">
      <c r="A151" s="1" t="s">
        <v>60</v>
      </c>
      <c r="B151" s="1" t="s">
        <v>1155</v>
      </c>
      <c r="C151" s="11" t="s">
        <v>1108</v>
      </c>
      <c r="D151" s="1" t="s">
        <v>51</v>
      </c>
      <c r="E151" s="1" t="s">
        <v>1156</v>
      </c>
      <c r="F151" s="4"/>
      <c r="G151" s="4"/>
      <c r="H151" s="4"/>
      <c r="I151" s="4"/>
      <c r="J151" s="4"/>
      <c r="K151" s="4"/>
      <c r="L151" s="4"/>
      <c r="M151" s="4"/>
    </row>
    <row r="152" ht="19" customHeight="1" spans="1:13">
      <c r="A152" s="2" t="s">
        <v>60</v>
      </c>
      <c r="B152" s="2" t="s">
        <v>1164</v>
      </c>
      <c r="C152" s="3">
        <v>0</v>
      </c>
      <c r="D152" s="2" t="s">
        <v>746</v>
      </c>
      <c r="E152" s="2"/>
      <c r="F152" s="2"/>
      <c r="G152" s="2"/>
      <c r="H152" s="4"/>
      <c r="I152" s="4"/>
      <c r="J152" s="4"/>
      <c r="K152" s="4"/>
      <c r="L152" s="4"/>
      <c r="M152" s="4"/>
    </row>
    <row r="153" ht="19" customHeight="1" spans="1:13">
      <c r="A153" s="9" t="s">
        <v>60</v>
      </c>
      <c r="B153" s="9" t="s">
        <v>1158</v>
      </c>
      <c r="C153" s="12">
        <f>SUMIFS('8月奖金发放记录'!$J$2:$J$171,'8月奖金发放记录'!$B$2:$B$171,"金可鹏",'8月奖金发放记录'!$A$2:$A$171,"粤AGP5169")</f>
        <v>0</v>
      </c>
      <c r="D153" s="2" t="s">
        <v>1159</v>
      </c>
      <c r="E153" s="2" t="s">
        <v>1160</v>
      </c>
      <c r="F153" s="2"/>
      <c r="G153" s="2"/>
      <c r="H153" s="4"/>
      <c r="I153" s="4"/>
      <c r="J153" s="4"/>
      <c r="K153" s="4"/>
      <c r="L153" s="4"/>
      <c r="M153" s="4"/>
    </row>
    <row r="154" ht="19" customHeight="1" spans="1:13">
      <c r="A154" s="4"/>
      <c r="B154" s="4"/>
      <c r="C154" s="5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ht="34" customHeight="1" spans="1:13">
      <c r="A155" s="9" t="s">
        <v>166</v>
      </c>
      <c r="B155" s="10" t="s">
        <v>12</v>
      </c>
      <c r="C155" s="3">
        <v>260</v>
      </c>
      <c r="D155" s="2" t="s">
        <v>2620</v>
      </c>
      <c r="E155" s="2" t="s">
        <v>1439</v>
      </c>
      <c r="F155" s="2" t="s">
        <v>2621</v>
      </c>
      <c r="G155" s="2" t="s">
        <v>2622</v>
      </c>
      <c r="H155" s="2" t="s">
        <v>1151</v>
      </c>
      <c r="I155" s="2" t="s">
        <v>1151</v>
      </c>
      <c r="J155" s="2" t="s">
        <v>2623</v>
      </c>
      <c r="K155" s="2" t="s">
        <v>2624</v>
      </c>
      <c r="L155" s="2" t="s">
        <v>2625</v>
      </c>
      <c r="M155" s="2" t="s">
        <v>24</v>
      </c>
    </row>
    <row r="156" ht="34" customHeight="1" spans="1:13">
      <c r="A156" s="1" t="s">
        <v>60</v>
      </c>
      <c r="B156" s="1" t="s">
        <v>1155</v>
      </c>
      <c r="C156" s="11" t="s">
        <v>1108</v>
      </c>
      <c r="D156" s="1" t="s">
        <v>51</v>
      </c>
      <c r="E156" s="1" t="s">
        <v>1156</v>
      </c>
      <c r="F156" s="4"/>
      <c r="G156" s="4"/>
      <c r="H156" s="4"/>
      <c r="I156" s="4"/>
      <c r="J156" s="4"/>
      <c r="K156" s="4"/>
      <c r="L156" s="4"/>
      <c r="M156" s="4"/>
    </row>
    <row r="157" ht="19" customHeight="1" spans="1:13">
      <c r="A157" s="2" t="s">
        <v>60</v>
      </c>
      <c r="B157" s="2" t="s">
        <v>1164</v>
      </c>
      <c r="C157" s="3">
        <v>0</v>
      </c>
      <c r="D157" s="2" t="s">
        <v>746</v>
      </c>
      <c r="E157" s="2"/>
      <c r="F157" s="2"/>
      <c r="G157" s="2"/>
      <c r="H157" s="4"/>
      <c r="I157" s="4"/>
      <c r="J157" s="4"/>
      <c r="K157" s="4"/>
      <c r="L157" s="4"/>
      <c r="M157" s="4"/>
    </row>
    <row r="158" ht="19" customHeight="1" spans="1:13">
      <c r="A158" s="9" t="s">
        <v>60</v>
      </c>
      <c r="B158" s="9" t="s">
        <v>1158</v>
      </c>
      <c r="C158" s="12">
        <f>SUMIFS('8月奖金发放记录'!$J$2:$J$171,'8月奖金发放记录'!$B$2:$B$171,"金可鹏",'8月奖金发放记录'!$A$2:$A$171,"粤AGP5363")</f>
        <v>0</v>
      </c>
      <c r="D158" s="2" t="s">
        <v>1159</v>
      </c>
      <c r="E158" s="2" t="s">
        <v>1160</v>
      </c>
      <c r="F158" s="2"/>
      <c r="G158" s="2"/>
      <c r="H158" s="4"/>
      <c r="I158" s="4"/>
      <c r="J158" s="4"/>
      <c r="K158" s="4"/>
      <c r="L158" s="4"/>
      <c r="M158" s="4"/>
    </row>
    <row r="159" ht="19" customHeight="1" spans="1:13">
      <c r="A159" s="4"/>
      <c r="B159" s="4"/>
      <c r="C159" s="5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ht="34" customHeight="1" spans="1:13">
      <c r="A160" s="9" t="s">
        <v>167</v>
      </c>
      <c r="B160" s="10" t="s">
        <v>12</v>
      </c>
      <c r="C160" s="3">
        <v>260</v>
      </c>
      <c r="D160" s="2" t="s">
        <v>2626</v>
      </c>
      <c r="E160" s="2" t="s">
        <v>2627</v>
      </c>
      <c r="F160" s="2" t="s">
        <v>2628</v>
      </c>
      <c r="G160" s="2" t="s">
        <v>2629</v>
      </c>
      <c r="H160" s="2" t="s">
        <v>2630</v>
      </c>
      <c r="I160" s="2" t="s">
        <v>2631</v>
      </c>
      <c r="J160" s="2" t="s">
        <v>1439</v>
      </c>
      <c r="K160" s="2" t="s">
        <v>2632</v>
      </c>
      <c r="L160" s="2" t="s">
        <v>2633</v>
      </c>
      <c r="M160" s="2" t="s">
        <v>24</v>
      </c>
    </row>
    <row r="161" ht="34" customHeight="1" spans="1:13">
      <c r="A161" s="1" t="s">
        <v>60</v>
      </c>
      <c r="B161" s="1" t="s">
        <v>1155</v>
      </c>
      <c r="C161" s="11" t="s">
        <v>1108</v>
      </c>
      <c r="D161" s="1" t="s">
        <v>51</v>
      </c>
      <c r="E161" s="1" t="s">
        <v>1156</v>
      </c>
      <c r="F161" s="4"/>
      <c r="G161" s="4"/>
      <c r="H161" s="4"/>
      <c r="I161" s="4"/>
      <c r="J161" s="4"/>
      <c r="K161" s="4"/>
      <c r="L161" s="4"/>
      <c r="M161" s="4"/>
    </row>
    <row r="162" ht="19" customHeight="1" spans="1:13">
      <c r="A162" s="2" t="s">
        <v>60</v>
      </c>
      <c r="B162" s="2" t="s">
        <v>1164</v>
      </c>
      <c r="C162" s="3">
        <v>0</v>
      </c>
      <c r="D162" s="2" t="s">
        <v>746</v>
      </c>
      <c r="E162" s="2"/>
      <c r="F162" s="2"/>
      <c r="G162" s="2"/>
      <c r="H162" s="4"/>
      <c r="I162" s="4"/>
      <c r="J162" s="4"/>
      <c r="K162" s="4"/>
      <c r="L162" s="4"/>
      <c r="M162" s="4"/>
    </row>
    <row r="163" ht="19" customHeight="1" spans="1:13">
      <c r="A163" s="9" t="s">
        <v>60</v>
      </c>
      <c r="B163" s="9" t="s">
        <v>1158</v>
      </c>
      <c r="C163" s="12">
        <f>SUMIFS('8月奖金发放记录'!$J$2:$J$171,'8月奖金发放记录'!$B$2:$B$171,"金可鹏",'8月奖金发放记录'!$A$2:$A$171,"粤AGP5621")</f>
        <v>0</v>
      </c>
      <c r="D163" s="2" t="s">
        <v>1159</v>
      </c>
      <c r="E163" s="2" t="s">
        <v>1160</v>
      </c>
      <c r="F163" s="2"/>
      <c r="G163" s="2"/>
      <c r="H163" s="4"/>
      <c r="I163" s="4"/>
      <c r="J163" s="4"/>
      <c r="K163" s="4"/>
      <c r="L163" s="4"/>
      <c r="M163" s="4"/>
    </row>
    <row r="164" ht="19" customHeight="1" spans="1:13">
      <c r="A164" s="4"/>
      <c r="B164" s="4"/>
      <c r="C164" s="5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ht="34" customHeight="1" spans="1:13">
      <c r="A165" s="9" t="s">
        <v>517</v>
      </c>
      <c r="B165" s="10" t="s">
        <v>11</v>
      </c>
      <c r="C165" s="3">
        <v>150</v>
      </c>
      <c r="D165" s="2" t="s">
        <v>2634</v>
      </c>
      <c r="E165" s="2" t="s">
        <v>2635</v>
      </c>
      <c r="F165" s="2" t="s">
        <v>2636</v>
      </c>
      <c r="G165" s="2" t="s">
        <v>1151</v>
      </c>
      <c r="H165" s="2" t="s">
        <v>1151</v>
      </c>
      <c r="I165" s="2" t="s">
        <v>2637</v>
      </c>
      <c r="J165" s="2" t="s">
        <v>2638</v>
      </c>
      <c r="K165" s="2" t="s">
        <v>1518</v>
      </c>
      <c r="L165" s="2" t="s">
        <v>2639</v>
      </c>
      <c r="M165" s="2" t="s">
        <v>24</v>
      </c>
    </row>
    <row r="166" ht="34" customHeight="1" spans="1:13">
      <c r="A166" s="1" t="s">
        <v>60</v>
      </c>
      <c r="B166" s="1" t="s">
        <v>1155</v>
      </c>
      <c r="C166" s="11" t="s">
        <v>1108</v>
      </c>
      <c r="D166" s="1" t="s">
        <v>51</v>
      </c>
      <c r="E166" s="1" t="s">
        <v>1156</v>
      </c>
      <c r="F166" s="4"/>
      <c r="G166" s="4"/>
      <c r="H166" s="4"/>
      <c r="I166" s="4"/>
      <c r="J166" s="4"/>
      <c r="K166" s="4"/>
      <c r="L166" s="4"/>
      <c r="M166" s="4"/>
    </row>
    <row r="167" ht="19" customHeight="1" spans="1:13">
      <c r="A167" s="2" t="s">
        <v>60</v>
      </c>
      <c r="B167" s="2" t="s">
        <v>4</v>
      </c>
      <c r="C167" s="3">
        <f>'8月奖金发放记录'!J143</f>
        <v>150</v>
      </c>
      <c r="D167" s="2" t="s">
        <v>1520</v>
      </c>
      <c r="E167" s="2"/>
      <c r="F167" s="2"/>
      <c r="G167" s="2"/>
      <c r="H167" s="4"/>
      <c r="I167" s="4"/>
      <c r="J167" s="4"/>
      <c r="K167" s="4"/>
      <c r="L167" s="4"/>
      <c r="M167" s="4"/>
    </row>
    <row r="168" ht="19" customHeight="1" spans="1:13">
      <c r="A168" s="9" t="s">
        <v>60</v>
      </c>
      <c r="B168" s="9" t="s">
        <v>1158</v>
      </c>
      <c r="C168" s="12">
        <f>SUMIFS('8月奖金发放记录'!$J$2:$J$171,'8月奖金发放记录'!$B$2:$B$171,"金可鹏",'8月奖金发放记录'!$A$2:$A$171,"粤AGP5767")</f>
        <v>150</v>
      </c>
      <c r="D168" s="2" t="s">
        <v>1159</v>
      </c>
      <c r="E168" s="2" t="s">
        <v>1681</v>
      </c>
      <c r="F168" s="2"/>
      <c r="G168" s="2"/>
      <c r="H168" s="4"/>
      <c r="I168" s="4"/>
      <c r="J168" s="4"/>
      <c r="K168" s="4"/>
      <c r="L168" s="4"/>
      <c r="M168" s="4"/>
    </row>
    <row r="169" ht="19" customHeight="1" spans="1:13">
      <c r="A169" s="4"/>
      <c r="B169" s="4"/>
      <c r="C169" s="5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ht="34" customHeight="1" spans="1:13">
      <c r="A170" s="9" t="s">
        <v>169</v>
      </c>
      <c r="B170" s="10" t="s">
        <v>12</v>
      </c>
      <c r="C170" s="3">
        <v>260</v>
      </c>
      <c r="D170" s="2" t="s">
        <v>2640</v>
      </c>
      <c r="E170" s="2" t="s">
        <v>2641</v>
      </c>
      <c r="F170" s="2" t="s">
        <v>2642</v>
      </c>
      <c r="G170" s="2" t="s">
        <v>2643</v>
      </c>
      <c r="H170" s="2" t="s">
        <v>2644</v>
      </c>
      <c r="I170" s="2" t="s">
        <v>2645</v>
      </c>
      <c r="J170" s="2" t="s">
        <v>2646</v>
      </c>
      <c r="K170" s="2" t="s">
        <v>2647</v>
      </c>
      <c r="L170" s="2" t="s">
        <v>2648</v>
      </c>
      <c r="M170" s="2" t="s">
        <v>24</v>
      </c>
    </row>
    <row r="171" ht="34" customHeight="1" spans="1:13">
      <c r="A171" s="1" t="s">
        <v>60</v>
      </c>
      <c r="B171" s="1" t="s">
        <v>1155</v>
      </c>
      <c r="C171" s="11" t="s">
        <v>1108</v>
      </c>
      <c r="D171" s="1" t="s">
        <v>51</v>
      </c>
      <c r="E171" s="1" t="s">
        <v>1156</v>
      </c>
      <c r="F171" s="4"/>
      <c r="G171" s="4"/>
      <c r="H171" s="4"/>
      <c r="I171" s="4"/>
      <c r="J171" s="4"/>
      <c r="K171" s="4"/>
      <c r="L171" s="4"/>
      <c r="M171" s="4"/>
    </row>
    <row r="172" ht="19" customHeight="1" spans="1:13">
      <c r="A172" s="2" t="s">
        <v>60</v>
      </c>
      <c r="B172" s="2" t="s">
        <v>1164</v>
      </c>
      <c r="C172" s="3">
        <v>0</v>
      </c>
      <c r="D172" s="2" t="s">
        <v>746</v>
      </c>
      <c r="E172" s="2"/>
      <c r="F172" s="2"/>
      <c r="G172" s="2"/>
      <c r="H172" s="4"/>
      <c r="I172" s="4"/>
      <c r="J172" s="4"/>
      <c r="K172" s="4"/>
      <c r="L172" s="4"/>
      <c r="M172" s="4"/>
    </row>
    <row r="173" ht="19" customHeight="1" spans="1:13">
      <c r="A173" s="9" t="s">
        <v>60</v>
      </c>
      <c r="B173" s="9" t="s">
        <v>1158</v>
      </c>
      <c r="C173" s="12">
        <f>SUMIFS('8月奖金发放记录'!$J$2:$J$171,'8月奖金发放记录'!$B$2:$B$171,"金可鹏",'8月奖金发放记录'!$A$2:$A$171,"粤AGP7019")</f>
        <v>0</v>
      </c>
      <c r="D173" s="2" t="s">
        <v>1159</v>
      </c>
      <c r="E173" s="2" t="s">
        <v>1160</v>
      </c>
      <c r="F173" s="2"/>
      <c r="G173" s="2"/>
      <c r="H173" s="4"/>
      <c r="I173" s="4"/>
      <c r="J173" s="4"/>
      <c r="K173" s="4"/>
      <c r="L173" s="4"/>
      <c r="M173" s="4"/>
    </row>
    <row r="174" ht="19" customHeight="1" spans="1:13">
      <c r="A174" s="4"/>
      <c r="B174" s="4"/>
      <c r="C174" s="5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ht="34" customHeight="1" spans="1:13">
      <c r="A175" s="9" t="s">
        <v>170</v>
      </c>
      <c r="B175" s="10" t="s">
        <v>11</v>
      </c>
      <c r="C175" s="3">
        <v>150</v>
      </c>
      <c r="D175" s="2" t="s">
        <v>1151</v>
      </c>
      <c r="E175" s="2" t="s">
        <v>1151</v>
      </c>
      <c r="F175" s="2" t="s">
        <v>1151</v>
      </c>
      <c r="G175" s="2" t="s">
        <v>2649</v>
      </c>
      <c r="H175" s="2" t="s">
        <v>2650</v>
      </c>
      <c r="I175" s="2" t="s">
        <v>2651</v>
      </c>
      <c r="J175" s="2" t="s">
        <v>2652</v>
      </c>
      <c r="K175" s="2" t="s">
        <v>2653</v>
      </c>
      <c r="L175" s="2" t="s">
        <v>2654</v>
      </c>
      <c r="M175" s="2" t="s">
        <v>69</v>
      </c>
    </row>
    <row r="176" ht="34" customHeight="1" spans="1:13">
      <c r="A176" s="1" t="s">
        <v>60</v>
      </c>
      <c r="B176" s="1" t="s">
        <v>1155</v>
      </c>
      <c r="C176" s="11" t="s">
        <v>1108</v>
      </c>
      <c r="D176" s="1" t="s">
        <v>51</v>
      </c>
      <c r="E176" s="1" t="s">
        <v>1156</v>
      </c>
      <c r="F176" s="4"/>
      <c r="G176" s="4"/>
      <c r="H176" s="4"/>
      <c r="I176" s="4"/>
      <c r="J176" s="4"/>
      <c r="K176" s="4"/>
      <c r="L176" s="4"/>
      <c r="M176" s="4"/>
    </row>
    <row r="177" ht="19" customHeight="1" spans="1:13">
      <c r="A177" s="2" t="s">
        <v>60</v>
      </c>
      <c r="B177" s="2" t="s">
        <v>4</v>
      </c>
      <c r="C177" s="3">
        <f>'8月奖金发放记录'!J131</f>
        <v>150</v>
      </c>
      <c r="D177" s="2" t="s">
        <v>1380</v>
      </c>
      <c r="E177" s="2"/>
      <c r="F177" s="2"/>
      <c r="G177" s="2"/>
      <c r="H177" s="4"/>
      <c r="I177" s="4"/>
      <c r="J177" s="4"/>
      <c r="K177" s="4"/>
      <c r="L177" s="4"/>
      <c r="M177" s="4"/>
    </row>
    <row r="178" ht="19" customHeight="1" spans="1:13">
      <c r="A178" s="9" t="s">
        <v>60</v>
      </c>
      <c r="B178" s="9" t="s">
        <v>1158</v>
      </c>
      <c r="C178" s="12">
        <f>SUMIFS('8月奖金发放记录'!$J$2:$J$171,'8月奖金发放记录'!$B$2:$B$171,"金可鹏",'8月奖金发放记录'!$A$2:$A$171,"粤AGP9733")</f>
        <v>150</v>
      </c>
      <c r="D178" s="2" t="s">
        <v>1159</v>
      </c>
      <c r="E178" s="2" t="s">
        <v>2655</v>
      </c>
      <c r="F178" s="2"/>
      <c r="G178" s="2"/>
      <c r="H178" s="4"/>
      <c r="I178" s="4"/>
      <c r="J178" s="4"/>
      <c r="K178" s="4"/>
      <c r="L178" s="4"/>
      <c r="M178" s="4"/>
    </row>
    <row r="179" ht="19" customHeight="1" spans="1:13">
      <c r="A179" s="4"/>
      <c r="B179" s="4"/>
      <c r="C179" s="5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ht="34" customHeight="1" spans="1:13">
      <c r="A180" s="9" t="s">
        <v>173</v>
      </c>
      <c r="B180" s="10" t="s">
        <v>12</v>
      </c>
      <c r="C180" s="3">
        <v>260</v>
      </c>
      <c r="D180" s="2" t="s">
        <v>1151</v>
      </c>
      <c r="E180" s="2" t="s">
        <v>1151</v>
      </c>
      <c r="F180" s="2" t="s">
        <v>1151</v>
      </c>
      <c r="G180" s="2" t="s">
        <v>1151</v>
      </c>
      <c r="H180" s="2" t="s">
        <v>1151</v>
      </c>
      <c r="I180" s="2" t="s">
        <v>2656</v>
      </c>
      <c r="J180" s="2" t="s">
        <v>2657</v>
      </c>
      <c r="K180" s="2" t="s">
        <v>2658</v>
      </c>
      <c r="L180" s="2" t="s">
        <v>2659</v>
      </c>
      <c r="M180" s="2" t="s">
        <v>24</v>
      </c>
    </row>
    <row r="181" ht="34" customHeight="1" spans="1:13">
      <c r="A181" s="1" t="s">
        <v>60</v>
      </c>
      <c r="B181" s="1" t="s">
        <v>1155</v>
      </c>
      <c r="C181" s="11" t="s">
        <v>1108</v>
      </c>
      <c r="D181" s="1" t="s">
        <v>51</v>
      </c>
      <c r="E181" s="1" t="s">
        <v>1156</v>
      </c>
      <c r="F181" s="4"/>
      <c r="G181" s="4"/>
      <c r="H181" s="4"/>
      <c r="I181" s="4"/>
      <c r="J181" s="4"/>
      <c r="K181" s="4"/>
      <c r="L181" s="4"/>
      <c r="M181" s="4"/>
    </row>
    <row r="182" ht="19" customHeight="1" spans="1:13">
      <c r="A182" s="2" t="s">
        <v>60</v>
      </c>
      <c r="B182" s="2" t="s">
        <v>1164</v>
      </c>
      <c r="C182" s="3">
        <v>0</v>
      </c>
      <c r="D182" s="2" t="s">
        <v>746</v>
      </c>
      <c r="E182" s="2"/>
      <c r="F182" s="2"/>
      <c r="G182" s="2"/>
      <c r="H182" s="4"/>
      <c r="I182" s="4"/>
      <c r="J182" s="4"/>
      <c r="K182" s="4"/>
      <c r="L182" s="4"/>
      <c r="M182" s="4"/>
    </row>
    <row r="183" ht="19" customHeight="1" spans="1:13">
      <c r="A183" s="9" t="s">
        <v>60</v>
      </c>
      <c r="B183" s="9" t="s">
        <v>1158</v>
      </c>
      <c r="C183" s="12">
        <f>SUMIFS('8月奖金发放记录'!$J$2:$J$171,'8月奖金发放记录'!$B$2:$B$171,"金可鹏",'8月奖金发放记录'!$A$2:$A$171,"粤AGP9739")</f>
        <v>0</v>
      </c>
      <c r="D183" s="2" t="s">
        <v>1159</v>
      </c>
      <c r="E183" s="2" t="s">
        <v>1160</v>
      </c>
      <c r="F183" s="2"/>
      <c r="G183" s="2"/>
      <c r="H183" s="4"/>
      <c r="I183" s="4"/>
      <c r="J183" s="4"/>
      <c r="K183" s="4"/>
      <c r="L183" s="4"/>
      <c r="M183" s="4"/>
    </row>
    <row r="184" ht="19" customHeight="1" spans="1:13">
      <c r="A184" s="4"/>
      <c r="B184" s="4"/>
      <c r="C184" s="5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ht="34" customHeight="1" spans="1:13">
      <c r="A185" s="9" t="s">
        <v>174</v>
      </c>
      <c r="B185" s="10" t="s">
        <v>12</v>
      </c>
      <c r="C185" s="3">
        <v>260</v>
      </c>
      <c r="D185" s="2" t="s">
        <v>1151</v>
      </c>
      <c r="E185" s="2" t="s">
        <v>1151</v>
      </c>
      <c r="F185" s="2" t="s">
        <v>1151</v>
      </c>
      <c r="G185" s="2" t="s">
        <v>1151</v>
      </c>
      <c r="H185" s="2" t="s">
        <v>1151</v>
      </c>
      <c r="I185" s="2" t="s">
        <v>2660</v>
      </c>
      <c r="J185" s="2" t="s">
        <v>2661</v>
      </c>
      <c r="K185" s="2" t="s">
        <v>2662</v>
      </c>
      <c r="L185" s="2" t="s">
        <v>2663</v>
      </c>
      <c r="M185" s="2" t="s">
        <v>24</v>
      </c>
    </row>
    <row r="186" ht="34" customHeight="1" spans="1:13">
      <c r="A186" s="1" t="s">
        <v>60</v>
      </c>
      <c r="B186" s="1" t="s">
        <v>1155</v>
      </c>
      <c r="C186" s="11" t="s">
        <v>1108</v>
      </c>
      <c r="D186" s="1" t="s">
        <v>51</v>
      </c>
      <c r="E186" s="1" t="s">
        <v>1156</v>
      </c>
      <c r="F186" s="4"/>
      <c r="G186" s="4"/>
      <c r="H186" s="4"/>
      <c r="I186" s="4"/>
      <c r="J186" s="4"/>
      <c r="K186" s="4"/>
      <c r="L186" s="4"/>
      <c r="M186" s="4"/>
    </row>
    <row r="187" ht="19" customHeight="1" spans="1:13">
      <c r="A187" s="2" t="s">
        <v>60</v>
      </c>
      <c r="B187" s="2" t="s">
        <v>1100</v>
      </c>
      <c r="C187" s="3">
        <f>'8月奖金发放记录'!J54</f>
        <v>260</v>
      </c>
      <c r="D187" s="2" t="s">
        <v>1157</v>
      </c>
      <c r="E187" s="2"/>
      <c r="F187" s="2"/>
      <c r="G187" s="2"/>
      <c r="H187" s="4"/>
      <c r="I187" s="4"/>
      <c r="J187" s="4"/>
      <c r="K187" s="4"/>
      <c r="L187" s="4"/>
      <c r="M187" s="4"/>
    </row>
    <row r="188" ht="19" customHeight="1" spans="1:13">
      <c r="A188" s="9" t="s">
        <v>60</v>
      </c>
      <c r="B188" s="9" t="s">
        <v>1158</v>
      </c>
      <c r="C188" s="12">
        <f>SUMIFS('8月奖金发放记录'!$J$2:$J$171,'8月奖金发放记录'!$B$2:$B$171,"金可鹏",'8月奖金发放记录'!$A$2:$A$171,"粤AGP9827")</f>
        <v>260</v>
      </c>
      <c r="D188" s="2" t="s">
        <v>1159</v>
      </c>
      <c r="E188" s="2" t="s">
        <v>1160</v>
      </c>
      <c r="F188" s="2"/>
      <c r="G188" s="2"/>
      <c r="H188" s="4"/>
      <c r="I188" s="4"/>
      <c r="J188" s="4"/>
      <c r="K188" s="4"/>
      <c r="L188" s="4"/>
      <c r="M188" s="4"/>
    </row>
    <row r="189" ht="19" customHeight="1" spans="1:13">
      <c r="A189" s="4"/>
      <c r="B189" s="4"/>
      <c r="C189" s="5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ht="34" customHeight="1" spans="1:13">
      <c r="A190" s="9" t="s">
        <v>175</v>
      </c>
      <c r="B190" s="10" t="s">
        <v>11</v>
      </c>
      <c r="C190" s="3">
        <v>150</v>
      </c>
      <c r="D190" s="2" t="s">
        <v>2664</v>
      </c>
      <c r="E190" s="2" t="s">
        <v>2665</v>
      </c>
      <c r="F190" s="2" t="s">
        <v>2666</v>
      </c>
      <c r="G190" s="2" t="s">
        <v>2667</v>
      </c>
      <c r="H190" s="2" t="s">
        <v>2668</v>
      </c>
      <c r="I190" s="2" t="s">
        <v>2669</v>
      </c>
      <c r="J190" s="2" t="s">
        <v>2670</v>
      </c>
      <c r="K190" s="2" t="s">
        <v>2671</v>
      </c>
      <c r="L190" s="2" t="s">
        <v>2672</v>
      </c>
      <c r="M190" s="2" t="s">
        <v>24</v>
      </c>
    </row>
    <row r="191" ht="34" customHeight="1" spans="1:13">
      <c r="A191" s="1" t="s">
        <v>60</v>
      </c>
      <c r="B191" s="1" t="s">
        <v>1155</v>
      </c>
      <c r="C191" s="11" t="s">
        <v>1108</v>
      </c>
      <c r="D191" s="1" t="s">
        <v>51</v>
      </c>
      <c r="E191" s="1" t="s">
        <v>1156</v>
      </c>
      <c r="F191" s="4"/>
      <c r="G191" s="4"/>
      <c r="H191" s="4"/>
      <c r="I191" s="4"/>
      <c r="J191" s="4"/>
      <c r="K191" s="4"/>
      <c r="L191" s="4"/>
      <c r="M191" s="4"/>
    </row>
    <row r="192" ht="19" customHeight="1" spans="1:13">
      <c r="A192" s="2" t="s">
        <v>60</v>
      </c>
      <c r="B192" s="2" t="s">
        <v>1100</v>
      </c>
      <c r="C192" s="3">
        <f>'8月奖金发放记录'!J55</f>
        <v>150</v>
      </c>
      <c r="D192" s="2" t="s">
        <v>1157</v>
      </c>
      <c r="E192" s="2"/>
      <c r="F192" s="2"/>
      <c r="G192" s="2"/>
      <c r="H192" s="4"/>
      <c r="I192" s="4"/>
      <c r="J192" s="4"/>
      <c r="K192" s="4"/>
      <c r="L192" s="4"/>
      <c r="M192" s="4"/>
    </row>
    <row r="193" ht="19" customHeight="1" spans="1:13">
      <c r="A193" s="9" t="s">
        <v>60</v>
      </c>
      <c r="B193" s="9" t="s">
        <v>1158</v>
      </c>
      <c r="C193" s="12">
        <f>SUMIFS('8月奖金发放记录'!$J$2:$J$171,'8月奖金发放记录'!$B$2:$B$171,"金可鹏",'8月奖金发放记录'!$A$2:$A$171,"粤AGQ1308")</f>
        <v>150</v>
      </c>
      <c r="D193" s="2" t="s">
        <v>1159</v>
      </c>
      <c r="E193" s="2" t="s">
        <v>1160</v>
      </c>
      <c r="F193" s="2"/>
      <c r="G193" s="2"/>
      <c r="H193" s="4"/>
      <c r="I193" s="4"/>
      <c r="J193" s="4"/>
      <c r="K193" s="4"/>
      <c r="L193" s="4"/>
      <c r="M193" s="4"/>
    </row>
    <row r="194" ht="19" customHeight="1" spans="1:13">
      <c r="A194" s="4"/>
      <c r="B194" s="4"/>
      <c r="C194" s="5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ht="34" customHeight="1" spans="1:13">
      <c r="A195" s="9" t="s">
        <v>537</v>
      </c>
      <c r="B195" s="10" t="s">
        <v>11</v>
      </c>
      <c r="C195" s="3">
        <v>150</v>
      </c>
      <c r="D195" s="2" t="s">
        <v>1151</v>
      </c>
      <c r="E195" s="2" t="s">
        <v>1151</v>
      </c>
      <c r="F195" s="2" t="s">
        <v>1151</v>
      </c>
      <c r="G195" s="2" t="s">
        <v>1151</v>
      </c>
      <c r="H195" s="2" t="s">
        <v>1151</v>
      </c>
      <c r="I195" s="2" t="s">
        <v>2673</v>
      </c>
      <c r="J195" s="2" t="s">
        <v>2674</v>
      </c>
      <c r="K195" s="2" t="s">
        <v>1518</v>
      </c>
      <c r="L195" s="2" t="s">
        <v>2675</v>
      </c>
      <c r="M195" s="2" t="s">
        <v>24</v>
      </c>
    </row>
    <row r="196" ht="34" customHeight="1" spans="1:13">
      <c r="A196" s="1" t="s">
        <v>60</v>
      </c>
      <c r="B196" s="1" t="s">
        <v>1155</v>
      </c>
      <c r="C196" s="11" t="s">
        <v>1108</v>
      </c>
      <c r="D196" s="1" t="s">
        <v>51</v>
      </c>
      <c r="E196" s="1" t="s">
        <v>1156</v>
      </c>
      <c r="F196" s="4"/>
      <c r="G196" s="4"/>
      <c r="H196" s="4"/>
      <c r="I196" s="4"/>
      <c r="J196" s="4"/>
      <c r="K196" s="4"/>
      <c r="L196" s="4"/>
      <c r="M196" s="4"/>
    </row>
    <row r="197" ht="19" customHeight="1" spans="1:13">
      <c r="A197" s="2" t="s">
        <v>60</v>
      </c>
      <c r="B197" s="2" t="s">
        <v>4</v>
      </c>
      <c r="C197" s="3">
        <f>'8月奖金发放记录'!J144</f>
        <v>150</v>
      </c>
      <c r="D197" s="2" t="s">
        <v>1520</v>
      </c>
      <c r="E197" s="2"/>
      <c r="F197" s="2"/>
      <c r="G197" s="2"/>
      <c r="H197" s="4"/>
      <c r="I197" s="4"/>
      <c r="J197" s="4"/>
      <c r="K197" s="4"/>
      <c r="L197" s="4"/>
      <c r="M197" s="4"/>
    </row>
    <row r="198" ht="19" customHeight="1" spans="1:13">
      <c r="A198" s="9" t="s">
        <v>60</v>
      </c>
      <c r="B198" s="9" t="s">
        <v>1158</v>
      </c>
      <c r="C198" s="12">
        <f>SUMIFS('8月奖金发放记录'!$J$2:$J$171,'8月奖金发放记录'!$B$2:$B$171,"金可鹏",'8月奖金发放记录'!$A$2:$A$171,"粤AGR1586")</f>
        <v>150</v>
      </c>
      <c r="D198" s="2" t="s">
        <v>1159</v>
      </c>
      <c r="E198" s="2" t="s">
        <v>1681</v>
      </c>
      <c r="F198" s="2"/>
      <c r="G198" s="2"/>
      <c r="H198" s="4"/>
      <c r="I198" s="4"/>
      <c r="J198" s="4"/>
      <c r="K198" s="4"/>
      <c r="L198" s="4"/>
      <c r="M198" s="4"/>
    </row>
    <row r="199" ht="19" customHeight="1" spans="1:13">
      <c r="A199" s="4"/>
      <c r="B199" s="4"/>
      <c r="C199" s="5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ht="34" customHeight="1" spans="1:13">
      <c r="A200" s="9" t="s">
        <v>538</v>
      </c>
      <c r="B200" s="10" t="s">
        <v>11</v>
      </c>
      <c r="C200" s="3">
        <v>150</v>
      </c>
      <c r="D200" s="2" t="s">
        <v>1151</v>
      </c>
      <c r="E200" s="2" t="s">
        <v>1151</v>
      </c>
      <c r="F200" s="2" t="s">
        <v>1151</v>
      </c>
      <c r="G200" s="2" t="s">
        <v>1151</v>
      </c>
      <c r="H200" s="2" t="s">
        <v>1151</v>
      </c>
      <c r="I200" s="2" t="s">
        <v>2676</v>
      </c>
      <c r="J200" s="2" t="s">
        <v>2677</v>
      </c>
      <c r="K200" s="2" t="s">
        <v>1518</v>
      </c>
      <c r="L200" s="2" t="s">
        <v>2678</v>
      </c>
      <c r="M200" s="2" t="s">
        <v>24</v>
      </c>
    </row>
    <row r="201" ht="34" customHeight="1" spans="1:13">
      <c r="A201" s="1" t="s">
        <v>60</v>
      </c>
      <c r="B201" s="1" t="s">
        <v>1155</v>
      </c>
      <c r="C201" s="11" t="s">
        <v>1108</v>
      </c>
      <c r="D201" s="1" t="s">
        <v>51</v>
      </c>
      <c r="E201" s="1" t="s">
        <v>1156</v>
      </c>
      <c r="F201" s="4"/>
      <c r="G201" s="4"/>
      <c r="H201" s="4"/>
      <c r="I201" s="4"/>
      <c r="J201" s="4"/>
      <c r="K201" s="4"/>
      <c r="L201" s="4"/>
      <c r="M201" s="4"/>
    </row>
    <row r="202" ht="19" customHeight="1" spans="1:13">
      <c r="A202" s="2" t="s">
        <v>60</v>
      </c>
      <c r="B202" s="2" t="s">
        <v>4</v>
      </c>
      <c r="C202" s="3">
        <f>'8月奖金发放记录'!J145</f>
        <v>150</v>
      </c>
      <c r="D202" s="2" t="s">
        <v>1520</v>
      </c>
      <c r="E202" s="2"/>
      <c r="F202" s="2"/>
      <c r="G202" s="2"/>
      <c r="H202" s="4"/>
      <c r="I202" s="4"/>
      <c r="J202" s="4"/>
      <c r="K202" s="4"/>
      <c r="L202" s="4"/>
      <c r="M202" s="4"/>
    </row>
    <row r="203" ht="19" customHeight="1" spans="1:13">
      <c r="A203" s="9" t="s">
        <v>60</v>
      </c>
      <c r="B203" s="9" t="s">
        <v>1158</v>
      </c>
      <c r="C203" s="12">
        <f>SUMIFS('8月奖金发放记录'!$J$2:$J$171,'8月奖金发放记录'!$B$2:$B$171,"金可鹏",'8月奖金发放记录'!$A$2:$A$171,"粤AGR3098")</f>
        <v>150</v>
      </c>
      <c r="D203" s="2" t="s">
        <v>1159</v>
      </c>
      <c r="E203" s="2" t="s">
        <v>1681</v>
      </c>
      <c r="F203" s="2"/>
      <c r="G203" s="2"/>
      <c r="H203" s="4"/>
      <c r="I203" s="4"/>
      <c r="J203" s="4"/>
      <c r="K203" s="4"/>
      <c r="L203" s="4"/>
      <c r="M203" s="4"/>
    </row>
    <row r="204" ht="19" customHeight="1" spans="1:13">
      <c r="A204" s="4"/>
      <c r="B204" s="4"/>
      <c r="C204" s="5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ht="34" customHeight="1" spans="1:13">
      <c r="A205" s="9" t="s">
        <v>540</v>
      </c>
      <c r="B205" s="10" t="s">
        <v>11</v>
      </c>
      <c r="C205" s="3">
        <v>150</v>
      </c>
      <c r="D205" s="2" t="s">
        <v>1151</v>
      </c>
      <c r="E205" s="2" t="s">
        <v>1151</v>
      </c>
      <c r="F205" s="2" t="s">
        <v>1151</v>
      </c>
      <c r="G205" s="2" t="s">
        <v>1151</v>
      </c>
      <c r="H205" s="2" t="s">
        <v>1151</v>
      </c>
      <c r="I205" s="2" t="s">
        <v>2679</v>
      </c>
      <c r="J205" s="2" t="s">
        <v>2680</v>
      </c>
      <c r="K205" s="2" t="s">
        <v>1518</v>
      </c>
      <c r="L205" s="2" t="s">
        <v>2681</v>
      </c>
      <c r="M205" s="2" t="s">
        <v>24</v>
      </c>
    </row>
    <row r="206" ht="34" customHeight="1" spans="1:13">
      <c r="A206" s="1" t="s">
        <v>60</v>
      </c>
      <c r="B206" s="1" t="s">
        <v>1155</v>
      </c>
      <c r="C206" s="11" t="s">
        <v>1108</v>
      </c>
      <c r="D206" s="1" t="s">
        <v>51</v>
      </c>
      <c r="E206" s="1" t="s">
        <v>1156</v>
      </c>
      <c r="F206" s="4"/>
      <c r="G206" s="4"/>
      <c r="H206" s="4"/>
      <c r="I206" s="4"/>
      <c r="J206" s="4"/>
      <c r="K206" s="4"/>
      <c r="L206" s="4"/>
      <c r="M206" s="4"/>
    </row>
    <row r="207" ht="19" customHeight="1" spans="1:13">
      <c r="A207" s="2" t="s">
        <v>60</v>
      </c>
      <c r="B207" s="2" t="s">
        <v>4</v>
      </c>
      <c r="C207" s="3">
        <f>'8月奖金发放记录'!J146</f>
        <v>150</v>
      </c>
      <c r="D207" s="2" t="s">
        <v>1520</v>
      </c>
      <c r="E207" s="2"/>
      <c r="F207" s="2"/>
      <c r="G207" s="2"/>
      <c r="H207" s="4"/>
      <c r="I207" s="4"/>
      <c r="J207" s="4"/>
      <c r="K207" s="4"/>
      <c r="L207" s="4"/>
      <c r="M207" s="4"/>
    </row>
    <row r="208" ht="19" customHeight="1" spans="1:13">
      <c r="A208" s="9" t="s">
        <v>60</v>
      </c>
      <c r="B208" s="9" t="s">
        <v>1158</v>
      </c>
      <c r="C208" s="12">
        <f>SUMIFS('8月奖金发放记录'!$J$2:$J$171,'8月奖金发放记录'!$B$2:$B$171,"金可鹏",'8月奖金发放记录'!$A$2:$A$171,"粤AGR5278")</f>
        <v>150</v>
      </c>
      <c r="D208" s="2" t="s">
        <v>1159</v>
      </c>
      <c r="E208" s="2" t="s">
        <v>1681</v>
      </c>
      <c r="F208" s="2"/>
      <c r="G208" s="2"/>
      <c r="H208" s="4"/>
      <c r="I208" s="4"/>
      <c r="J208" s="4"/>
      <c r="K208" s="4"/>
      <c r="L208" s="4"/>
      <c r="M208" s="4"/>
    </row>
    <row r="209" ht="19" customHeight="1" spans="1:13">
      <c r="A209" s="4"/>
      <c r="B209" s="4"/>
      <c r="C209" s="5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ht="34" customHeight="1" spans="1:13">
      <c r="A210" s="9" t="s">
        <v>541</v>
      </c>
      <c r="B210" s="10" t="s">
        <v>11</v>
      </c>
      <c r="C210" s="3">
        <v>150</v>
      </c>
      <c r="D210" s="2" t="s">
        <v>1151</v>
      </c>
      <c r="E210" s="2" t="s">
        <v>1151</v>
      </c>
      <c r="F210" s="2" t="s">
        <v>1151</v>
      </c>
      <c r="G210" s="2" t="s">
        <v>1151</v>
      </c>
      <c r="H210" s="2" t="s">
        <v>1151</v>
      </c>
      <c r="I210" s="2" t="s">
        <v>2682</v>
      </c>
      <c r="J210" s="2" t="s">
        <v>2683</v>
      </c>
      <c r="K210" s="2" t="s">
        <v>1518</v>
      </c>
      <c r="L210" s="2" t="s">
        <v>2684</v>
      </c>
      <c r="M210" s="2" t="s">
        <v>24</v>
      </c>
    </row>
    <row r="211" ht="34" customHeight="1" spans="1:13">
      <c r="A211" s="1" t="s">
        <v>60</v>
      </c>
      <c r="B211" s="1" t="s">
        <v>1155</v>
      </c>
      <c r="C211" s="11" t="s">
        <v>1108</v>
      </c>
      <c r="D211" s="1" t="s">
        <v>51</v>
      </c>
      <c r="E211" s="1" t="s">
        <v>1156</v>
      </c>
      <c r="F211" s="4"/>
      <c r="G211" s="4"/>
      <c r="H211" s="4"/>
      <c r="I211" s="4"/>
      <c r="J211" s="4"/>
      <c r="K211" s="4"/>
      <c r="L211" s="4"/>
      <c r="M211" s="4"/>
    </row>
    <row r="212" ht="19" customHeight="1" spans="1:13">
      <c r="A212" s="2" t="s">
        <v>60</v>
      </c>
      <c r="B212" s="2" t="s">
        <v>4</v>
      </c>
      <c r="C212" s="3">
        <f>'8月奖金发放记录'!J147</f>
        <v>150</v>
      </c>
      <c r="D212" s="2" t="s">
        <v>1520</v>
      </c>
      <c r="E212" s="2"/>
      <c r="F212" s="2"/>
      <c r="G212" s="2"/>
      <c r="H212" s="4"/>
      <c r="I212" s="4"/>
      <c r="J212" s="4"/>
      <c r="K212" s="4"/>
      <c r="L212" s="4"/>
      <c r="M212" s="4"/>
    </row>
    <row r="213" ht="19" customHeight="1" spans="1:13">
      <c r="A213" s="9" t="s">
        <v>60</v>
      </c>
      <c r="B213" s="9" t="s">
        <v>1158</v>
      </c>
      <c r="C213" s="12">
        <f>SUMIFS('8月奖金发放记录'!$J$2:$J$171,'8月奖金发放记录'!$B$2:$B$171,"金可鹏",'8月奖金发放记录'!$A$2:$A$171,"粤AGR5538")</f>
        <v>150</v>
      </c>
      <c r="D213" s="2" t="s">
        <v>1159</v>
      </c>
      <c r="E213" s="2" t="s">
        <v>1681</v>
      </c>
      <c r="F213" s="2"/>
      <c r="G213" s="2"/>
      <c r="H213" s="4"/>
      <c r="I213" s="4"/>
      <c r="J213" s="4"/>
      <c r="K213" s="4"/>
      <c r="L213" s="4"/>
      <c r="M213" s="4"/>
    </row>
    <row r="214" ht="19" customHeight="1" spans="1:13">
      <c r="A214" s="4"/>
      <c r="B214" s="4"/>
      <c r="C214" s="5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ht="34" customHeight="1" spans="1:13">
      <c r="A215" s="9" t="s">
        <v>669</v>
      </c>
      <c r="B215" s="10" t="s">
        <v>11</v>
      </c>
      <c r="C215" s="3">
        <v>150</v>
      </c>
      <c r="D215" s="2" t="s">
        <v>2685</v>
      </c>
      <c r="E215" s="2" t="s">
        <v>2686</v>
      </c>
      <c r="F215" s="2" t="s">
        <v>2687</v>
      </c>
      <c r="G215" s="2" t="s">
        <v>2688</v>
      </c>
      <c r="H215" s="2" t="s">
        <v>2689</v>
      </c>
      <c r="I215" s="2" t="s">
        <v>2690</v>
      </c>
      <c r="J215" s="2" t="s">
        <v>1518</v>
      </c>
      <c r="K215" s="2" t="s">
        <v>1518</v>
      </c>
      <c r="L215" s="2" t="s">
        <v>2691</v>
      </c>
      <c r="M215" s="2" t="s">
        <v>24</v>
      </c>
    </row>
    <row r="216" ht="34" customHeight="1" spans="1:13">
      <c r="A216" s="1" t="s">
        <v>60</v>
      </c>
      <c r="B216" s="1" t="s">
        <v>1155</v>
      </c>
      <c r="C216" s="11" t="s">
        <v>1108</v>
      </c>
      <c r="D216" s="1" t="s">
        <v>51</v>
      </c>
      <c r="E216" s="1" t="s">
        <v>1156</v>
      </c>
      <c r="F216" s="4"/>
      <c r="G216" s="4"/>
      <c r="H216" s="4"/>
      <c r="I216" s="4"/>
      <c r="J216" s="4"/>
      <c r="K216" s="4"/>
      <c r="L216" s="4"/>
      <c r="M216" s="4"/>
    </row>
    <row r="217" ht="19" customHeight="1" spans="1:13">
      <c r="A217" s="2" t="s">
        <v>60</v>
      </c>
      <c r="B217" s="2" t="s">
        <v>4</v>
      </c>
      <c r="C217" s="3">
        <f>'8月奖金发放记录'!J151</f>
        <v>150</v>
      </c>
      <c r="D217" s="2" t="s">
        <v>1520</v>
      </c>
      <c r="E217" s="2"/>
      <c r="F217" s="2"/>
      <c r="G217" s="2"/>
      <c r="H217" s="4"/>
      <c r="I217" s="4"/>
      <c r="J217" s="4"/>
      <c r="K217" s="4"/>
      <c r="L217" s="4"/>
      <c r="M217" s="4"/>
    </row>
    <row r="218" ht="19" customHeight="1" spans="1:13">
      <c r="A218" s="9" t="s">
        <v>60</v>
      </c>
      <c r="B218" s="9" t="s">
        <v>1158</v>
      </c>
      <c r="C218" s="12">
        <f>SUMIFS('8月奖金发放记录'!$J$2:$J$171,'8月奖金发放记录'!$B$2:$B$171,"金可鹏",'8月奖金发放记录'!$A$2:$A$171,"粤AGR5560")</f>
        <v>150</v>
      </c>
      <c r="D218" s="2" t="s">
        <v>1159</v>
      </c>
      <c r="E218" s="2" t="s">
        <v>2692</v>
      </c>
      <c r="F218" s="2"/>
      <c r="G218" s="2"/>
      <c r="H218" s="4"/>
      <c r="I218" s="4"/>
      <c r="J218" s="4"/>
      <c r="K218" s="4"/>
      <c r="L218" s="4"/>
      <c r="M218" s="4"/>
    </row>
    <row r="219" ht="19" customHeight="1" spans="1:13">
      <c r="A219" s="4"/>
      <c r="B219" s="4"/>
      <c r="C219" s="5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ht="34" customHeight="1" spans="1:13">
      <c r="A220" s="9" t="s">
        <v>547</v>
      </c>
      <c r="B220" s="10" t="s">
        <v>11</v>
      </c>
      <c r="C220" s="3">
        <v>150</v>
      </c>
      <c r="D220" s="2" t="s">
        <v>2693</v>
      </c>
      <c r="E220" s="2" t="s">
        <v>2694</v>
      </c>
      <c r="F220" s="2" t="s">
        <v>2695</v>
      </c>
      <c r="G220" s="2" t="s">
        <v>2696</v>
      </c>
      <c r="H220" s="2" t="s">
        <v>2697</v>
      </c>
      <c r="I220" s="2" t="s">
        <v>2698</v>
      </c>
      <c r="J220" s="2" t="s">
        <v>2699</v>
      </c>
      <c r="K220" s="2" t="s">
        <v>1518</v>
      </c>
      <c r="L220" s="2" t="s">
        <v>2700</v>
      </c>
      <c r="M220" s="2" t="s">
        <v>24</v>
      </c>
    </row>
    <row r="221" ht="34" customHeight="1" spans="1:13">
      <c r="A221" s="1" t="s">
        <v>60</v>
      </c>
      <c r="B221" s="1" t="s">
        <v>1155</v>
      </c>
      <c r="C221" s="11" t="s">
        <v>1108</v>
      </c>
      <c r="D221" s="1" t="s">
        <v>51</v>
      </c>
      <c r="E221" s="1" t="s">
        <v>1156</v>
      </c>
      <c r="F221" s="4"/>
      <c r="G221" s="4"/>
      <c r="H221" s="4"/>
      <c r="I221" s="4"/>
      <c r="J221" s="4"/>
      <c r="K221" s="4"/>
      <c r="L221" s="4"/>
      <c r="M221" s="4"/>
    </row>
    <row r="222" ht="19" customHeight="1" spans="1:13">
      <c r="A222" s="2" t="s">
        <v>60</v>
      </c>
      <c r="B222" s="2" t="s">
        <v>4</v>
      </c>
      <c r="C222" s="3">
        <f>'8月奖金发放记录'!J148</f>
        <v>150</v>
      </c>
      <c r="D222" s="2" t="s">
        <v>1520</v>
      </c>
      <c r="E222" s="2"/>
      <c r="F222" s="2"/>
      <c r="G222" s="2"/>
      <c r="H222" s="4"/>
      <c r="I222" s="4"/>
      <c r="J222" s="4"/>
      <c r="K222" s="4"/>
      <c r="L222" s="4"/>
      <c r="M222" s="4"/>
    </row>
    <row r="223" ht="19" customHeight="1" spans="1:13">
      <c r="A223" s="9" t="s">
        <v>60</v>
      </c>
      <c r="B223" s="9" t="s">
        <v>1158</v>
      </c>
      <c r="C223" s="12">
        <f>SUMIFS('8月奖金发放记录'!$J$2:$J$171,'8月奖金发放记录'!$B$2:$B$171,"金可鹏",'8月奖金发放记录'!$A$2:$A$171,"粤AGR7898")</f>
        <v>150</v>
      </c>
      <c r="D223" s="2" t="s">
        <v>1159</v>
      </c>
      <c r="E223" s="2" t="s">
        <v>1681</v>
      </c>
      <c r="F223" s="2"/>
      <c r="G223" s="2"/>
      <c r="H223" s="4"/>
      <c r="I223" s="4"/>
      <c r="J223" s="4"/>
      <c r="K223" s="4"/>
      <c r="L223" s="4"/>
      <c r="M223" s="4"/>
    </row>
    <row r="224" ht="19" customHeight="1" spans="1:13">
      <c r="A224" s="4"/>
      <c r="B224" s="4"/>
      <c r="C224" s="5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ht="34" customHeight="1" spans="1:13">
      <c r="A225" s="9" t="s">
        <v>555</v>
      </c>
      <c r="B225" s="10" t="s">
        <v>11</v>
      </c>
      <c r="C225" s="3">
        <v>150</v>
      </c>
      <c r="D225" s="2" t="s">
        <v>1151</v>
      </c>
      <c r="E225" s="2" t="s">
        <v>1151</v>
      </c>
      <c r="F225" s="2" t="s">
        <v>1151</v>
      </c>
      <c r="G225" s="2" t="s">
        <v>1151</v>
      </c>
      <c r="H225" s="2" t="s">
        <v>1151</v>
      </c>
      <c r="I225" s="2" t="s">
        <v>1151</v>
      </c>
      <c r="J225" s="2" t="s">
        <v>2701</v>
      </c>
      <c r="K225" s="2" t="s">
        <v>1518</v>
      </c>
      <c r="L225" s="2" t="s">
        <v>2702</v>
      </c>
      <c r="M225" s="2" t="s">
        <v>24</v>
      </c>
    </row>
    <row r="226" ht="34" customHeight="1" spans="1:13">
      <c r="A226" s="1" t="s">
        <v>60</v>
      </c>
      <c r="B226" s="1" t="s">
        <v>1155</v>
      </c>
      <c r="C226" s="11" t="s">
        <v>1108</v>
      </c>
      <c r="D226" s="1" t="s">
        <v>51</v>
      </c>
      <c r="E226" s="1" t="s">
        <v>1156</v>
      </c>
      <c r="F226" s="4"/>
      <c r="G226" s="4"/>
      <c r="H226" s="4"/>
      <c r="I226" s="4"/>
      <c r="J226" s="4"/>
      <c r="K226" s="4"/>
      <c r="L226" s="4"/>
      <c r="M226" s="4"/>
    </row>
    <row r="227" ht="19" customHeight="1" spans="1:13">
      <c r="A227" s="2" t="s">
        <v>60</v>
      </c>
      <c r="B227" s="2" t="s">
        <v>4</v>
      </c>
      <c r="C227" s="3">
        <f>'8月奖金发放记录'!J149</f>
        <v>150</v>
      </c>
      <c r="D227" s="2" t="s">
        <v>1520</v>
      </c>
      <c r="E227" s="2"/>
      <c r="F227" s="2"/>
      <c r="G227" s="2"/>
      <c r="H227" s="4"/>
      <c r="I227" s="4"/>
      <c r="J227" s="4"/>
      <c r="K227" s="4"/>
      <c r="L227" s="4"/>
      <c r="M227" s="4"/>
    </row>
    <row r="228" ht="19" customHeight="1" spans="1:13">
      <c r="A228" s="9" t="s">
        <v>60</v>
      </c>
      <c r="B228" s="9" t="s">
        <v>1158</v>
      </c>
      <c r="C228" s="12">
        <f>SUMIFS('8月奖金发放记录'!$J$2:$J$171,'8月奖金发放记录'!$B$2:$B$171,"金可鹏",'8月奖金发放记录'!$A$2:$A$171,"粤AGR9893")</f>
        <v>150</v>
      </c>
      <c r="D228" s="2" t="s">
        <v>1159</v>
      </c>
      <c r="E228" s="2" t="s">
        <v>1681</v>
      </c>
      <c r="F228" s="2"/>
      <c r="G228" s="2"/>
      <c r="H228" s="4"/>
      <c r="I228" s="4"/>
      <c r="J228" s="4"/>
      <c r="K228" s="4"/>
      <c r="L228" s="4"/>
      <c r="M228" s="4"/>
    </row>
    <row r="229" ht="19" customHeight="1" spans="1:13">
      <c r="A229" s="4"/>
      <c r="B229" s="4"/>
      <c r="C229" s="5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ht="34" customHeight="1" spans="1:13">
      <c r="A230" s="9" t="s">
        <v>556</v>
      </c>
      <c r="B230" s="10" t="s">
        <v>11</v>
      </c>
      <c r="C230" s="3">
        <v>150</v>
      </c>
      <c r="D230" s="2" t="s">
        <v>1151</v>
      </c>
      <c r="E230" s="2" t="s">
        <v>1151</v>
      </c>
      <c r="F230" s="2" t="s">
        <v>1151</v>
      </c>
      <c r="G230" s="2" t="s">
        <v>1151</v>
      </c>
      <c r="H230" s="2" t="s">
        <v>1151</v>
      </c>
      <c r="I230" s="2" t="s">
        <v>2703</v>
      </c>
      <c r="J230" s="2" t="s">
        <v>2704</v>
      </c>
      <c r="K230" s="2" t="s">
        <v>1518</v>
      </c>
      <c r="L230" s="2" t="s">
        <v>2705</v>
      </c>
      <c r="M230" s="2" t="s">
        <v>24</v>
      </c>
    </row>
    <row r="231" ht="34" customHeight="1" spans="1:13">
      <c r="A231" s="1" t="s">
        <v>60</v>
      </c>
      <c r="B231" s="1" t="s">
        <v>1155</v>
      </c>
      <c r="C231" s="11" t="s">
        <v>1108</v>
      </c>
      <c r="D231" s="1" t="s">
        <v>51</v>
      </c>
      <c r="E231" s="1" t="s">
        <v>1156</v>
      </c>
      <c r="F231" s="4"/>
      <c r="G231" s="4"/>
      <c r="H231" s="4"/>
      <c r="I231" s="4"/>
      <c r="J231" s="4"/>
      <c r="K231" s="4"/>
      <c r="L231" s="4"/>
      <c r="M231" s="4"/>
    </row>
    <row r="232" ht="19" customHeight="1" spans="1:13">
      <c r="A232" s="2" t="s">
        <v>60</v>
      </c>
      <c r="B232" s="2" t="s">
        <v>4</v>
      </c>
      <c r="C232" s="3">
        <f>'8月奖金发放记录'!J150</f>
        <v>150</v>
      </c>
      <c r="D232" s="2" t="s">
        <v>1520</v>
      </c>
      <c r="E232" s="2"/>
      <c r="F232" s="2"/>
      <c r="G232" s="2"/>
      <c r="H232" s="4"/>
      <c r="I232" s="4"/>
      <c r="J232" s="4"/>
      <c r="K232" s="4"/>
      <c r="L232" s="4"/>
      <c r="M232" s="4"/>
    </row>
    <row r="233" ht="19" customHeight="1" spans="1:13">
      <c r="A233" s="9" t="s">
        <v>60</v>
      </c>
      <c r="B233" s="9" t="s">
        <v>1158</v>
      </c>
      <c r="C233" s="12">
        <f>SUMIFS('8月奖金发放记录'!$J$2:$J$171,'8月奖金发放记录'!$B$2:$B$171,"金可鹏",'8月奖金发放记录'!$A$2:$A$171,"粤AGR9899")</f>
        <v>150</v>
      </c>
      <c r="D233" s="2" t="s">
        <v>1159</v>
      </c>
      <c r="E233" s="2" t="s">
        <v>1681</v>
      </c>
      <c r="F233" s="2"/>
      <c r="G233" s="2"/>
      <c r="H233" s="4"/>
      <c r="I233" s="4"/>
      <c r="J233" s="4"/>
      <c r="K233" s="4"/>
      <c r="L233" s="4"/>
      <c r="M233" s="4"/>
    </row>
    <row r="234" ht="19" customHeight="1" spans="1:13">
      <c r="A234" s="4"/>
      <c r="B234" s="4"/>
      <c r="C234" s="5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ht="19" customHeight="1" spans="1:13">
      <c r="A235" s="6" t="s">
        <v>1102</v>
      </c>
      <c r="B235" s="6"/>
      <c r="C235" s="7">
        <f>H2</f>
        <v>4660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ht="19" customHeight="1" spans="1:1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ht="19" customHeight="1" spans="1:1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ht="19" customHeight="1" spans="1:1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ht="19" customHeight="1" spans="1:1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ht="19" customHeight="1" spans="1:1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ht="19" customHeight="1" spans="1:1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ht="19" customHeight="1" spans="1:1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ht="19" customHeight="1" spans="1:1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ht="19" customHeight="1" spans="1:1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ht="19" customHeight="1" spans="1:1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ht="19" customHeight="1" spans="1:1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ht="19" customHeight="1" spans="1:1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ht="19" customHeight="1" spans="1:1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ht="19" customHeight="1" spans="1:1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ht="19" customHeight="1" spans="1:1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ht="19" customHeight="1" spans="1:1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ht="19" customHeight="1" spans="1:1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ht="19" customHeight="1" spans="1:1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ht="19" customHeight="1" spans="1:1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ht="19" customHeight="1" spans="1:1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ht="19" customHeight="1" spans="1:1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ht="19" customHeight="1" spans="1:1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ht="19" customHeight="1" spans="1:1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ht="19" customHeight="1" spans="1:1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ht="19" customHeight="1" spans="1:1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ht="19" customHeight="1" spans="1:1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ht="19" customHeight="1" spans="1:1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ht="19" customHeight="1" spans="1:1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ht="19" customHeight="1" spans="1:1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ht="19" customHeight="1" spans="1:1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ht="19" customHeight="1" spans="1:1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ht="19" customHeight="1" spans="1:1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ht="19" customHeight="1" spans="1:1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ht="19" customHeight="1" spans="1:1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ht="19" customHeight="1" spans="1:1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ht="19" customHeight="1" spans="1:1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ht="19" customHeight="1" spans="1:1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ht="19" customHeight="1" spans="1:1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ht="19" customHeight="1" spans="1:1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ht="19" customHeight="1" spans="1:1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ht="19" customHeight="1" spans="1:1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ht="19" customHeight="1" spans="1:1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ht="19" customHeight="1" spans="1:1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ht="19" customHeight="1" spans="1:1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ht="19" customHeight="1" spans="1:1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ht="19" customHeight="1" spans="1:1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ht="19" customHeight="1" spans="1:1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ht="19" customHeight="1" spans="1:1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ht="19" customHeight="1" spans="1:1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ht="19" customHeight="1" spans="1:1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ht="19" customHeight="1" spans="1:1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ht="19" customHeight="1" spans="1:1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ht="19" customHeight="1" spans="1:1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ht="19" customHeight="1" spans="1:1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ht="19" customHeight="1" spans="1:1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ht="19" customHeight="1" spans="1:1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ht="19" customHeight="1" spans="1:1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ht="19" customHeight="1" spans="1:1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ht="19" customHeight="1" spans="1:1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ht="19" customHeight="1" spans="1:1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ht="19" customHeight="1" spans="1:1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ht="19" customHeight="1" spans="1:1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ht="19" customHeight="1" spans="1:1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ht="19" customHeight="1" spans="1:1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ht="19" customHeight="1" spans="1:1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ht="19" customHeight="1" spans="1:1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ht="19" customHeight="1" spans="1:1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ht="19" customHeight="1" spans="1:1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ht="19" customHeight="1" spans="1:1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ht="19" customHeight="1" spans="1:1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ht="19" customHeight="1" spans="1:1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ht="19" customHeight="1" spans="1:1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ht="19" customHeight="1" spans="1:1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ht="19" customHeight="1" spans="1:1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ht="19" customHeight="1" spans="1:1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ht="19" customHeight="1" spans="1:1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ht="19" customHeight="1" spans="1:1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ht="19" customHeight="1" spans="1: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ht="19" customHeight="1" spans="1:1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ht="19" customHeight="1" spans="1:1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ht="19" customHeight="1" spans="1:1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ht="19" customHeight="1" spans="1:1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ht="19" customHeight="1" spans="1:1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ht="19" customHeight="1" spans="1:1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ht="19" customHeight="1" spans="1:1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ht="19" customHeight="1" spans="1:1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ht="19" customHeight="1" spans="1:1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ht="19" customHeight="1" spans="1:1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ht="19" customHeight="1" spans="1:1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ht="19" customHeight="1" spans="1:1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ht="19" customHeight="1" spans="1:1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ht="19" customHeight="1" spans="1:1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ht="19" customHeight="1" spans="1:1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ht="19" customHeight="1" spans="1:1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ht="19" customHeight="1" spans="1:1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ht="19" customHeight="1" spans="1:1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ht="19" customHeight="1" spans="1:1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ht="19" customHeight="1" spans="1:1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ht="19" customHeight="1" spans="1:1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ht="19" customHeight="1" spans="1:1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ht="19" customHeight="1" spans="1:1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ht="19" customHeight="1" spans="1:1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ht="19" customHeight="1" spans="1:1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ht="19" customHeight="1" spans="1:1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ht="19" customHeight="1" spans="1:1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ht="19" customHeight="1" spans="1:1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ht="19" customHeight="1" spans="1:1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ht="19" customHeight="1" spans="1:1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ht="19" customHeight="1" spans="1:1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ht="19" customHeight="1" spans="1:1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ht="19" customHeight="1" spans="1:1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ht="19" customHeight="1" spans="1:1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ht="19" customHeight="1" spans="1:1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ht="19" customHeight="1" spans="1:1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ht="19" customHeight="1" spans="1:1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ht="19" customHeight="1" spans="1:1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ht="19" customHeight="1" spans="1:1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ht="19" customHeight="1" spans="1:1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ht="19" customHeight="1" spans="1:1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ht="19" customHeight="1" spans="1:1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ht="19" customHeight="1" spans="1:1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ht="19" customHeight="1" spans="1:1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ht="19" customHeight="1" spans="1:1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ht="19" customHeight="1" spans="1:1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ht="19" customHeight="1" spans="1:1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ht="19" customHeight="1" spans="1:1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ht="19" customHeight="1" spans="1:1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ht="19" customHeight="1" spans="1:1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ht="19" customHeight="1" spans="1:1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ht="19" customHeight="1" spans="1:1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ht="19" customHeight="1" spans="1:1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ht="19" customHeight="1" spans="1:1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ht="19" customHeight="1" spans="1:1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ht="19" customHeight="1" spans="1:1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ht="19" customHeight="1" spans="1:1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ht="19" customHeight="1" spans="1:1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ht="19" customHeight="1" spans="1:1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ht="19" customHeight="1" spans="1:1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ht="19" customHeight="1" spans="1:1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ht="19" customHeight="1" spans="1:1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ht="19" customHeight="1" spans="1:1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ht="19" customHeight="1" spans="1:1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ht="19" customHeight="1" spans="1:1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</sheetData>
  <mergeCells count="141">
    <mergeCell ref="A1:M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  <mergeCell ref="E201:G201"/>
    <mergeCell ref="D202:G202"/>
    <mergeCell ref="E203:G203"/>
    <mergeCell ref="E206:G206"/>
    <mergeCell ref="D207:G207"/>
    <mergeCell ref="E208:G208"/>
    <mergeCell ref="E211:G211"/>
    <mergeCell ref="D212:G212"/>
    <mergeCell ref="E213:G213"/>
    <mergeCell ref="E216:G216"/>
    <mergeCell ref="D217:G217"/>
    <mergeCell ref="E218:G218"/>
    <mergeCell ref="E221:G221"/>
    <mergeCell ref="D222:G222"/>
    <mergeCell ref="E223:G223"/>
    <mergeCell ref="E226:G226"/>
    <mergeCell ref="D227:G227"/>
    <mergeCell ref="E228:G228"/>
    <mergeCell ref="E231:G231"/>
    <mergeCell ref="D232:G232"/>
    <mergeCell ref="E233:G233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4"/>
  <sheetViews>
    <sheetView workbookViewId="0">
      <selection activeCell="A1" sqref="A1:M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1" width="22" customWidth="1"/>
    <col min="12" max="12" width="25" customWidth="1"/>
    <col min="13" max="13" width="12" customWidth="1"/>
  </cols>
  <sheetData>
    <row r="1" ht="22" customHeight="1" spans="1:13">
      <c r="A1" s="8" t="s">
        <v>2706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9" customHeight="1" spans="1:13">
      <c r="A2" s="6" t="s">
        <v>2707</v>
      </c>
      <c r="B2" s="6"/>
      <c r="C2" s="6"/>
      <c r="D2" s="6"/>
      <c r="E2" s="6" t="s">
        <v>1140</v>
      </c>
      <c r="F2" s="6"/>
      <c r="G2" s="6"/>
      <c r="H2" s="7">
        <f>SUMIFS('8月奖金发放记录'!$J$2:$J$171,'8月奖金发放记录'!$B$2:$B$171,"钟祥")</f>
        <v>2445.8</v>
      </c>
      <c r="I2" s="6"/>
      <c r="J2" s="6"/>
      <c r="K2" s="6"/>
      <c r="L2" s="6"/>
      <c r="M2" s="6"/>
    </row>
    <row r="3" ht="19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4" customHeight="1" spans="1:13">
      <c r="A4" s="1" t="s">
        <v>30</v>
      </c>
      <c r="B4" s="1" t="s">
        <v>0</v>
      </c>
      <c r="C4" s="1" t="s">
        <v>1141</v>
      </c>
      <c r="D4" s="1" t="s">
        <v>1142</v>
      </c>
      <c r="E4" s="1" t="s">
        <v>1143</v>
      </c>
      <c r="F4" s="1" t="s">
        <v>1144</v>
      </c>
      <c r="G4" s="1" t="s">
        <v>1145</v>
      </c>
      <c r="H4" s="1" t="s">
        <v>1146</v>
      </c>
      <c r="I4" s="1" t="s">
        <v>1147</v>
      </c>
      <c r="J4" s="1" t="s">
        <v>1148</v>
      </c>
      <c r="K4" s="1" t="s">
        <v>1149</v>
      </c>
      <c r="L4" s="1" t="s">
        <v>1150</v>
      </c>
      <c r="M4" s="1" t="s">
        <v>69</v>
      </c>
    </row>
    <row r="5" ht="34" customHeight="1" spans="1:13">
      <c r="A5" s="9" t="s">
        <v>563</v>
      </c>
      <c r="B5" s="10" t="s">
        <v>17</v>
      </c>
      <c r="C5" s="3">
        <v>1000</v>
      </c>
      <c r="D5" s="2" t="s">
        <v>1151</v>
      </c>
      <c r="E5" s="2" t="s">
        <v>1151</v>
      </c>
      <c r="F5" s="2" t="s">
        <v>1151</v>
      </c>
      <c r="G5" s="2" t="s">
        <v>2708</v>
      </c>
      <c r="H5" s="2" t="s">
        <v>2709</v>
      </c>
      <c r="I5" s="2" t="s">
        <v>2028</v>
      </c>
      <c r="J5" s="2" t="s">
        <v>2710</v>
      </c>
      <c r="K5" s="2" t="s">
        <v>2711</v>
      </c>
      <c r="L5" s="2" t="s">
        <v>2712</v>
      </c>
      <c r="M5" s="2" t="s">
        <v>24</v>
      </c>
    </row>
    <row r="6" ht="34" customHeight="1" spans="1:13">
      <c r="A6" s="1" t="s">
        <v>60</v>
      </c>
      <c r="B6" s="1" t="s">
        <v>1155</v>
      </c>
      <c r="C6" s="11" t="s">
        <v>1108</v>
      </c>
      <c r="D6" s="1" t="s">
        <v>51</v>
      </c>
      <c r="E6" s="1" t="s">
        <v>1156</v>
      </c>
      <c r="F6" s="4"/>
      <c r="G6" s="4"/>
      <c r="H6" s="4"/>
      <c r="I6" s="4"/>
      <c r="J6" s="4"/>
      <c r="K6" s="4"/>
      <c r="L6" s="4"/>
      <c r="M6" s="4"/>
    </row>
    <row r="7" ht="19" customHeight="1" spans="1:13">
      <c r="A7" s="2" t="s">
        <v>60</v>
      </c>
      <c r="B7" s="2" t="s">
        <v>1164</v>
      </c>
      <c r="C7" s="3">
        <v>0</v>
      </c>
      <c r="D7" s="2" t="s">
        <v>746</v>
      </c>
      <c r="E7" s="2"/>
      <c r="F7" s="2"/>
      <c r="G7" s="2"/>
      <c r="H7" s="4"/>
      <c r="I7" s="4"/>
      <c r="J7" s="4"/>
      <c r="K7" s="4"/>
      <c r="L7" s="4"/>
      <c r="M7" s="4"/>
    </row>
    <row r="8" ht="19" customHeight="1" spans="1:13">
      <c r="A8" s="9" t="s">
        <v>60</v>
      </c>
      <c r="B8" s="9" t="s">
        <v>1158</v>
      </c>
      <c r="C8" s="12">
        <f>SUMIFS('8月奖金发放记录'!$J$2:$J$171,'8月奖金发放记录'!$B$2:$B$171,"钟祥",'8月奖金发放记录'!$A$2:$A$171,"粤A00859F")</f>
        <v>0</v>
      </c>
      <c r="D8" s="2" t="s">
        <v>1159</v>
      </c>
      <c r="E8" s="2" t="s">
        <v>1160</v>
      </c>
      <c r="F8" s="2"/>
      <c r="G8" s="2"/>
      <c r="H8" s="4"/>
      <c r="I8" s="4"/>
      <c r="J8" s="4"/>
      <c r="K8" s="4"/>
      <c r="L8" s="4"/>
      <c r="M8" s="4"/>
    </row>
    <row r="9" ht="19" customHeight="1" spans="1:13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</row>
    <row r="10" ht="34" customHeight="1" spans="1:13">
      <c r="A10" s="9" t="s">
        <v>567</v>
      </c>
      <c r="B10" s="10" t="s">
        <v>17</v>
      </c>
      <c r="C10" s="3">
        <v>1000</v>
      </c>
      <c r="D10" s="2" t="s">
        <v>1151</v>
      </c>
      <c r="E10" s="2" t="s">
        <v>1151</v>
      </c>
      <c r="F10" s="2" t="s">
        <v>1151</v>
      </c>
      <c r="G10" s="2" t="s">
        <v>2713</v>
      </c>
      <c r="H10" s="2" t="s">
        <v>2714</v>
      </c>
      <c r="I10" s="2" t="s">
        <v>1151</v>
      </c>
      <c r="J10" s="2" t="s">
        <v>2715</v>
      </c>
      <c r="K10" s="2" t="s">
        <v>2716</v>
      </c>
      <c r="L10" s="2" t="s">
        <v>2717</v>
      </c>
      <c r="M10" s="2" t="s">
        <v>24</v>
      </c>
    </row>
    <row r="11" ht="34" customHeight="1" spans="1:13">
      <c r="A11" s="1" t="s">
        <v>60</v>
      </c>
      <c r="B11" s="1" t="s">
        <v>1155</v>
      </c>
      <c r="C11" s="11" t="s">
        <v>1108</v>
      </c>
      <c r="D11" s="1" t="s">
        <v>51</v>
      </c>
      <c r="E11" s="1" t="s">
        <v>1156</v>
      </c>
      <c r="F11" s="4"/>
      <c r="G11" s="4"/>
      <c r="H11" s="4"/>
      <c r="I11" s="4"/>
      <c r="J11" s="4"/>
      <c r="K11" s="4"/>
      <c r="L11" s="4"/>
      <c r="M11" s="4"/>
    </row>
    <row r="12" ht="19" customHeight="1" spans="1:13">
      <c r="A12" s="2" t="s">
        <v>60</v>
      </c>
      <c r="B12" s="2" t="s">
        <v>1164</v>
      </c>
      <c r="C12" s="3">
        <v>0</v>
      </c>
      <c r="D12" s="2" t="s">
        <v>746</v>
      </c>
      <c r="E12" s="2"/>
      <c r="F12" s="2"/>
      <c r="G12" s="2"/>
      <c r="H12" s="4"/>
      <c r="I12" s="4"/>
      <c r="J12" s="4"/>
      <c r="K12" s="4"/>
      <c r="L12" s="4"/>
      <c r="M12" s="4"/>
    </row>
    <row r="13" ht="19" customHeight="1" spans="1:13">
      <c r="A13" s="9" t="s">
        <v>60</v>
      </c>
      <c r="B13" s="9" t="s">
        <v>1158</v>
      </c>
      <c r="C13" s="12">
        <f>SUMIFS('8月奖金发放记录'!$J$2:$J$171,'8月奖金发放记录'!$B$2:$B$171,"钟祥",'8月奖金发放记录'!$A$2:$A$171,"粤A01128F")</f>
        <v>0</v>
      </c>
      <c r="D13" s="2" t="s">
        <v>1159</v>
      </c>
      <c r="E13" s="2" t="s">
        <v>1160</v>
      </c>
      <c r="F13" s="2"/>
      <c r="G13" s="2"/>
      <c r="H13" s="4"/>
      <c r="I13" s="4"/>
      <c r="J13" s="4"/>
      <c r="K13" s="4"/>
      <c r="L13" s="4"/>
      <c r="M13" s="4"/>
    </row>
    <row r="14" ht="19" customHeight="1" spans="1:13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34" customHeight="1" spans="1:13">
      <c r="A15" s="9" t="s">
        <v>568</v>
      </c>
      <c r="B15" s="10" t="s">
        <v>16</v>
      </c>
      <c r="C15" s="3">
        <v>260</v>
      </c>
      <c r="D15" s="2" t="s">
        <v>1151</v>
      </c>
      <c r="E15" s="2" t="s">
        <v>1151</v>
      </c>
      <c r="F15" s="2" t="s">
        <v>1151</v>
      </c>
      <c r="G15" s="2" t="s">
        <v>1151</v>
      </c>
      <c r="H15" s="2" t="s">
        <v>1151</v>
      </c>
      <c r="I15" s="2" t="s">
        <v>1151</v>
      </c>
      <c r="J15" s="2" t="s">
        <v>1151</v>
      </c>
      <c r="K15" s="2" t="s">
        <v>2718</v>
      </c>
      <c r="L15" s="2" t="s">
        <v>2718</v>
      </c>
      <c r="M15" s="2" t="s">
        <v>24</v>
      </c>
    </row>
    <row r="16" ht="34" customHeight="1" spans="1:13">
      <c r="A16" s="1" t="s">
        <v>60</v>
      </c>
      <c r="B16" s="1" t="s">
        <v>1155</v>
      </c>
      <c r="C16" s="11" t="s">
        <v>1108</v>
      </c>
      <c r="D16" s="1" t="s">
        <v>51</v>
      </c>
      <c r="E16" s="1" t="s">
        <v>1156</v>
      </c>
      <c r="F16" s="4"/>
      <c r="G16" s="4"/>
      <c r="H16" s="4"/>
      <c r="I16" s="4"/>
      <c r="J16" s="4"/>
      <c r="K16" s="4"/>
      <c r="L16" s="4"/>
      <c r="M16" s="4"/>
    </row>
    <row r="17" ht="19" customHeight="1" spans="1:13">
      <c r="A17" s="2" t="s">
        <v>60</v>
      </c>
      <c r="B17" s="2" t="s">
        <v>1164</v>
      </c>
      <c r="C17" s="3">
        <v>0</v>
      </c>
      <c r="D17" s="2" t="s">
        <v>746</v>
      </c>
      <c r="E17" s="2"/>
      <c r="F17" s="2"/>
      <c r="G17" s="2"/>
      <c r="H17" s="4"/>
      <c r="I17" s="4"/>
      <c r="J17" s="4"/>
      <c r="K17" s="4"/>
      <c r="L17" s="4"/>
      <c r="M17" s="4"/>
    </row>
    <row r="18" ht="19" customHeight="1" spans="1:13">
      <c r="A18" s="9" t="s">
        <v>60</v>
      </c>
      <c r="B18" s="9" t="s">
        <v>1158</v>
      </c>
      <c r="C18" s="12">
        <f>SUMIFS('8月奖金发放记录'!$J$2:$J$171,'8月奖金发放记录'!$B$2:$B$171,"钟祥",'8月奖金发放记录'!$A$2:$A$171,"粤AFH7393")</f>
        <v>0</v>
      </c>
      <c r="D18" s="2" t="s">
        <v>1159</v>
      </c>
      <c r="E18" s="2" t="s">
        <v>1160</v>
      </c>
      <c r="F18" s="2"/>
      <c r="G18" s="2"/>
      <c r="H18" s="4"/>
      <c r="I18" s="4"/>
      <c r="J18" s="4"/>
      <c r="K18" s="4"/>
      <c r="L18" s="4"/>
      <c r="M18" s="4"/>
    </row>
    <row r="19" ht="19" customHeight="1" spans="1:13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34" customHeight="1" spans="1:13">
      <c r="A20" s="9" t="s">
        <v>571</v>
      </c>
      <c r="B20" s="10" t="s">
        <v>16</v>
      </c>
      <c r="C20" s="3">
        <v>260</v>
      </c>
      <c r="D20" s="2" t="s">
        <v>1151</v>
      </c>
      <c r="E20" s="2" t="s">
        <v>1151</v>
      </c>
      <c r="F20" s="2" t="s">
        <v>1151</v>
      </c>
      <c r="G20" s="2" t="s">
        <v>1151</v>
      </c>
      <c r="H20" s="2" t="s">
        <v>1151</v>
      </c>
      <c r="I20" s="2" t="s">
        <v>1151</v>
      </c>
      <c r="J20" s="2" t="s">
        <v>1151</v>
      </c>
      <c r="K20" s="2" t="s">
        <v>1439</v>
      </c>
      <c r="L20" s="2" t="s">
        <v>1439</v>
      </c>
      <c r="M20" s="2" t="s">
        <v>24</v>
      </c>
    </row>
    <row r="21" ht="34" customHeight="1" spans="1:13">
      <c r="A21" s="1" t="s">
        <v>60</v>
      </c>
      <c r="B21" s="1" t="s">
        <v>1155</v>
      </c>
      <c r="C21" s="11" t="s">
        <v>1108</v>
      </c>
      <c r="D21" s="1" t="s">
        <v>51</v>
      </c>
      <c r="E21" s="1" t="s">
        <v>1156</v>
      </c>
      <c r="F21" s="4"/>
      <c r="G21" s="4"/>
      <c r="H21" s="4"/>
      <c r="I21" s="4"/>
      <c r="J21" s="4"/>
      <c r="K21" s="4"/>
      <c r="L21" s="4"/>
      <c r="M21" s="4"/>
    </row>
    <row r="22" ht="19" customHeight="1" spans="1:13">
      <c r="A22" s="2" t="s">
        <v>60</v>
      </c>
      <c r="B22" s="2" t="s">
        <v>1164</v>
      </c>
      <c r="C22" s="3">
        <v>0</v>
      </c>
      <c r="D22" s="2" t="s">
        <v>746</v>
      </c>
      <c r="E22" s="2"/>
      <c r="F22" s="2"/>
      <c r="G22" s="2"/>
      <c r="H22" s="4"/>
      <c r="I22" s="4"/>
      <c r="J22" s="4"/>
      <c r="K22" s="4"/>
      <c r="L22" s="4"/>
      <c r="M22" s="4"/>
    </row>
    <row r="23" ht="19" customHeight="1" spans="1:13">
      <c r="A23" s="9" t="s">
        <v>60</v>
      </c>
      <c r="B23" s="9" t="s">
        <v>1158</v>
      </c>
      <c r="C23" s="12">
        <f>SUMIFS('8月奖金发放记录'!$J$2:$J$171,'8月奖金发放记录'!$B$2:$B$171,"钟祥",'8月奖金发放记录'!$A$2:$A$171,"粤AG01629")</f>
        <v>0</v>
      </c>
      <c r="D23" s="2" t="s">
        <v>1159</v>
      </c>
      <c r="E23" s="2" t="s">
        <v>1160</v>
      </c>
      <c r="F23" s="2"/>
      <c r="G23" s="2"/>
      <c r="H23" s="4"/>
      <c r="I23" s="4"/>
      <c r="J23" s="4"/>
      <c r="K23" s="4"/>
      <c r="L23" s="4"/>
      <c r="M23" s="4"/>
    </row>
    <row r="24" ht="19" customHeight="1" spans="1:13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34" customHeight="1" spans="1:13">
      <c r="A25" s="9" t="s">
        <v>573</v>
      </c>
      <c r="B25" s="10" t="s">
        <v>6</v>
      </c>
      <c r="C25" s="3">
        <v>150</v>
      </c>
      <c r="D25" s="2" t="s">
        <v>2719</v>
      </c>
      <c r="E25" s="2" t="s">
        <v>2720</v>
      </c>
      <c r="F25" s="2" t="s">
        <v>2721</v>
      </c>
      <c r="G25" s="2" t="s">
        <v>2722</v>
      </c>
      <c r="H25" s="2" t="s">
        <v>2723</v>
      </c>
      <c r="I25" s="2" t="s">
        <v>2724</v>
      </c>
      <c r="J25" s="2" t="s">
        <v>2725</v>
      </c>
      <c r="K25" s="2" t="s">
        <v>2726</v>
      </c>
      <c r="L25" s="2" t="s">
        <v>2727</v>
      </c>
      <c r="M25" s="2" t="s">
        <v>24</v>
      </c>
    </row>
    <row r="26" ht="34" customHeight="1" spans="1:13">
      <c r="A26" s="1" t="s">
        <v>60</v>
      </c>
      <c r="B26" s="1" t="s">
        <v>1155</v>
      </c>
      <c r="C26" s="11" t="s">
        <v>1108</v>
      </c>
      <c r="D26" s="1" t="s">
        <v>51</v>
      </c>
      <c r="E26" s="1" t="s">
        <v>1156</v>
      </c>
      <c r="F26" s="4"/>
      <c r="G26" s="4"/>
      <c r="H26" s="4"/>
      <c r="I26" s="4"/>
      <c r="J26" s="4"/>
      <c r="K26" s="4"/>
      <c r="L26" s="4"/>
      <c r="M26" s="4"/>
    </row>
    <row r="27" ht="19" customHeight="1" spans="1:13">
      <c r="A27" s="2" t="s">
        <v>60</v>
      </c>
      <c r="B27" s="2" t="s">
        <v>1164</v>
      </c>
      <c r="C27" s="3">
        <v>0</v>
      </c>
      <c r="D27" s="2" t="s">
        <v>746</v>
      </c>
      <c r="E27" s="2"/>
      <c r="F27" s="2"/>
      <c r="G27" s="2"/>
      <c r="H27" s="4"/>
      <c r="I27" s="4"/>
      <c r="J27" s="4"/>
      <c r="K27" s="4"/>
      <c r="L27" s="4"/>
      <c r="M27" s="4"/>
    </row>
    <row r="28" ht="19" customHeight="1" spans="1:13">
      <c r="A28" s="9" t="s">
        <v>60</v>
      </c>
      <c r="B28" s="9" t="s">
        <v>1158</v>
      </c>
      <c r="C28" s="12">
        <f>SUMIFS('8月奖金发放记录'!$J$2:$J$171,'8月奖金发放记录'!$B$2:$B$171,"钟祥",'8月奖金发放记录'!$A$2:$A$171,"粤AG42172")</f>
        <v>0</v>
      </c>
      <c r="D28" s="2" t="s">
        <v>1159</v>
      </c>
      <c r="E28" s="2" t="s">
        <v>1160</v>
      </c>
      <c r="F28" s="2"/>
      <c r="G28" s="2"/>
      <c r="H28" s="4"/>
      <c r="I28" s="4"/>
      <c r="J28" s="4"/>
      <c r="K28" s="4"/>
      <c r="L28" s="4"/>
      <c r="M28" s="4"/>
    </row>
    <row r="29" ht="19" customHeight="1" spans="1:13">
      <c r="A29" s="4"/>
      <c r="B29" s="4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34" customHeight="1" spans="1:13">
      <c r="A30" s="9" t="s">
        <v>576</v>
      </c>
      <c r="B30" s="10" t="s">
        <v>16</v>
      </c>
      <c r="C30" s="3">
        <v>260</v>
      </c>
      <c r="D30" s="2" t="s">
        <v>1151</v>
      </c>
      <c r="E30" s="2" t="s">
        <v>1151</v>
      </c>
      <c r="F30" s="2" t="s">
        <v>1151</v>
      </c>
      <c r="G30" s="2" t="s">
        <v>1151</v>
      </c>
      <c r="H30" s="2" t="s">
        <v>1151</v>
      </c>
      <c r="I30" s="2" t="s">
        <v>1151</v>
      </c>
      <c r="J30" s="2" t="s">
        <v>1151</v>
      </c>
      <c r="K30" s="2" t="s">
        <v>2728</v>
      </c>
      <c r="L30" s="2" t="s">
        <v>2728</v>
      </c>
      <c r="M30" s="2" t="s">
        <v>24</v>
      </c>
    </row>
    <row r="31" ht="34" customHeight="1" spans="1:13">
      <c r="A31" s="1" t="s">
        <v>60</v>
      </c>
      <c r="B31" s="1" t="s">
        <v>1155</v>
      </c>
      <c r="C31" s="11" t="s">
        <v>1108</v>
      </c>
      <c r="D31" s="1" t="s">
        <v>51</v>
      </c>
      <c r="E31" s="1" t="s">
        <v>1156</v>
      </c>
      <c r="F31" s="4"/>
      <c r="G31" s="4"/>
      <c r="H31" s="4"/>
      <c r="I31" s="4"/>
      <c r="J31" s="4"/>
      <c r="K31" s="4"/>
      <c r="L31" s="4"/>
      <c r="M31" s="4"/>
    </row>
    <row r="32" ht="19" customHeight="1" spans="1:13">
      <c r="A32" s="2" t="s">
        <v>60</v>
      </c>
      <c r="B32" s="2" t="s">
        <v>1164</v>
      </c>
      <c r="C32" s="3">
        <v>0</v>
      </c>
      <c r="D32" s="2" t="s">
        <v>746</v>
      </c>
      <c r="E32" s="2"/>
      <c r="F32" s="2"/>
      <c r="G32" s="2"/>
      <c r="H32" s="4"/>
      <c r="I32" s="4"/>
      <c r="J32" s="4"/>
      <c r="K32" s="4"/>
      <c r="L32" s="4"/>
      <c r="M32" s="4"/>
    </row>
    <row r="33" ht="19" customHeight="1" spans="1:13">
      <c r="A33" s="9" t="s">
        <v>60</v>
      </c>
      <c r="B33" s="9" t="s">
        <v>1158</v>
      </c>
      <c r="C33" s="12">
        <f>SUMIFS('8月奖金发放记录'!$J$2:$J$171,'8月奖金发放记录'!$B$2:$B$171,"钟祥",'8月奖金发放记录'!$A$2:$A$171,"粤AG59208")</f>
        <v>0</v>
      </c>
      <c r="D33" s="2" t="s">
        <v>1159</v>
      </c>
      <c r="E33" s="2" t="s">
        <v>1160</v>
      </c>
      <c r="F33" s="2"/>
      <c r="G33" s="2"/>
      <c r="H33" s="4"/>
      <c r="I33" s="4"/>
      <c r="J33" s="4"/>
      <c r="K33" s="4"/>
      <c r="L33" s="4"/>
      <c r="M33" s="4"/>
    </row>
    <row r="34" ht="19" customHeight="1" spans="1:13">
      <c r="A34" s="4"/>
      <c r="B34" s="4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34" customHeight="1" spans="1:13">
      <c r="A35" s="9" t="s">
        <v>579</v>
      </c>
      <c r="B35" s="10" t="s">
        <v>6</v>
      </c>
      <c r="C35" s="3">
        <v>150</v>
      </c>
      <c r="D35" s="2" t="s">
        <v>1151</v>
      </c>
      <c r="E35" s="2" t="s">
        <v>1151</v>
      </c>
      <c r="F35" s="2" t="s">
        <v>1151</v>
      </c>
      <c r="G35" s="2" t="s">
        <v>1151</v>
      </c>
      <c r="H35" s="2" t="s">
        <v>1151</v>
      </c>
      <c r="I35" s="2" t="s">
        <v>1151</v>
      </c>
      <c r="J35" s="2" t="s">
        <v>1151</v>
      </c>
      <c r="K35" s="2" t="s">
        <v>2729</v>
      </c>
      <c r="L35" s="2" t="s">
        <v>2729</v>
      </c>
      <c r="M35" s="2" t="s">
        <v>24</v>
      </c>
    </row>
    <row r="36" ht="34" customHeight="1" spans="1:13">
      <c r="A36" s="1" t="s">
        <v>60</v>
      </c>
      <c r="B36" s="1" t="s">
        <v>1155</v>
      </c>
      <c r="C36" s="11" t="s">
        <v>1108</v>
      </c>
      <c r="D36" s="1" t="s">
        <v>51</v>
      </c>
      <c r="E36" s="1" t="s">
        <v>1156</v>
      </c>
      <c r="F36" s="4"/>
      <c r="G36" s="4"/>
      <c r="H36" s="4"/>
      <c r="I36" s="4"/>
      <c r="J36" s="4"/>
      <c r="K36" s="4"/>
      <c r="L36" s="4"/>
      <c r="M36" s="4"/>
    </row>
    <row r="37" ht="19" customHeight="1" spans="1:13">
      <c r="A37" s="2" t="s">
        <v>60</v>
      </c>
      <c r="B37" s="2" t="s">
        <v>1164</v>
      </c>
      <c r="C37" s="3">
        <v>0</v>
      </c>
      <c r="D37" s="2" t="s">
        <v>746</v>
      </c>
      <c r="E37" s="2"/>
      <c r="F37" s="2"/>
      <c r="G37" s="2"/>
      <c r="H37" s="4"/>
      <c r="I37" s="4"/>
      <c r="J37" s="4"/>
      <c r="K37" s="4"/>
      <c r="L37" s="4"/>
      <c r="M37" s="4"/>
    </row>
    <row r="38" ht="19" customHeight="1" spans="1:13">
      <c r="A38" s="9" t="s">
        <v>60</v>
      </c>
      <c r="B38" s="9" t="s">
        <v>1158</v>
      </c>
      <c r="C38" s="12">
        <f>SUMIFS('8月奖金发放记录'!$J$2:$J$171,'8月奖金发放记录'!$B$2:$B$171,"钟祥",'8月奖金发放记录'!$A$2:$A$171,"粤AGE5843")</f>
        <v>0</v>
      </c>
      <c r="D38" s="2" t="s">
        <v>1159</v>
      </c>
      <c r="E38" s="2" t="s">
        <v>1160</v>
      </c>
      <c r="F38" s="2"/>
      <c r="G38" s="2"/>
      <c r="H38" s="4"/>
      <c r="I38" s="4"/>
      <c r="J38" s="4"/>
      <c r="K38" s="4"/>
      <c r="L38" s="4"/>
      <c r="M38" s="4"/>
    </row>
    <row r="39" ht="19" customHeight="1" spans="1:13">
      <c r="A39" s="4"/>
      <c r="B39" s="4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ht="34" customHeight="1" spans="1:13">
      <c r="A40" s="9" t="s">
        <v>580</v>
      </c>
      <c r="B40" s="10" t="s">
        <v>6</v>
      </c>
      <c r="C40" s="3">
        <v>150</v>
      </c>
      <c r="D40" s="2" t="s">
        <v>1151</v>
      </c>
      <c r="E40" s="2" t="s">
        <v>1151</v>
      </c>
      <c r="F40" s="2" t="s">
        <v>1151</v>
      </c>
      <c r="G40" s="2" t="s">
        <v>1151</v>
      </c>
      <c r="H40" s="2" t="s">
        <v>1151</v>
      </c>
      <c r="I40" s="2" t="s">
        <v>1151</v>
      </c>
      <c r="J40" s="2" t="s">
        <v>1151</v>
      </c>
      <c r="K40" s="2" t="s">
        <v>2730</v>
      </c>
      <c r="L40" s="2" t="s">
        <v>2730</v>
      </c>
      <c r="M40" s="2" t="s">
        <v>24</v>
      </c>
    </row>
    <row r="41" ht="34" customHeight="1" spans="1:13">
      <c r="A41" s="1" t="s">
        <v>60</v>
      </c>
      <c r="B41" s="1" t="s">
        <v>1155</v>
      </c>
      <c r="C41" s="11" t="s">
        <v>1108</v>
      </c>
      <c r="D41" s="1" t="s">
        <v>51</v>
      </c>
      <c r="E41" s="1" t="s">
        <v>1156</v>
      </c>
      <c r="F41" s="4"/>
      <c r="G41" s="4"/>
      <c r="H41" s="4"/>
      <c r="I41" s="4"/>
      <c r="J41" s="4"/>
      <c r="K41" s="4"/>
      <c r="L41" s="4"/>
      <c r="M41" s="4"/>
    </row>
    <row r="42" ht="19" customHeight="1" spans="1:13">
      <c r="A42" s="2" t="s">
        <v>60</v>
      </c>
      <c r="B42" s="2" t="s">
        <v>1164</v>
      </c>
      <c r="C42" s="3">
        <v>0</v>
      </c>
      <c r="D42" s="2" t="s">
        <v>746</v>
      </c>
      <c r="E42" s="2"/>
      <c r="F42" s="2"/>
      <c r="G42" s="2"/>
      <c r="H42" s="4"/>
      <c r="I42" s="4"/>
      <c r="J42" s="4"/>
      <c r="K42" s="4"/>
      <c r="L42" s="4"/>
      <c r="M42" s="4"/>
    </row>
    <row r="43" ht="19" customHeight="1" spans="1:13">
      <c r="A43" s="9" t="s">
        <v>60</v>
      </c>
      <c r="B43" s="9" t="s">
        <v>1158</v>
      </c>
      <c r="C43" s="12">
        <f>SUMIFS('8月奖金发放记录'!$J$2:$J$171,'8月奖金发放记录'!$B$2:$B$171,"钟祥",'8月奖金发放记录'!$A$2:$A$171,"粤AGF0692")</f>
        <v>0</v>
      </c>
      <c r="D43" s="2" t="s">
        <v>1159</v>
      </c>
      <c r="E43" s="2" t="s">
        <v>1160</v>
      </c>
      <c r="F43" s="2"/>
      <c r="G43" s="2"/>
      <c r="H43" s="4"/>
      <c r="I43" s="4"/>
      <c r="J43" s="4"/>
      <c r="K43" s="4"/>
      <c r="L43" s="4"/>
      <c r="M43" s="4"/>
    </row>
    <row r="44" ht="19" customHeight="1" spans="1:13">
      <c r="A44" s="4"/>
      <c r="B44" s="4"/>
      <c r="C44" s="5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ht="34" customHeight="1" spans="1:13">
      <c r="A45" s="9" t="s">
        <v>581</v>
      </c>
      <c r="B45" s="10" t="s">
        <v>6</v>
      </c>
      <c r="C45" s="3">
        <v>150</v>
      </c>
      <c r="D45" s="2" t="s">
        <v>1151</v>
      </c>
      <c r="E45" s="2" t="s">
        <v>1151</v>
      </c>
      <c r="F45" s="2" t="s">
        <v>1151</v>
      </c>
      <c r="G45" s="2" t="s">
        <v>1151</v>
      </c>
      <c r="H45" s="2" t="s">
        <v>1151</v>
      </c>
      <c r="I45" s="2" t="s">
        <v>1151</v>
      </c>
      <c r="J45" s="2" t="s">
        <v>1151</v>
      </c>
      <c r="K45" s="2" t="s">
        <v>2731</v>
      </c>
      <c r="L45" s="2" t="s">
        <v>2731</v>
      </c>
      <c r="M45" s="2" t="s">
        <v>24</v>
      </c>
    </row>
    <row r="46" ht="34" customHeight="1" spans="1:13">
      <c r="A46" s="1" t="s">
        <v>60</v>
      </c>
      <c r="B46" s="1" t="s">
        <v>1155</v>
      </c>
      <c r="C46" s="11" t="s">
        <v>1108</v>
      </c>
      <c r="D46" s="1" t="s">
        <v>51</v>
      </c>
      <c r="E46" s="1" t="s">
        <v>1156</v>
      </c>
      <c r="F46" s="4"/>
      <c r="G46" s="4"/>
      <c r="H46" s="4"/>
      <c r="I46" s="4"/>
      <c r="J46" s="4"/>
      <c r="K46" s="4"/>
      <c r="L46" s="4"/>
      <c r="M46" s="4"/>
    </row>
    <row r="47" ht="19" customHeight="1" spans="1:13">
      <c r="A47" s="2" t="s">
        <v>60</v>
      </c>
      <c r="B47" s="2" t="s">
        <v>1164</v>
      </c>
      <c r="C47" s="3">
        <v>0</v>
      </c>
      <c r="D47" s="2" t="s">
        <v>746</v>
      </c>
      <c r="E47" s="2"/>
      <c r="F47" s="2"/>
      <c r="G47" s="2"/>
      <c r="H47" s="4"/>
      <c r="I47" s="4"/>
      <c r="J47" s="4"/>
      <c r="K47" s="4"/>
      <c r="L47" s="4"/>
      <c r="M47" s="4"/>
    </row>
    <row r="48" ht="19" customHeight="1" spans="1:13">
      <c r="A48" s="9" t="s">
        <v>60</v>
      </c>
      <c r="B48" s="9" t="s">
        <v>1158</v>
      </c>
      <c r="C48" s="12">
        <f>SUMIFS('8月奖金发放记录'!$J$2:$J$171,'8月奖金发放记录'!$B$2:$B$171,"钟祥",'8月奖金发放记录'!$A$2:$A$171,"粤AGF4063")</f>
        <v>0</v>
      </c>
      <c r="D48" s="2" t="s">
        <v>1159</v>
      </c>
      <c r="E48" s="2" t="s">
        <v>1160</v>
      </c>
      <c r="F48" s="2"/>
      <c r="G48" s="2"/>
      <c r="H48" s="4"/>
      <c r="I48" s="4"/>
      <c r="J48" s="4"/>
      <c r="K48" s="4"/>
      <c r="L48" s="4"/>
      <c r="M48" s="4"/>
    </row>
    <row r="49" ht="19" customHeight="1" spans="1:13">
      <c r="A49" s="4"/>
      <c r="B49" s="4"/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ht="34" customHeight="1" spans="1:13">
      <c r="A50" s="9" t="s">
        <v>583</v>
      </c>
      <c r="B50" s="10" t="s">
        <v>6</v>
      </c>
      <c r="C50" s="3">
        <v>150</v>
      </c>
      <c r="D50" s="2" t="s">
        <v>1151</v>
      </c>
      <c r="E50" s="2" t="s">
        <v>1151</v>
      </c>
      <c r="F50" s="2" t="s">
        <v>1151</v>
      </c>
      <c r="G50" s="2" t="s">
        <v>1151</v>
      </c>
      <c r="H50" s="2" t="s">
        <v>1151</v>
      </c>
      <c r="I50" s="2" t="s">
        <v>1151</v>
      </c>
      <c r="J50" s="2" t="s">
        <v>1151</v>
      </c>
      <c r="K50" s="2" t="s">
        <v>2732</v>
      </c>
      <c r="L50" s="2" t="s">
        <v>2732</v>
      </c>
      <c r="M50" s="2" t="s">
        <v>24</v>
      </c>
    </row>
    <row r="51" ht="34" customHeight="1" spans="1:13">
      <c r="A51" s="1" t="s">
        <v>60</v>
      </c>
      <c r="B51" s="1" t="s">
        <v>1155</v>
      </c>
      <c r="C51" s="11" t="s">
        <v>1108</v>
      </c>
      <c r="D51" s="1" t="s">
        <v>51</v>
      </c>
      <c r="E51" s="1" t="s">
        <v>1156</v>
      </c>
      <c r="F51" s="4"/>
      <c r="G51" s="4"/>
      <c r="H51" s="4"/>
      <c r="I51" s="4"/>
      <c r="J51" s="4"/>
      <c r="K51" s="4"/>
      <c r="L51" s="4"/>
      <c r="M51" s="4"/>
    </row>
    <row r="52" ht="19" customHeight="1" spans="1:13">
      <c r="A52" s="2" t="s">
        <v>60</v>
      </c>
      <c r="B52" s="2" t="s">
        <v>1164</v>
      </c>
      <c r="C52" s="3">
        <v>0</v>
      </c>
      <c r="D52" s="2" t="s">
        <v>746</v>
      </c>
      <c r="E52" s="2"/>
      <c r="F52" s="2"/>
      <c r="G52" s="2"/>
      <c r="H52" s="4"/>
      <c r="I52" s="4"/>
      <c r="J52" s="4"/>
      <c r="K52" s="4"/>
      <c r="L52" s="4"/>
      <c r="M52" s="4"/>
    </row>
    <row r="53" ht="19" customHeight="1" spans="1:13">
      <c r="A53" s="9" t="s">
        <v>60</v>
      </c>
      <c r="B53" s="9" t="s">
        <v>1158</v>
      </c>
      <c r="C53" s="12">
        <f>SUMIFS('8月奖金发放记录'!$J$2:$J$171,'8月奖金发放记录'!$B$2:$B$171,"钟祥",'8月奖金发放记录'!$A$2:$A$171,"粤AGF6940")</f>
        <v>0</v>
      </c>
      <c r="D53" s="2" t="s">
        <v>1159</v>
      </c>
      <c r="E53" s="2" t="s">
        <v>1160</v>
      </c>
      <c r="F53" s="2"/>
      <c r="G53" s="2"/>
      <c r="H53" s="4"/>
      <c r="I53" s="4"/>
      <c r="J53" s="4"/>
      <c r="K53" s="4"/>
      <c r="L53" s="4"/>
      <c r="M53" s="4"/>
    </row>
    <row r="54" ht="19" customHeight="1" spans="1:13">
      <c r="A54" s="4"/>
      <c r="B54" s="4"/>
      <c r="C54" s="5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ht="34" customHeight="1" spans="1:13">
      <c r="A55" s="9" t="s">
        <v>584</v>
      </c>
      <c r="B55" s="10" t="s">
        <v>6</v>
      </c>
      <c r="C55" s="3">
        <v>150</v>
      </c>
      <c r="D55" s="2" t="s">
        <v>1151</v>
      </c>
      <c r="E55" s="2" t="s">
        <v>1151</v>
      </c>
      <c r="F55" s="2" t="s">
        <v>1151</v>
      </c>
      <c r="G55" s="2" t="s">
        <v>1151</v>
      </c>
      <c r="H55" s="2" t="s">
        <v>1151</v>
      </c>
      <c r="I55" s="2" t="s">
        <v>1151</v>
      </c>
      <c r="J55" s="2" t="s">
        <v>1151</v>
      </c>
      <c r="K55" s="2" t="s">
        <v>2733</v>
      </c>
      <c r="L55" s="2" t="s">
        <v>2733</v>
      </c>
      <c r="M55" s="2" t="s">
        <v>24</v>
      </c>
    </row>
    <row r="56" ht="34" customHeight="1" spans="1:13">
      <c r="A56" s="1" t="s">
        <v>60</v>
      </c>
      <c r="B56" s="1" t="s">
        <v>1155</v>
      </c>
      <c r="C56" s="11" t="s">
        <v>1108</v>
      </c>
      <c r="D56" s="1" t="s">
        <v>51</v>
      </c>
      <c r="E56" s="1" t="s">
        <v>1156</v>
      </c>
      <c r="F56" s="4"/>
      <c r="G56" s="4"/>
      <c r="H56" s="4"/>
      <c r="I56" s="4"/>
      <c r="J56" s="4"/>
      <c r="K56" s="4"/>
      <c r="L56" s="4"/>
      <c r="M56" s="4"/>
    </row>
    <row r="57" ht="19" customHeight="1" spans="1:13">
      <c r="A57" s="2" t="s">
        <v>60</v>
      </c>
      <c r="B57" s="2" t="s">
        <v>1164</v>
      </c>
      <c r="C57" s="3">
        <v>0</v>
      </c>
      <c r="D57" s="2" t="s">
        <v>746</v>
      </c>
      <c r="E57" s="2"/>
      <c r="F57" s="2"/>
      <c r="G57" s="2"/>
      <c r="H57" s="4"/>
      <c r="I57" s="4"/>
      <c r="J57" s="4"/>
      <c r="K57" s="4"/>
      <c r="L57" s="4"/>
      <c r="M57" s="4"/>
    </row>
    <row r="58" ht="19" customHeight="1" spans="1:13">
      <c r="A58" s="9" t="s">
        <v>60</v>
      </c>
      <c r="B58" s="9" t="s">
        <v>1158</v>
      </c>
      <c r="C58" s="12">
        <f>SUMIFS('8月奖金发放记录'!$J$2:$J$171,'8月奖金发放记录'!$B$2:$B$171,"钟祥",'8月奖金发放记录'!$A$2:$A$171,"粤AGF8492")</f>
        <v>0</v>
      </c>
      <c r="D58" s="2" t="s">
        <v>1159</v>
      </c>
      <c r="E58" s="2" t="s">
        <v>1160</v>
      </c>
      <c r="F58" s="2"/>
      <c r="G58" s="2"/>
      <c r="H58" s="4"/>
      <c r="I58" s="4"/>
      <c r="J58" s="4"/>
      <c r="K58" s="4"/>
      <c r="L58" s="4"/>
      <c r="M58" s="4"/>
    </row>
    <row r="59" ht="19" customHeight="1" spans="1:13">
      <c r="A59" s="4"/>
      <c r="B59" s="4"/>
      <c r="C59" s="5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ht="34" customHeight="1" spans="1:13">
      <c r="A60" s="9" t="s">
        <v>585</v>
      </c>
      <c r="B60" s="10" t="s">
        <v>6</v>
      </c>
      <c r="C60" s="3">
        <v>150</v>
      </c>
      <c r="D60" s="2" t="s">
        <v>1151</v>
      </c>
      <c r="E60" s="2" t="s">
        <v>1151</v>
      </c>
      <c r="F60" s="2" t="s">
        <v>1151</v>
      </c>
      <c r="G60" s="2" t="s">
        <v>1151</v>
      </c>
      <c r="H60" s="2" t="s">
        <v>1151</v>
      </c>
      <c r="I60" s="2" t="s">
        <v>1151</v>
      </c>
      <c r="J60" s="2" t="s">
        <v>1151</v>
      </c>
      <c r="K60" s="2" t="s">
        <v>2734</v>
      </c>
      <c r="L60" s="2" t="s">
        <v>2734</v>
      </c>
      <c r="M60" s="2" t="s">
        <v>24</v>
      </c>
    </row>
    <row r="61" ht="34" customHeight="1" spans="1:13">
      <c r="A61" s="1" t="s">
        <v>60</v>
      </c>
      <c r="B61" s="1" t="s">
        <v>1155</v>
      </c>
      <c r="C61" s="11" t="s">
        <v>1108</v>
      </c>
      <c r="D61" s="1" t="s">
        <v>51</v>
      </c>
      <c r="E61" s="1" t="s">
        <v>1156</v>
      </c>
      <c r="F61" s="4"/>
      <c r="G61" s="4"/>
      <c r="H61" s="4"/>
      <c r="I61" s="4"/>
      <c r="J61" s="4"/>
      <c r="K61" s="4"/>
      <c r="L61" s="4"/>
      <c r="M61" s="4"/>
    </row>
    <row r="62" ht="19" customHeight="1" spans="1:13">
      <c r="A62" s="2" t="s">
        <v>60</v>
      </c>
      <c r="B62" s="2" t="s">
        <v>1164</v>
      </c>
      <c r="C62" s="3">
        <v>0</v>
      </c>
      <c r="D62" s="2" t="s">
        <v>746</v>
      </c>
      <c r="E62" s="2"/>
      <c r="F62" s="2"/>
      <c r="G62" s="2"/>
      <c r="H62" s="4"/>
      <c r="I62" s="4"/>
      <c r="J62" s="4"/>
      <c r="K62" s="4"/>
      <c r="L62" s="4"/>
      <c r="M62" s="4"/>
    </row>
    <row r="63" ht="19" customHeight="1" spans="1:13">
      <c r="A63" s="9" t="s">
        <v>60</v>
      </c>
      <c r="B63" s="9" t="s">
        <v>1158</v>
      </c>
      <c r="C63" s="12">
        <f>SUMIFS('8月奖金发放记录'!$J$2:$J$171,'8月奖金发放记录'!$B$2:$B$171,"钟祥",'8月奖金发放记录'!$A$2:$A$171,"粤AGF9106")</f>
        <v>0</v>
      </c>
      <c r="D63" s="2" t="s">
        <v>1159</v>
      </c>
      <c r="E63" s="2" t="s">
        <v>1160</v>
      </c>
      <c r="F63" s="2"/>
      <c r="G63" s="2"/>
      <c r="H63" s="4"/>
      <c r="I63" s="4"/>
      <c r="J63" s="4"/>
      <c r="K63" s="4"/>
      <c r="L63" s="4"/>
      <c r="M63" s="4"/>
    </row>
    <row r="64" ht="19" customHeight="1" spans="1:13">
      <c r="A64" s="4"/>
      <c r="B64" s="4"/>
      <c r="C64" s="5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ht="34" customHeight="1" spans="1:13">
      <c r="A65" s="9" t="s">
        <v>587</v>
      </c>
      <c r="B65" s="10" t="s">
        <v>6</v>
      </c>
      <c r="C65" s="3">
        <v>150</v>
      </c>
      <c r="D65" s="2" t="s">
        <v>1151</v>
      </c>
      <c r="E65" s="2" t="s">
        <v>1151</v>
      </c>
      <c r="F65" s="2" t="s">
        <v>1151</v>
      </c>
      <c r="G65" s="2" t="s">
        <v>1151</v>
      </c>
      <c r="H65" s="2" t="s">
        <v>1151</v>
      </c>
      <c r="I65" s="2" t="s">
        <v>1151</v>
      </c>
      <c r="J65" s="2" t="s">
        <v>1151</v>
      </c>
      <c r="K65" s="2" t="s">
        <v>2735</v>
      </c>
      <c r="L65" s="2" t="s">
        <v>2735</v>
      </c>
      <c r="M65" s="2" t="s">
        <v>69</v>
      </c>
    </row>
    <row r="66" ht="34" customHeight="1" spans="1:13">
      <c r="A66" s="1" t="s">
        <v>60</v>
      </c>
      <c r="B66" s="1" t="s">
        <v>1155</v>
      </c>
      <c r="C66" s="11" t="s">
        <v>1108</v>
      </c>
      <c r="D66" s="1" t="s">
        <v>51</v>
      </c>
      <c r="E66" s="1" t="s">
        <v>1156</v>
      </c>
      <c r="F66" s="4"/>
      <c r="G66" s="4"/>
      <c r="H66" s="4"/>
      <c r="I66" s="4"/>
      <c r="J66" s="4"/>
      <c r="K66" s="4"/>
      <c r="L66" s="4"/>
      <c r="M66" s="4"/>
    </row>
    <row r="67" ht="19" customHeight="1" spans="1:13">
      <c r="A67" s="2" t="s">
        <v>60</v>
      </c>
      <c r="B67" s="2" t="s">
        <v>1100</v>
      </c>
      <c r="C67" s="3">
        <f>'8月奖金发放记录'!J56</f>
        <v>150</v>
      </c>
      <c r="D67" s="2" t="s">
        <v>1157</v>
      </c>
      <c r="E67" s="2"/>
      <c r="F67" s="2"/>
      <c r="G67" s="2"/>
      <c r="H67" s="4"/>
      <c r="I67" s="4"/>
      <c r="J67" s="4"/>
      <c r="K67" s="4"/>
      <c r="L67" s="4"/>
      <c r="M67" s="4"/>
    </row>
    <row r="68" ht="19" customHeight="1" spans="1:13">
      <c r="A68" s="9" t="s">
        <v>60</v>
      </c>
      <c r="B68" s="9" t="s">
        <v>1158</v>
      </c>
      <c r="C68" s="12">
        <f>SUMIFS('8月奖金发放记录'!$J$2:$J$171,'8月奖金发放记录'!$B$2:$B$171,"钟祥",'8月奖金发放记录'!$A$2:$A$171,"粤AGF9240")</f>
        <v>150</v>
      </c>
      <c r="D68" s="2" t="s">
        <v>1159</v>
      </c>
      <c r="E68" s="2" t="s">
        <v>1160</v>
      </c>
      <c r="F68" s="2"/>
      <c r="G68" s="2"/>
      <c r="H68" s="4"/>
      <c r="I68" s="4"/>
      <c r="J68" s="4"/>
      <c r="K68" s="4"/>
      <c r="L68" s="4"/>
      <c r="M68" s="4"/>
    </row>
    <row r="69" ht="19" customHeight="1" spans="1:13">
      <c r="A69" s="4"/>
      <c r="B69" s="4"/>
      <c r="C69" s="5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ht="34" customHeight="1" spans="1:13">
      <c r="A70" s="9" t="s">
        <v>588</v>
      </c>
      <c r="B70" s="10" t="s">
        <v>6</v>
      </c>
      <c r="C70" s="3">
        <v>150</v>
      </c>
      <c r="D70" s="2" t="s">
        <v>1151</v>
      </c>
      <c r="E70" s="2" t="s">
        <v>1151</v>
      </c>
      <c r="F70" s="2" t="s">
        <v>1151</v>
      </c>
      <c r="G70" s="2" t="s">
        <v>1151</v>
      </c>
      <c r="H70" s="2" t="s">
        <v>1151</v>
      </c>
      <c r="I70" s="2" t="s">
        <v>1151</v>
      </c>
      <c r="J70" s="2" t="s">
        <v>2736</v>
      </c>
      <c r="K70" s="2" t="s">
        <v>2737</v>
      </c>
      <c r="L70" s="2" t="s">
        <v>2738</v>
      </c>
      <c r="M70" s="2" t="s">
        <v>24</v>
      </c>
    </row>
    <row r="71" ht="34" customHeight="1" spans="1:13">
      <c r="A71" s="1" t="s">
        <v>60</v>
      </c>
      <c r="B71" s="1" t="s">
        <v>1155</v>
      </c>
      <c r="C71" s="11" t="s">
        <v>1108</v>
      </c>
      <c r="D71" s="1" t="s">
        <v>51</v>
      </c>
      <c r="E71" s="1" t="s">
        <v>1156</v>
      </c>
      <c r="F71" s="4"/>
      <c r="G71" s="4"/>
      <c r="H71" s="4"/>
      <c r="I71" s="4"/>
      <c r="J71" s="4"/>
      <c r="K71" s="4"/>
      <c r="L71" s="4"/>
      <c r="M71" s="4"/>
    </row>
    <row r="72" ht="19" customHeight="1" spans="1:13">
      <c r="A72" s="2" t="s">
        <v>60</v>
      </c>
      <c r="B72" s="2" t="s">
        <v>1164</v>
      </c>
      <c r="C72" s="3">
        <v>0</v>
      </c>
      <c r="D72" s="2" t="s">
        <v>746</v>
      </c>
      <c r="E72" s="2"/>
      <c r="F72" s="2"/>
      <c r="G72" s="2"/>
      <c r="H72" s="4"/>
      <c r="I72" s="4"/>
      <c r="J72" s="4"/>
      <c r="K72" s="4"/>
      <c r="L72" s="4"/>
      <c r="M72" s="4"/>
    </row>
    <row r="73" ht="19" customHeight="1" spans="1:13">
      <c r="A73" s="9" t="s">
        <v>60</v>
      </c>
      <c r="B73" s="9" t="s">
        <v>1158</v>
      </c>
      <c r="C73" s="12">
        <f>SUMIFS('8月奖金发放记录'!$J$2:$J$171,'8月奖金发放记录'!$B$2:$B$171,"钟祥",'8月奖金发放记录'!$A$2:$A$171,"粤AGG0415")</f>
        <v>0</v>
      </c>
      <c r="D73" s="2" t="s">
        <v>1159</v>
      </c>
      <c r="E73" s="2" t="s">
        <v>1160</v>
      </c>
      <c r="F73" s="2"/>
      <c r="G73" s="2"/>
      <c r="H73" s="4"/>
      <c r="I73" s="4"/>
      <c r="J73" s="4"/>
      <c r="K73" s="4"/>
      <c r="L73" s="4"/>
      <c r="M73" s="4"/>
    </row>
    <row r="74" ht="19" customHeight="1" spans="1:13">
      <c r="A74" s="4"/>
      <c r="B74" s="4"/>
      <c r="C74" s="5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ht="34" customHeight="1" spans="1:13">
      <c r="A75" s="9" t="s">
        <v>591</v>
      </c>
      <c r="B75" s="10" t="s">
        <v>6</v>
      </c>
      <c r="C75" s="3">
        <v>150</v>
      </c>
      <c r="D75" s="2" t="s">
        <v>1151</v>
      </c>
      <c r="E75" s="2" t="s">
        <v>1151</v>
      </c>
      <c r="F75" s="2" t="s">
        <v>1151</v>
      </c>
      <c r="G75" s="2" t="s">
        <v>1151</v>
      </c>
      <c r="H75" s="2" t="s">
        <v>1151</v>
      </c>
      <c r="I75" s="2" t="s">
        <v>1151</v>
      </c>
      <c r="J75" s="2" t="s">
        <v>1151</v>
      </c>
      <c r="K75" s="2" t="s">
        <v>2739</v>
      </c>
      <c r="L75" s="2" t="s">
        <v>2739</v>
      </c>
      <c r="M75" s="2" t="s">
        <v>24</v>
      </c>
    </row>
    <row r="76" ht="34" customHeight="1" spans="1:13">
      <c r="A76" s="1" t="s">
        <v>60</v>
      </c>
      <c r="B76" s="1" t="s">
        <v>1155</v>
      </c>
      <c r="C76" s="11" t="s">
        <v>1108</v>
      </c>
      <c r="D76" s="1" t="s">
        <v>51</v>
      </c>
      <c r="E76" s="1" t="s">
        <v>1156</v>
      </c>
      <c r="F76" s="4"/>
      <c r="G76" s="4"/>
      <c r="H76" s="4"/>
      <c r="I76" s="4"/>
      <c r="J76" s="4"/>
      <c r="K76" s="4"/>
      <c r="L76" s="4"/>
      <c r="M76" s="4"/>
    </row>
    <row r="77" ht="19" customHeight="1" spans="1:13">
      <c r="A77" s="2" t="s">
        <v>60</v>
      </c>
      <c r="B77" s="2" t="s">
        <v>1164</v>
      </c>
      <c r="C77" s="3">
        <v>0</v>
      </c>
      <c r="D77" s="2" t="s">
        <v>746</v>
      </c>
      <c r="E77" s="2"/>
      <c r="F77" s="2"/>
      <c r="G77" s="2"/>
      <c r="H77" s="4"/>
      <c r="I77" s="4"/>
      <c r="J77" s="4"/>
      <c r="K77" s="4"/>
      <c r="L77" s="4"/>
      <c r="M77" s="4"/>
    </row>
    <row r="78" ht="19" customHeight="1" spans="1:13">
      <c r="A78" s="9" t="s">
        <v>60</v>
      </c>
      <c r="B78" s="9" t="s">
        <v>1158</v>
      </c>
      <c r="C78" s="12">
        <f>SUMIFS('8月奖金发放记录'!$J$2:$J$171,'8月奖金发放记录'!$B$2:$B$171,"钟祥",'8月奖金发放记录'!$A$2:$A$171,"粤AGG0490")</f>
        <v>0</v>
      </c>
      <c r="D78" s="2" t="s">
        <v>1159</v>
      </c>
      <c r="E78" s="2" t="s">
        <v>1160</v>
      </c>
      <c r="F78" s="2"/>
      <c r="G78" s="2"/>
      <c r="H78" s="4"/>
      <c r="I78" s="4"/>
      <c r="J78" s="4"/>
      <c r="K78" s="4"/>
      <c r="L78" s="4"/>
      <c r="M78" s="4"/>
    </row>
    <row r="79" ht="19" customHeight="1" spans="1:13">
      <c r="A79" s="4"/>
      <c r="B79" s="4"/>
      <c r="C79" s="5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ht="34" customHeight="1" spans="1:13">
      <c r="A80" s="9" t="s">
        <v>593</v>
      </c>
      <c r="B80" s="10" t="s">
        <v>6</v>
      </c>
      <c r="C80" s="3">
        <v>150</v>
      </c>
      <c r="D80" s="2" t="s">
        <v>1151</v>
      </c>
      <c r="E80" s="2" t="s">
        <v>1151</v>
      </c>
      <c r="F80" s="2" t="s">
        <v>1151</v>
      </c>
      <c r="G80" s="2" t="s">
        <v>1151</v>
      </c>
      <c r="H80" s="2" t="s">
        <v>1151</v>
      </c>
      <c r="I80" s="2" t="s">
        <v>1151</v>
      </c>
      <c r="J80" s="2" t="s">
        <v>1151</v>
      </c>
      <c r="K80" s="2" t="s">
        <v>2740</v>
      </c>
      <c r="L80" s="2" t="s">
        <v>2740</v>
      </c>
      <c r="M80" s="2" t="s">
        <v>24</v>
      </c>
    </row>
    <row r="81" ht="34" customHeight="1" spans="1:13">
      <c r="A81" s="1" t="s">
        <v>60</v>
      </c>
      <c r="B81" s="1" t="s">
        <v>1155</v>
      </c>
      <c r="C81" s="11" t="s">
        <v>1108</v>
      </c>
      <c r="D81" s="1" t="s">
        <v>51</v>
      </c>
      <c r="E81" s="1" t="s">
        <v>1156</v>
      </c>
      <c r="F81" s="4"/>
      <c r="G81" s="4"/>
      <c r="H81" s="4"/>
      <c r="I81" s="4"/>
      <c r="J81" s="4"/>
      <c r="K81" s="4"/>
      <c r="L81" s="4"/>
      <c r="M81" s="4"/>
    </row>
    <row r="82" ht="19" customHeight="1" spans="1:13">
      <c r="A82" s="2" t="s">
        <v>60</v>
      </c>
      <c r="B82" s="2" t="s">
        <v>1164</v>
      </c>
      <c r="C82" s="3">
        <v>0</v>
      </c>
      <c r="D82" s="2" t="s">
        <v>746</v>
      </c>
      <c r="E82" s="2"/>
      <c r="F82" s="2"/>
      <c r="G82" s="2"/>
      <c r="H82" s="4"/>
      <c r="I82" s="4"/>
      <c r="J82" s="4"/>
      <c r="K82" s="4"/>
      <c r="L82" s="4"/>
      <c r="M82" s="4"/>
    </row>
    <row r="83" ht="19" customHeight="1" spans="1:13">
      <c r="A83" s="9" t="s">
        <v>60</v>
      </c>
      <c r="B83" s="9" t="s">
        <v>1158</v>
      </c>
      <c r="C83" s="12">
        <f>SUMIFS('8月奖金发放记录'!$J$2:$J$171,'8月奖金发放记录'!$B$2:$B$171,"钟祥",'8月奖金发放记录'!$A$2:$A$171,"粤AGG0540")</f>
        <v>0</v>
      </c>
      <c r="D83" s="2" t="s">
        <v>1159</v>
      </c>
      <c r="E83" s="2" t="s">
        <v>1160</v>
      </c>
      <c r="F83" s="2"/>
      <c r="G83" s="2"/>
      <c r="H83" s="4"/>
      <c r="I83" s="4"/>
      <c r="J83" s="4"/>
      <c r="K83" s="4"/>
      <c r="L83" s="4"/>
      <c r="M83" s="4"/>
    </row>
    <row r="84" ht="19" customHeight="1" spans="1:13">
      <c r="A84" s="4"/>
      <c r="B84" s="4"/>
      <c r="C84" s="5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ht="34" customHeight="1" spans="1:13">
      <c r="A85" s="9" t="s">
        <v>594</v>
      </c>
      <c r="B85" s="10" t="s">
        <v>6</v>
      </c>
      <c r="C85" s="3">
        <v>150</v>
      </c>
      <c r="D85" s="2" t="s">
        <v>1151</v>
      </c>
      <c r="E85" s="2" t="s">
        <v>1151</v>
      </c>
      <c r="F85" s="2" t="s">
        <v>2741</v>
      </c>
      <c r="G85" s="2" t="s">
        <v>2742</v>
      </c>
      <c r="H85" s="2" t="s">
        <v>2743</v>
      </c>
      <c r="I85" s="2" t="s">
        <v>2744</v>
      </c>
      <c r="J85" s="2" t="s">
        <v>2745</v>
      </c>
      <c r="K85" s="2" t="s">
        <v>2746</v>
      </c>
      <c r="L85" s="2" t="s">
        <v>2747</v>
      </c>
      <c r="M85" s="2" t="s">
        <v>69</v>
      </c>
    </row>
    <row r="86" ht="34" customHeight="1" spans="1:13">
      <c r="A86" s="1" t="s">
        <v>60</v>
      </c>
      <c r="B86" s="1" t="s">
        <v>1155</v>
      </c>
      <c r="C86" s="11" t="s">
        <v>1108</v>
      </c>
      <c r="D86" s="1" t="s">
        <v>51</v>
      </c>
      <c r="E86" s="1" t="s">
        <v>1156</v>
      </c>
      <c r="F86" s="4"/>
      <c r="G86" s="4"/>
      <c r="H86" s="4"/>
      <c r="I86" s="4"/>
      <c r="J86" s="4"/>
      <c r="K86" s="4"/>
      <c r="L86" s="4"/>
      <c r="M86" s="4"/>
    </row>
    <row r="87" ht="19" customHeight="1" spans="1:13">
      <c r="A87" s="2" t="s">
        <v>60</v>
      </c>
      <c r="B87" s="2" t="s">
        <v>1100</v>
      </c>
      <c r="C87" s="3">
        <f>'8月奖金发放记录'!J2</f>
        <v>150</v>
      </c>
      <c r="D87" s="2" t="s">
        <v>1157</v>
      </c>
      <c r="E87" s="2"/>
      <c r="F87" s="2"/>
      <c r="G87" s="2"/>
      <c r="H87" s="4"/>
      <c r="I87" s="4"/>
      <c r="J87" s="4"/>
      <c r="K87" s="4"/>
      <c r="L87" s="4"/>
      <c r="M87" s="4"/>
    </row>
    <row r="88" ht="19" customHeight="1" spans="1:13">
      <c r="A88" s="9" t="s">
        <v>60</v>
      </c>
      <c r="B88" s="9" t="s">
        <v>1158</v>
      </c>
      <c r="C88" s="12">
        <f>SUMIFS('8月奖金发放记录'!$J$2:$J$171,'8月奖金发放记录'!$B$2:$B$171,"钟祥",'8月奖金发放记录'!$A$2:$A$171,"粤AGG3040")</f>
        <v>150</v>
      </c>
      <c r="D88" s="2" t="s">
        <v>1159</v>
      </c>
      <c r="E88" s="2" t="s">
        <v>1160</v>
      </c>
      <c r="F88" s="2"/>
      <c r="G88" s="2"/>
      <c r="H88" s="4"/>
      <c r="I88" s="4"/>
      <c r="J88" s="4"/>
      <c r="K88" s="4"/>
      <c r="L88" s="4"/>
      <c r="M88" s="4"/>
    </row>
    <row r="89" ht="19" customHeight="1" spans="1:13">
      <c r="A89" s="4"/>
      <c r="B89" s="4"/>
      <c r="C89" s="5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ht="34" customHeight="1" spans="1:13">
      <c r="A90" s="9" t="s">
        <v>597</v>
      </c>
      <c r="B90" s="10" t="s">
        <v>6</v>
      </c>
      <c r="C90" s="3">
        <v>150</v>
      </c>
      <c r="D90" s="2" t="s">
        <v>1151</v>
      </c>
      <c r="E90" s="2" t="s">
        <v>1151</v>
      </c>
      <c r="F90" s="2" t="s">
        <v>1151</v>
      </c>
      <c r="G90" s="2" t="s">
        <v>1151</v>
      </c>
      <c r="H90" s="2" t="s">
        <v>1151</v>
      </c>
      <c r="I90" s="2" t="s">
        <v>1151</v>
      </c>
      <c r="J90" s="2" t="s">
        <v>1151</v>
      </c>
      <c r="K90" s="2" t="s">
        <v>2748</v>
      </c>
      <c r="L90" s="2" t="s">
        <v>2748</v>
      </c>
      <c r="M90" s="2" t="s">
        <v>24</v>
      </c>
    </row>
    <row r="91" ht="34" customHeight="1" spans="1:13">
      <c r="A91" s="1" t="s">
        <v>60</v>
      </c>
      <c r="B91" s="1" t="s">
        <v>1155</v>
      </c>
      <c r="C91" s="11" t="s">
        <v>1108</v>
      </c>
      <c r="D91" s="1" t="s">
        <v>51</v>
      </c>
      <c r="E91" s="1" t="s">
        <v>1156</v>
      </c>
      <c r="F91" s="4"/>
      <c r="G91" s="4"/>
      <c r="H91" s="4"/>
      <c r="I91" s="4"/>
      <c r="J91" s="4"/>
      <c r="K91" s="4"/>
      <c r="L91" s="4"/>
      <c r="M91" s="4"/>
    </row>
    <row r="92" ht="19" customHeight="1" spans="1:13">
      <c r="A92" s="2" t="s">
        <v>60</v>
      </c>
      <c r="B92" s="2" t="s">
        <v>1164</v>
      </c>
      <c r="C92" s="3">
        <v>0</v>
      </c>
      <c r="D92" s="2" t="s">
        <v>746</v>
      </c>
      <c r="E92" s="2"/>
      <c r="F92" s="2"/>
      <c r="G92" s="2"/>
      <c r="H92" s="4"/>
      <c r="I92" s="4"/>
      <c r="J92" s="4"/>
      <c r="K92" s="4"/>
      <c r="L92" s="4"/>
      <c r="M92" s="4"/>
    </row>
    <row r="93" ht="19" customHeight="1" spans="1:13">
      <c r="A93" s="9" t="s">
        <v>60</v>
      </c>
      <c r="B93" s="9" t="s">
        <v>1158</v>
      </c>
      <c r="C93" s="12">
        <f>SUMIFS('8月奖金发放记录'!$J$2:$J$171,'8月奖金发放记录'!$B$2:$B$171,"钟祥",'8月奖金发放记录'!$A$2:$A$171,"粤AGG3413")</f>
        <v>0</v>
      </c>
      <c r="D93" s="2" t="s">
        <v>1159</v>
      </c>
      <c r="E93" s="2" t="s">
        <v>1160</v>
      </c>
      <c r="F93" s="2"/>
      <c r="G93" s="2"/>
      <c r="H93" s="4"/>
      <c r="I93" s="4"/>
      <c r="J93" s="4"/>
      <c r="K93" s="4"/>
      <c r="L93" s="4"/>
      <c r="M93" s="4"/>
    </row>
    <row r="94" ht="19" customHeight="1" spans="1:13">
      <c r="A94" s="4"/>
      <c r="B94" s="4"/>
      <c r="C94" s="5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ht="34" customHeight="1" spans="1:13">
      <c r="A95" s="9" t="s">
        <v>600</v>
      </c>
      <c r="B95" s="10" t="s">
        <v>6</v>
      </c>
      <c r="C95" s="3">
        <v>150</v>
      </c>
      <c r="D95" s="2" t="s">
        <v>1151</v>
      </c>
      <c r="E95" s="2" t="s">
        <v>1151</v>
      </c>
      <c r="F95" s="2" t="s">
        <v>1151</v>
      </c>
      <c r="G95" s="2" t="s">
        <v>1151</v>
      </c>
      <c r="H95" s="2" t="s">
        <v>1151</v>
      </c>
      <c r="I95" s="2" t="s">
        <v>1151</v>
      </c>
      <c r="J95" s="2" t="s">
        <v>1151</v>
      </c>
      <c r="K95" s="2" t="s">
        <v>2749</v>
      </c>
      <c r="L95" s="2" t="s">
        <v>2749</v>
      </c>
      <c r="M95" s="2" t="s">
        <v>24</v>
      </c>
    </row>
    <row r="96" ht="34" customHeight="1" spans="1:13">
      <c r="A96" s="1" t="s">
        <v>60</v>
      </c>
      <c r="B96" s="1" t="s">
        <v>1155</v>
      </c>
      <c r="C96" s="11" t="s">
        <v>1108</v>
      </c>
      <c r="D96" s="1" t="s">
        <v>51</v>
      </c>
      <c r="E96" s="1" t="s">
        <v>1156</v>
      </c>
      <c r="F96" s="4"/>
      <c r="G96" s="4"/>
      <c r="H96" s="4"/>
      <c r="I96" s="4"/>
      <c r="J96" s="4"/>
      <c r="K96" s="4"/>
      <c r="L96" s="4"/>
      <c r="M96" s="4"/>
    </row>
    <row r="97" ht="19" customHeight="1" spans="1:13">
      <c r="A97" s="2" t="s">
        <v>60</v>
      </c>
      <c r="B97" s="2" t="s">
        <v>1164</v>
      </c>
      <c r="C97" s="3">
        <v>0</v>
      </c>
      <c r="D97" s="2" t="s">
        <v>746</v>
      </c>
      <c r="E97" s="2"/>
      <c r="F97" s="2"/>
      <c r="G97" s="2"/>
      <c r="H97" s="4"/>
      <c r="I97" s="4"/>
      <c r="J97" s="4"/>
      <c r="K97" s="4"/>
      <c r="L97" s="4"/>
      <c r="M97" s="4"/>
    </row>
    <row r="98" ht="19" customHeight="1" spans="1:13">
      <c r="A98" s="9" t="s">
        <v>60</v>
      </c>
      <c r="B98" s="9" t="s">
        <v>1158</v>
      </c>
      <c r="C98" s="12">
        <f>SUMIFS('8月奖金发放记录'!$J$2:$J$171,'8月奖金发放记录'!$B$2:$B$171,"钟祥",'8月奖金发放记录'!$A$2:$A$171,"粤AGG4013")</f>
        <v>0</v>
      </c>
      <c r="D98" s="2" t="s">
        <v>1159</v>
      </c>
      <c r="E98" s="2" t="s">
        <v>1160</v>
      </c>
      <c r="F98" s="2"/>
      <c r="G98" s="2"/>
      <c r="H98" s="4"/>
      <c r="I98" s="4"/>
      <c r="J98" s="4"/>
      <c r="K98" s="4"/>
      <c r="L98" s="4"/>
      <c r="M98" s="4"/>
    </row>
    <row r="99" ht="19" customHeight="1" spans="1:13">
      <c r="A99" s="4"/>
      <c r="B99" s="4"/>
      <c r="C99" s="5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ht="34" customHeight="1" spans="1:13">
      <c r="A100" s="9" t="s">
        <v>601</v>
      </c>
      <c r="B100" s="10" t="s">
        <v>6</v>
      </c>
      <c r="C100" s="3">
        <v>150</v>
      </c>
      <c r="D100" s="2" t="s">
        <v>1151</v>
      </c>
      <c r="E100" s="2" t="s">
        <v>1151</v>
      </c>
      <c r="F100" s="2" t="s">
        <v>1151</v>
      </c>
      <c r="G100" s="2" t="s">
        <v>1151</v>
      </c>
      <c r="H100" s="2" t="s">
        <v>1151</v>
      </c>
      <c r="I100" s="2" t="s">
        <v>1151</v>
      </c>
      <c r="J100" s="2" t="s">
        <v>1151</v>
      </c>
      <c r="K100" s="2" t="s">
        <v>2750</v>
      </c>
      <c r="L100" s="2" t="s">
        <v>2750</v>
      </c>
      <c r="M100" s="2" t="s">
        <v>24</v>
      </c>
    </row>
    <row r="101" ht="34" customHeight="1" spans="1:13">
      <c r="A101" s="1" t="s">
        <v>60</v>
      </c>
      <c r="B101" s="1" t="s">
        <v>1155</v>
      </c>
      <c r="C101" s="11" t="s">
        <v>1108</v>
      </c>
      <c r="D101" s="1" t="s">
        <v>51</v>
      </c>
      <c r="E101" s="1" t="s">
        <v>1156</v>
      </c>
      <c r="F101" s="4"/>
      <c r="G101" s="4"/>
      <c r="H101" s="4"/>
      <c r="I101" s="4"/>
      <c r="J101" s="4"/>
      <c r="K101" s="4"/>
      <c r="L101" s="4"/>
      <c r="M101" s="4"/>
    </row>
    <row r="102" ht="19" customHeight="1" spans="1:13">
      <c r="A102" s="2" t="s">
        <v>60</v>
      </c>
      <c r="B102" s="2" t="s">
        <v>1164</v>
      </c>
      <c r="C102" s="3">
        <v>0</v>
      </c>
      <c r="D102" s="2" t="s">
        <v>746</v>
      </c>
      <c r="E102" s="2"/>
      <c r="F102" s="2"/>
      <c r="G102" s="2"/>
      <c r="H102" s="4"/>
      <c r="I102" s="4"/>
      <c r="J102" s="4"/>
      <c r="K102" s="4"/>
      <c r="L102" s="4"/>
      <c r="M102" s="4"/>
    </row>
    <row r="103" ht="19" customHeight="1" spans="1:13">
      <c r="A103" s="9" t="s">
        <v>60</v>
      </c>
      <c r="B103" s="9" t="s">
        <v>1158</v>
      </c>
      <c r="C103" s="12">
        <f>SUMIFS('8月奖金发放记录'!$J$2:$J$171,'8月奖金发放记录'!$B$2:$B$171,"钟祥",'8月奖金发放记录'!$A$2:$A$171,"粤AGG4135")</f>
        <v>0</v>
      </c>
      <c r="D103" s="2" t="s">
        <v>1159</v>
      </c>
      <c r="E103" s="2" t="s">
        <v>1160</v>
      </c>
      <c r="F103" s="2"/>
      <c r="G103" s="2"/>
      <c r="H103" s="4"/>
      <c r="I103" s="4"/>
      <c r="J103" s="4"/>
      <c r="K103" s="4"/>
      <c r="L103" s="4"/>
      <c r="M103" s="4"/>
    </row>
    <row r="104" ht="19" customHeight="1" spans="1:13">
      <c r="A104" s="4"/>
      <c r="B104" s="4"/>
      <c r="C104" s="5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ht="34" customHeight="1" spans="1:13">
      <c r="A105" s="9" t="s">
        <v>603</v>
      </c>
      <c r="B105" s="10" t="s">
        <v>6</v>
      </c>
      <c r="C105" s="3">
        <v>150</v>
      </c>
      <c r="D105" s="2" t="s">
        <v>1151</v>
      </c>
      <c r="E105" s="2" t="s">
        <v>1151</v>
      </c>
      <c r="F105" s="2" t="s">
        <v>1151</v>
      </c>
      <c r="G105" s="2" t="s">
        <v>1151</v>
      </c>
      <c r="H105" s="2" t="s">
        <v>1151</v>
      </c>
      <c r="I105" s="2" t="s">
        <v>1151</v>
      </c>
      <c r="J105" s="2" t="s">
        <v>1151</v>
      </c>
      <c r="K105" s="2" t="s">
        <v>2751</v>
      </c>
      <c r="L105" s="2" t="s">
        <v>2751</v>
      </c>
      <c r="M105" s="2" t="s">
        <v>69</v>
      </c>
    </row>
    <row r="106" ht="34" customHeight="1" spans="1:13">
      <c r="A106" s="1" t="s">
        <v>60</v>
      </c>
      <c r="B106" s="1" t="s">
        <v>1155</v>
      </c>
      <c r="C106" s="11" t="s">
        <v>1108</v>
      </c>
      <c r="D106" s="1" t="s">
        <v>51</v>
      </c>
      <c r="E106" s="1" t="s">
        <v>1156</v>
      </c>
      <c r="F106" s="4"/>
      <c r="G106" s="4"/>
      <c r="H106" s="4"/>
      <c r="I106" s="4"/>
      <c r="J106" s="4"/>
      <c r="K106" s="4"/>
      <c r="L106" s="4"/>
      <c r="M106" s="4"/>
    </row>
    <row r="107" ht="19" customHeight="1" spans="1:13">
      <c r="A107" s="2" t="s">
        <v>60</v>
      </c>
      <c r="B107" s="2" t="s">
        <v>1100</v>
      </c>
      <c r="C107" s="3">
        <f>'8月奖金发放记录'!J57</f>
        <v>150</v>
      </c>
      <c r="D107" s="2" t="s">
        <v>1157</v>
      </c>
      <c r="E107" s="2"/>
      <c r="F107" s="2"/>
      <c r="G107" s="2"/>
      <c r="H107" s="4"/>
      <c r="I107" s="4"/>
      <c r="J107" s="4"/>
      <c r="K107" s="4"/>
      <c r="L107" s="4"/>
      <c r="M107" s="4"/>
    </row>
    <row r="108" ht="19" customHeight="1" spans="1:13">
      <c r="A108" s="9" t="s">
        <v>60</v>
      </c>
      <c r="B108" s="9" t="s">
        <v>1158</v>
      </c>
      <c r="C108" s="12">
        <f>SUMIFS('8月奖金发放记录'!$J$2:$J$171,'8月奖金发放记录'!$B$2:$B$171,"钟祥",'8月奖金发放记录'!$A$2:$A$171,"粤AGG5043")</f>
        <v>150</v>
      </c>
      <c r="D108" s="2" t="s">
        <v>1159</v>
      </c>
      <c r="E108" s="2" t="s">
        <v>1160</v>
      </c>
      <c r="F108" s="2"/>
      <c r="G108" s="2"/>
      <c r="H108" s="4"/>
      <c r="I108" s="4"/>
      <c r="J108" s="4"/>
      <c r="K108" s="4"/>
      <c r="L108" s="4"/>
      <c r="M108" s="4"/>
    </row>
    <row r="109" ht="19" customHeight="1" spans="1:13">
      <c r="A109" s="4"/>
      <c r="B109" s="4"/>
      <c r="C109" s="5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ht="34" customHeight="1" spans="1:13">
      <c r="A110" s="9" t="s">
        <v>604</v>
      </c>
      <c r="B110" s="10" t="s">
        <v>6</v>
      </c>
      <c r="C110" s="3">
        <v>150</v>
      </c>
      <c r="D110" s="2" t="s">
        <v>2752</v>
      </c>
      <c r="E110" s="2" t="s">
        <v>2753</v>
      </c>
      <c r="F110" s="2" t="s">
        <v>2754</v>
      </c>
      <c r="G110" s="2" t="s">
        <v>2755</v>
      </c>
      <c r="H110" s="2" t="s">
        <v>2756</v>
      </c>
      <c r="I110" s="2" t="s">
        <v>2757</v>
      </c>
      <c r="J110" s="2" t="s">
        <v>2758</v>
      </c>
      <c r="K110" s="2" t="s">
        <v>2759</v>
      </c>
      <c r="L110" s="2" t="s">
        <v>2760</v>
      </c>
      <c r="M110" s="2" t="s">
        <v>24</v>
      </c>
    </row>
    <row r="111" ht="34" customHeight="1" spans="1:13">
      <c r="A111" s="1" t="s">
        <v>60</v>
      </c>
      <c r="B111" s="1" t="s">
        <v>1155</v>
      </c>
      <c r="C111" s="11" t="s">
        <v>1108</v>
      </c>
      <c r="D111" s="1" t="s">
        <v>51</v>
      </c>
      <c r="E111" s="1" t="s">
        <v>1156</v>
      </c>
      <c r="F111" s="4"/>
      <c r="G111" s="4"/>
      <c r="H111" s="4"/>
      <c r="I111" s="4"/>
      <c r="J111" s="4"/>
      <c r="K111" s="4"/>
      <c r="L111" s="4"/>
      <c r="M111" s="4"/>
    </row>
    <row r="112" ht="19" customHeight="1" spans="1:13">
      <c r="A112" s="2" t="s">
        <v>60</v>
      </c>
      <c r="B112" s="2" t="s">
        <v>1164</v>
      </c>
      <c r="C112" s="3">
        <v>0</v>
      </c>
      <c r="D112" s="2" t="s">
        <v>746</v>
      </c>
      <c r="E112" s="2"/>
      <c r="F112" s="2"/>
      <c r="G112" s="2"/>
      <c r="H112" s="4"/>
      <c r="I112" s="4"/>
      <c r="J112" s="4"/>
      <c r="K112" s="4"/>
      <c r="L112" s="4"/>
      <c r="M112" s="4"/>
    </row>
    <row r="113" ht="19" customHeight="1" spans="1:13">
      <c r="A113" s="9" t="s">
        <v>60</v>
      </c>
      <c r="B113" s="9" t="s">
        <v>1158</v>
      </c>
      <c r="C113" s="12">
        <f>SUMIFS('8月奖金发放记录'!$J$2:$J$171,'8月奖金发放记录'!$B$2:$B$171,"钟祥",'8月奖金发放记录'!$A$2:$A$171,"粤AGG8042")</f>
        <v>0</v>
      </c>
      <c r="D113" s="2" t="s">
        <v>1159</v>
      </c>
      <c r="E113" s="2" t="s">
        <v>1160</v>
      </c>
      <c r="F113" s="2"/>
      <c r="G113" s="2"/>
      <c r="H113" s="4"/>
      <c r="I113" s="4"/>
      <c r="J113" s="4"/>
      <c r="K113" s="4"/>
      <c r="L113" s="4"/>
      <c r="M113" s="4"/>
    </row>
    <row r="114" ht="19" customHeight="1" spans="1:13">
      <c r="A114" s="4"/>
      <c r="B114" s="4"/>
      <c r="C114" s="5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ht="34" customHeight="1" spans="1:13">
      <c r="A115" s="9" t="s">
        <v>607</v>
      </c>
      <c r="B115" s="10" t="s">
        <v>6</v>
      </c>
      <c r="C115" s="3">
        <v>150</v>
      </c>
      <c r="D115" s="2" t="s">
        <v>1151</v>
      </c>
      <c r="E115" s="2" t="s">
        <v>1151</v>
      </c>
      <c r="F115" s="2" t="s">
        <v>1151</v>
      </c>
      <c r="G115" s="2" t="s">
        <v>1151</v>
      </c>
      <c r="H115" s="2" t="s">
        <v>1151</v>
      </c>
      <c r="I115" s="2" t="s">
        <v>1151</v>
      </c>
      <c r="J115" s="2" t="s">
        <v>1151</v>
      </c>
      <c r="K115" s="2" t="s">
        <v>2761</v>
      </c>
      <c r="L115" s="2" t="s">
        <v>2761</v>
      </c>
      <c r="M115" s="2" t="s">
        <v>24</v>
      </c>
    </row>
    <row r="116" ht="34" customHeight="1" spans="1:13">
      <c r="A116" s="1" t="s">
        <v>60</v>
      </c>
      <c r="B116" s="1" t="s">
        <v>1155</v>
      </c>
      <c r="C116" s="11" t="s">
        <v>1108</v>
      </c>
      <c r="D116" s="1" t="s">
        <v>51</v>
      </c>
      <c r="E116" s="1" t="s">
        <v>1156</v>
      </c>
      <c r="F116" s="4"/>
      <c r="G116" s="4"/>
      <c r="H116" s="4"/>
      <c r="I116" s="4"/>
      <c r="J116" s="4"/>
      <c r="K116" s="4"/>
      <c r="L116" s="4"/>
      <c r="M116" s="4"/>
    </row>
    <row r="117" ht="19" customHeight="1" spans="1:13">
      <c r="A117" s="2" t="s">
        <v>60</v>
      </c>
      <c r="B117" s="2" t="s">
        <v>1164</v>
      </c>
      <c r="C117" s="3">
        <v>0</v>
      </c>
      <c r="D117" s="2" t="s">
        <v>746</v>
      </c>
      <c r="E117" s="2"/>
      <c r="F117" s="2"/>
      <c r="G117" s="2"/>
      <c r="H117" s="4"/>
      <c r="I117" s="4"/>
      <c r="J117" s="4"/>
      <c r="K117" s="4"/>
      <c r="L117" s="4"/>
      <c r="M117" s="4"/>
    </row>
    <row r="118" ht="19" customHeight="1" spans="1:13">
      <c r="A118" s="9" t="s">
        <v>60</v>
      </c>
      <c r="B118" s="9" t="s">
        <v>1158</v>
      </c>
      <c r="C118" s="12">
        <f>SUMIFS('8月奖金发放记录'!$J$2:$J$171,'8月奖金发放记录'!$B$2:$B$171,"钟祥",'8月奖金发放记录'!$A$2:$A$171,"粤AGG9540")</f>
        <v>0</v>
      </c>
      <c r="D118" s="2" t="s">
        <v>1159</v>
      </c>
      <c r="E118" s="2" t="s">
        <v>1160</v>
      </c>
      <c r="F118" s="2"/>
      <c r="G118" s="2"/>
      <c r="H118" s="4"/>
      <c r="I118" s="4"/>
      <c r="J118" s="4"/>
      <c r="K118" s="4"/>
      <c r="L118" s="4"/>
      <c r="M118" s="4"/>
    </row>
    <row r="119" ht="19" customHeight="1" spans="1:13">
      <c r="A119" s="4"/>
      <c r="B119" s="4"/>
      <c r="C119" s="5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ht="34" customHeight="1" spans="1:13">
      <c r="A120" s="9" t="s">
        <v>608</v>
      </c>
      <c r="B120" s="10" t="s">
        <v>6</v>
      </c>
      <c r="C120" s="3">
        <v>150</v>
      </c>
      <c r="D120" s="2" t="s">
        <v>1151</v>
      </c>
      <c r="E120" s="2" t="s">
        <v>1151</v>
      </c>
      <c r="F120" s="2" t="s">
        <v>1151</v>
      </c>
      <c r="G120" s="2" t="s">
        <v>1151</v>
      </c>
      <c r="H120" s="2" t="s">
        <v>1151</v>
      </c>
      <c r="I120" s="2" t="s">
        <v>1151</v>
      </c>
      <c r="J120" s="2" t="s">
        <v>2762</v>
      </c>
      <c r="K120" s="2" t="s">
        <v>2763</v>
      </c>
      <c r="L120" s="2" t="s">
        <v>2764</v>
      </c>
      <c r="M120" s="2" t="s">
        <v>24</v>
      </c>
    </row>
    <row r="121" ht="34" customHeight="1" spans="1:13">
      <c r="A121" s="1" t="s">
        <v>60</v>
      </c>
      <c r="B121" s="1" t="s">
        <v>1155</v>
      </c>
      <c r="C121" s="11" t="s">
        <v>1108</v>
      </c>
      <c r="D121" s="1" t="s">
        <v>51</v>
      </c>
      <c r="E121" s="1" t="s">
        <v>1156</v>
      </c>
      <c r="F121" s="4"/>
      <c r="G121" s="4"/>
      <c r="H121" s="4"/>
      <c r="I121" s="4"/>
      <c r="J121" s="4"/>
      <c r="K121" s="4"/>
      <c r="L121" s="4"/>
      <c r="M121" s="4"/>
    </row>
    <row r="122" ht="19" customHeight="1" spans="1:13">
      <c r="A122" s="2" t="s">
        <v>60</v>
      </c>
      <c r="B122" s="2" t="s">
        <v>1164</v>
      </c>
      <c r="C122" s="3">
        <v>0</v>
      </c>
      <c r="D122" s="2" t="s">
        <v>746</v>
      </c>
      <c r="E122" s="2"/>
      <c r="F122" s="2"/>
      <c r="G122" s="2"/>
      <c r="H122" s="4"/>
      <c r="I122" s="4"/>
      <c r="J122" s="4"/>
      <c r="K122" s="4"/>
      <c r="L122" s="4"/>
      <c r="M122" s="4"/>
    </row>
    <row r="123" ht="19" customHeight="1" spans="1:13">
      <c r="A123" s="9" t="s">
        <v>60</v>
      </c>
      <c r="B123" s="9" t="s">
        <v>1158</v>
      </c>
      <c r="C123" s="12">
        <f>SUMIFS('8月奖金发放记录'!$J$2:$J$171,'8月奖金发放记录'!$B$2:$B$171,"钟祥",'8月奖金发放记录'!$A$2:$A$171,"粤AGH6843")</f>
        <v>0</v>
      </c>
      <c r="D123" s="2" t="s">
        <v>1159</v>
      </c>
      <c r="E123" s="2" t="s">
        <v>1160</v>
      </c>
      <c r="F123" s="2"/>
      <c r="G123" s="2"/>
      <c r="H123" s="4"/>
      <c r="I123" s="4"/>
      <c r="J123" s="4"/>
      <c r="K123" s="4"/>
      <c r="L123" s="4"/>
      <c r="M123" s="4"/>
    </row>
    <row r="124" ht="19" customHeight="1" spans="1:13">
      <c r="A124" s="4"/>
      <c r="B124" s="4"/>
      <c r="C124" s="5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ht="34" customHeight="1" spans="1:13">
      <c r="A125" s="9" t="s">
        <v>609</v>
      </c>
      <c r="B125" s="10" t="s">
        <v>12</v>
      </c>
      <c r="C125" s="3">
        <v>260</v>
      </c>
      <c r="D125" s="2" t="s">
        <v>1151</v>
      </c>
      <c r="E125" s="2" t="s">
        <v>1151</v>
      </c>
      <c r="F125" s="2" t="s">
        <v>1151</v>
      </c>
      <c r="G125" s="2" t="s">
        <v>1151</v>
      </c>
      <c r="H125" s="2" t="s">
        <v>1151</v>
      </c>
      <c r="I125" s="2" t="s">
        <v>1151</v>
      </c>
      <c r="J125" s="2" t="s">
        <v>1151</v>
      </c>
      <c r="K125" s="2" t="s">
        <v>2765</v>
      </c>
      <c r="L125" s="2" t="s">
        <v>2765</v>
      </c>
      <c r="M125" s="2" t="s">
        <v>24</v>
      </c>
    </row>
    <row r="126" ht="34" customHeight="1" spans="1:13">
      <c r="A126" s="1" t="s">
        <v>60</v>
      </c>
      <c r="B126" s="1" t="s">
        <v>1155</v>
      </c>
      <c r="C126" s="11" t="s">
        <v>1108</v>
      </c>
      <c r="D126" s="1" t="s">
        <v>51</v>
      </c>
      <c r="E126" s="1" t="s">
        <v>1156</v>
      </c>
      <c r="F126" s="4"/>
      <c r="G126" s="4"/>
      <c r="H126" s="4"/>
      <c r="I126" s="4"/>
      <c r="J126" s="4"/>
      <c r="K126" s="4"/>
      <c r="L126" s="4"/>
      <c r="M126" s="4"/>
    </row>
    <row r="127" ht="19" customHeight="1" spans="1:13">
      <c r="A127" s="2" t="s">
        <v>60</v>
      </c>
      <c r="B127" s="2" t="s">
        <v>1164</v>
      </c>
      <c r="C127" s="3">
        <v>0</v>
      </c>
      <c r="D127" s="2" t="s">
        <v>746</v>
      </c>
      <c r="E127" s="2"/>
      <c r="F127" s="2"/>
      <c r="G127" s="2"/>
      <c r="H127" s="4"/>
      <c r="I127" s="4"/>
      <c r="J127" s="4"/>
      <c r="K127" s="4"/>
      <c r="L127" s="4"/>
      <c r="M127" s="4"/>
    </row>
    <row r="128" ht="19" customHeight="1" spans="1:13">
      <c r="A128" s="9" t="s">
        <v>60</v>
      </c>
      <c r="B128" s="9" t="s">
        <v>1158</v>
      </c>
      <c r="C128" s="12">
        <f>SUMIFS('8月奖金发放记录'!$J$2:$J$171,'8月奖金发放记录'!$B$2:$B$171,"钟祥",'8月奖金发放记录'!$A$2:$A$171,"粤AGP2009")</f>
        <v>0</v>
      </c>
      <c r="D128" s="2" t="s">
        <v>1159</v>
      </c>
      <c r="E128" s="2" t="s">
        <v>1160</v>
      </c>
      <c r="F128" s="2"/>
      <c r="G128" s="2"/>
      <c r="H128" s="4"/>
      <c r="I128" s="4"/>
      <c r="J128" s="4"/>
      <c r="K128" s="4"/>
      <c r="L128" s="4"/>
      <c r="M128" s="4"/>
    </row>
    <row r="129" ht="19" customHeight="1" spans="1:13">
      <c r="A129" s="4"/>
      <c r="B129" s="4"/>
      <c r="C129" s="5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ht="34" customHeight="1" spans="1:13">
      <c r="A130" s="9" t="s">
        <v>612</v>
      </c>
      <c r="B130" s="10" t="s">
        <v>12</v>
      </c>
      <c r="C130" s="3">
        <v>260</v>
      </c>
      <c r="D130" s="2" t="s">
        <v>2766</v>
      </c>
      <c r="E130" s="2" t="s">
        <v>2767</v>
      </c>
      <c r="F130" s="2" t="s">
        <v>2768</v>
      </c>
      <c r="G130" s="2" t="s">
        <v>2769</v>
      </c>
      <c r="H130" s="2" t="s">
        <v>2770</v>
      </c>
      <c r="I130" s="2" t="s">
        <v>2771</v>
      </c>
      <c r="J130" s="2" t="s">
        <v>2772</v>
      </c>
      <c r="K130" s="2" t="s">
        <v>2773</v>
      </c>
      <c r="L130" s="2" t="s">
        <v>2774</v>
      </c>
      <c r="M130" s="2" t="s">
        <v>69</v>
      </c>
    </row>
    <row r="131" ht="34" customHeight="1" spans="1:13">
      <c r="A131" s="1" t="s">
        <v>60</v>
      </c>
      <c r="B131" s="1" t="s">
        <v>1155</v>
      </c>
      <c r="C131" s="11" t="s">
        <v>1108</v>
      </c>
      <c r="D131" s="1" t="s">
        <v>51</v>
      </c>
      <c r="E131" s="1" t="s">
        <v>1156</v>
      </c>
      <c r="F131" s="4"/>
      <c r="G131" s="4"/>
      <c r="H131" s="4"/>
      <c r="I131" s="4"/>
      <c r="J131" s="4"/>
      <c r="K131" s="4"/>
      <c r="L131" s="4"/>
      <c r="M131" s="4"/>
    </row>
    <row r="132" ht="19" customHeight="1" spans="1:13">
      <c r="A132" s="2" t="s">
        <v>60</v>
      </c>
      <c r="B132" s="2" t="s">
        <v>699</v>
      </c>
      <c r="C132" s="3">
        <f>'8月奖金发放记录'!J154</f>
        <v>260</v>
      </c>
      <c r="D132" s="2" t="s">
        <v>1157</v>
      </c>
      <c r="E132" s="2"/>
      <c r="F132" s="2"/>
      <c r="G132" s="2"/>
      <c r="H132" s="4"/>
      <c r="I132" s="4"/>
      <c r="J132" s="4"/>
      <c r="K132" s="4"/>
      <c r="L132" s="4"/>
      <c r="M132" s="4"/>
    </row>
    <row r="133" ht="19" customHeight="1" spans="1:13">
      <c r="A133" s="9" t="s">
        <v>60</v>
      </c>
      <c r="B133" s="9" t="s">
        <v>1158</v>
      </c>
      <c r="C133" s="12">
        <f>SUMIFS('8月奖金发放记录'!$J$2:$J$171,'8月奖金发放记录'!$B$2:$B$171,"钟祥",'8月奖金发放记录'!$A$2:$A$171,"粤AGP2011")</f>
        <v>260</v>
      </c>
      <c r="D133" s="2" t="s">
        <v>1159</v>
      </c>
      <c r="E133" s="2" t="s">
        <v>1160</v>
      </c>
      <c r="F133" s="2"/>
      <c r="G133" s="2"/>
      <c r="H133" s="4"/>
      <c r="I133" s="4"/>
      <c r="J133" s="4"/>
      <c r="K133" s="4"/>
      <c r="L133" s="4"/>
      <c r="M133" s="4"/>
    </row>
    <row r="134" ht="19" customHeight="1" spans="1:13">
      <c r="A134" s="4"/>
      <c r="B134" s="4"/>
      <c r="C134" s="5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ht="34" customHeight="1" spans="1:13">
      <c r="A135" s="9" t="s">
        <v>615</v>
      </c>
      <c r="B135" s="10" t="s">
        <v>12</v>
      </c>
      <c r="C135" s="3">
        <v>260</v>
      </c>
      <c r="D135" s="2" t="s">
        <v>1151</v>
      </c>
      <c r="E135" s="2" t="s">
        <v>2775</v>
      </c>
      <c r="F135" s="2" t="s">
        <v>2776</v>
      </c>
      <c r="G135" s="2" t="s">
        <v>2777</v>
      </c>
      <c r="H135" s="2" t="s">
        <v>2778</v>
      </c>
      <c r="I135" s="2" t="s">
        <v>2779</v>
      </c>
      <c r="J135" s="2" t="s">
        <v>2780</v>
      </c>
      <c r="K135" s="2" t="s">
        <v>2781</v>
      </c>
      <c r="L135" s="2" t="s">
        <v>2782</v>
      </c>
      <c r="M135" s="2" t="s">
        <v>24</v>
      </c>
    </row>
    <row r="136" ht="34" customHeight="1" spans="1:13">
      <c r="A136" s="1" t="s">
        <v>60</v>
      </c>
      <c r="B136" s="1" t="s">
        <v>1155</v>
      </c>
      <c r="C136" s="11" t="s">
        <v>1108</v>
      </c>
      <c r="D136" s="1" t="s">
        <v>51</v>
      </c>
      <c r="E136" s="1" t="s">
        <v>1156</v>
      </c>
      <c r="F136" s="4"/>
      <c r="G136" s="4"/>
      <c r="H136" s="4"/>
      <c r="I136" s="4"/>
      <c r="J136" s="4"/>
      <c r="K136" s="4"/>
      <c r="L136" s="4"/>
      <c r="M136" s="4"/>
    </row>
    <row r="137" ht="19" customHeight="1" spans="1:13">
      <c r="A137" s="2" t="s">
        <v>60</v>
      </c>
      <c r="B137" s="2" t="s">
        <v>1100</v>
      </c>
      <c r="C137" s="3">
        <f>'8月奖金发放记录'!J3</f>
        <v>260</v>
      </c>
      <c r="D137" s="2" t="s">
        <v>1157</v>
      </c>
      <c r="E137" s="2"/>
      <c r="F137" s="2"/>
      <c r="G137" s="2"/>
      <c r="H137" s="4"/>
      <c r="I137" s="4"/>
      <c r="J137" s="4"/>
      <c r="K137" s="4"/>
      <c r="L137" s="4"/>
      <c r="M137" s="4"/>
    </row>
    <row r="138" ht="19" customHeight="1" spans="1:13">
      <c r="A138" s="9" t="s">
        <v>60</v>
      </c>
      <c r="B138" s="9" t="s">
        <v>1158</v>
      </c>
      <c r="C138" s="12">
        <f>SUMIFS('8月奖金发放记录'!$J$2:$J$171,'8月奖金发放记录'!$B$2:$B$171,"钟祥",'8月奖金发放记录'!$A$2:$A$171,"粤AGP2017")</f>
        <v>260</v>
      </c>
      <c r="D138" s="2" t="s">
        <v>1159</v>
      </c>
      <c r="E138" s="2" t="s">
        <v>1160</v>
      </c>
      <c r="F138" s="2"/>
      <c r="G138" s="2"/>
      <c r="H138" s="4"/>
      <c r="I138" s="4"/>
      <c r="J138" s="4"/>
      <c r="K138" s="4"/>
      <c r="L138" s="4"/>
      <c r="M138" s="4"/>
    </row>
    <row r="139" ht="19" customHeight="1" spans="1:13">
      <c r="A139" s="4"/>
      <c r="B139" s="4"/>
      <c r="C139" s="5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ht="34" customHeight="1" spans="1:13">
      <c r="A140" s="9" t="s">
        <v>618</v>
      </c>
      <c r="B140" s="10" t="s">
        <v>11</v>
      </c>
      <c r="C140" s="3">
        <v>150</v>
      </c>
      <c r="D140" s="2" t="s">
        <v>1151</v>
      </c>
      <c r="E140" s="2" t="s">
        <v>1151</v>
      </c>
      <c r="F140" s="2" t="s">
        <v>1151</v>
      </c>
      <c r="G140" s="2" t="s">
        <v>1151</v>
      </c>
      <c r="H140" s="2" t="s">
        <v>1151</v>
      </c>
      <c r="I140" s="2" t="s">
        <v>2783</v>
      </c>
      <c r="J140" s="2" t="s">
        <v>2784</v>
      </c>
      <c r="K140" s="2" t="s">
        <v>2785</v>
      </c>
      <c r="L140" s="2" t="s">
        <v>2786</v>
      </c>
      <c r="M140" s="2" t="s">
        <v>24</v>
      </c>
    </row>
    <row r="141" ht="34" customHeight="1" spans="1:13">
      <c r="A141" s="1" t="s">
        <v>60</v>
      </c>
      <c r="B141" s="1" t="s">
        <v>1155</v>
      </c>
      <c r="C141" s="11" t="s">
        <v>1108</v>
      </c>
      <c r="D141" s="1" t="s">
        <v>51</v>
      </c>
      <c r="E141" s="1" t="s">
        <v>1156</v>
      </c>
      <c r="F141" s="4"/>
      <c r="G141" s="4"/>
      <c r="H141" s="4"/>
      <c r="I141" s="4"/>
      <c r="J141" s="4"/>
      <c r="K141" s="4"/>
      <c r="L141" s="4"/>
      <c r="M141" s="4"/>
    </row>
    <row r="142" ht="19" customHeight="1" spans="1:13">
      <c r="A142" s="2" t="s">
        <v>60</v>
      </c>
      <c r="B142" s="2" t="s">
        <v>1164</v>
      </c>
      <c r="C142" s="3">
        <v>0</v>
      </c>
      <c r="D142" s="2" t="s">
        <v>746</v>
      </c>
      <c r="E142" s="2"/>
      <c r="F142" s="2"/>
      <c r="G142" s="2"/>
      <c r="H142" s="4"/>
      <c r="I142" s="4"/>
      <c r="J142" s="4"/>
      <c r="K142" s="4"/>
      <c r="L142" s="4"/>
      <c r="M142" s="4"/>
    </row>
    <row r="143" ht="19" customHeight="1" spans="1:13">
      <c r="A143" s="9" t="s">
        <v>60</v>
      </c>
      <c r="B143" s="9" t="s">
        <v>1158</v>
      </c>
      <c r="C143" s="12">
        <f>SUMIFS('8月奖金发放记录'!$J$2:$J$171,'8月奖金发放记录'!$B$2:$B$171,"钟祥",'8月奖金发放记录'!$A$2:$A$171,"粤AGP3618")</f>
        <v>0</v>
      </c>
      <c r="D143" s="2" t="s">
        <v>1159</v>
      </c>
      <c r="E143" s="2" t="s">
        <v>1160</v>
      </c>
      <c r="F143" s="2"/>
      <c r="G143" s="2"/>
      <c r="H143" s="4"/>
      <c r="I143" s="4"/>
      <c r="J143" s="4"/>
      <c r="K143" s="4"/>
      <c r="L143" s="4"/>
      <c r="M143" s="4"/>
    </row>
    <row r="144" ht="19" customHeight="1" spans="1:13">
      <c r="A144" s="4"/>
      <c r="B144" s="4"/>
      <c r="C144" s="5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ht="34" customHeight="1" spans="1:13">
      <c r="A145" s="9" t="s">
        <v>621</v>
      </c>
      <c r="B145" s="10" t="s">
        <v>12</v>
      </c>
      <c r="C145" s="3">
        <v>300</v>
      </c>
      <c r="D145" s="2" t="s">
        <v>1151</v>
      </c>
      <c r="E145" s="2" t="s">
        <v>1151</v>
      </c>
      <c r="F145" s="2" t="s">
        <v>1151</v>
      </c>
      <c r="G145" s="2" t="s">
        <v>1151</v>
      </c>
      <c r="H145" s="2" t="s">
        <v>1151</v>
      </c>
      <c r="I145" s="2" t="s">
        <v>2787</v>
      </c>
      <c r="J145" s="2" t="s">
        <v>2788</v>
      </c>
      <c r="K145" s="2" t="s">
        <v>2789</v>
      </c>
      <c r="L145" s="2" t="s">
        <v>2790</v>
      </c>
      <c r="M145" s="2" t="s">
        <v>24</v>
      </c>
    </row>
    <row r="146" ht="34" customHeight="1" spans="1:13">
      <c r="A146" s="1" t="s">
        <v>60</v>
      </c>
      <c r="B146" s="1" t="s">
        <v>1155</v>
      </c>
      <c r="C146" s="11" t="s">
        <v>1108</v>
      </c>
      <c r="D146" s="1" t="s">
        <v>51</v>
      </c>
      <c r="E146" s="1" t="s">
        <v>1156</v>
      </c>
      <c r="F146" s="4"/>
      <c r="G146" s="4"/>
      <c r="H146" s="4"/>
      <c r="I146" s="4"/>
      <c r="J146" s="4"/>
      <c r="K146" s="4"/>
      <c r="L146" s="4"/>
      <c r="M146" s="4"/>
    </row>
    <row r="147" ht="19" customHeight="1" spans="1:13">
      <c r="A147" s="2" t="s">
        <v>60</v>
      </c>
      <c r="B147" s="2" t="s">
        <v>1164</v>
      </c>
      <c r="C147" s="3">
        <v>0</v>
      </c>
      <c r="D147" s="2" t="s">
        <v>746</v>
      </c>
      <c r="E147" s="2"/>
      <c r="F147" s="2"/>
      <c r="G147" s="2"/>
      <c r="H147" s="4"/>
      <c r="I147" s="4"/>
      <c r="J147" s="4"/>
      <c r="K147" s="4"/>
      <c r="L147" s="4"/>
      <c r="M147" s="4"/>
    </row>
    <row r="148" ht="19" customHeight="1" spans="1:13">
      <c r="A148" s="9" t="s">
        <v>60</v>
      </c>
      <c r="B148" s="9" t="s">
        <v>1158</v>
      </c>
      <c r="C148" s="12">
        <f>SUMIFS('8月奖金发放记录'!$J$2:$J$171,'8月奖金发放记录'!$B$2:$B$171,"钟祥",'8月奖金发放记录'!$A$2:$A$171,"粤AGP3660")</f>
        <v>0</v>
      </c>
      <c r="D148" s="2" t="s">
        <v>1159</v>
      </c>
      <c r="E148" s="2" t="s">
        <v>1160</v>
      </c>
      <c r="F148" s="2"/>
      <c r="G148" s="2"/>
      <c r="H148" s="4"/>
      <c r="I148" s="4"/>
      <c r="J148" s="4"/>
      <c r="K148" s="4"/>
      <c r="L148" s="4"/>
      <c r="M148" s="4"/>
    </row>
    <row r="149" ht="19" customHeight="1" spans="1:13">
      <c r="A149" s="4"/>
      <c r="B149" s="4"/>
      <c r="C149" s="5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ht="34" customHeight="1" spans="1:13">
      <c r="A150" s="9" t="s">
        <v>624</v>
      </c>
      <c r="B150" s="10" t="s">
        <v>11</v>
      </c>
      <c r="C150" s="3">
        <v>150</v>
      </c>
      <c r="D150" s="2" t="s">
        <v>1151</v>
      </c>
      <c r="E150" s="2" t="s">
        <v>1151</v>
      </c>
      <c r="F150" s="2" t="s">
        <v>1151</v>
      </c>
      <c r="G150" s="2" t="s">
        <v>1151</v>
      </c>
      <c r="H150" s="2" t="s">
        <v>1151</v>
      </c>
      <c r="I150" s="2" t="s">
        <v>1151</v>
      </c>
      <c r="J150" s="2" t="s">
        <v>1151</v>
      </c>
      <c r="K150" s="2" t="s">
        <v>2791</v>
      </c>
      <c r="L150" s="2" t="s">
        <v>2791</v>
      </c>
      <c r="M150" s="2" t="s">
        <v>24</v>
      </c>
    </row>
    <row r="151" ht="34" customHeight="1" spans="1:13">
      <c r="A151" s="1" t="s">
        <v>60</v>
      </c>
      <c r="B151" s="1" t="s">
        <v>1155</v>
      </c>
      <c r="C151" s="11" t="s">
        <v>1108</v>
      </c>
      <c r="D151" s="1" t="s">
        <v>51</v>
      </c>
      <c r="E151" s="1" t="s">
        <v>1156</v>
      </c>
      <c r="F151" s="4"/>
      <c r="G151" s="4"/>
      <c r="H151" s="4"/>
      <c r="I151" s="4"/>
      <c r="J151" s="4"/>
      <c r="K151" s="4"/>
      <c r="L151" s="4"/>
      <c r="M151" s="4"/>
    </row>
    <row r="152" ht="19" customHeight="1" spans="1:13">
      <c r="A152" s="2" t="s">
        <v>60</v>
      </c>
      <c r="B152" s="2" t="s">
        <v>1164</v>
      </c>
      <c r="C152" s="3">
        <v>0</v>
      </c>
      <c r="D152" s="2" t="s">
        <v>746</v>
      </c>
      <c r="E152" s="2"/>
      <c r="F152" s="2"/>
      <c r="G152" s="2"/>
      <c r="H152" s="4"/>
      <c r="I152" s="4"/>
      <c r="J152" s="4"/>
      <c r="K152" s="4"/>
      <c r="L152" s="4"/>
      <c r="M152" s="4"/>
    </row>
    <row r="153" ht="19" customHeight="1" spans="1:13">
      <c r="A153" s="9" t="s">
        <v>60</v>
      </c>
      <c r="B153" s="9" t="s">
        <v>1158</v>
      </c>
      <c r="C153" s="12">
        <f>SUMIFS('8月奖金发放记录'!$J$2:$J$171,'8月奖金发放记录'!$B$2:$B$171,"钟祥",'8月奖金发放记录'!$A$2:$A$171,"粤AGP3688")</f>
        <v>0</v>
      </c>
      <c r="D153" s="2" t="s">
        <v>1159</v>
      </c>
      <c r="E153" s="2" t="s">
        <v>1160</v>
      </c>
      <c r="F153" s="2"/>
      <c r="G153" s="2"/>
      <c r="H153" s="4"/>
      <c r="I153" s="4"/>
      <c r="J153" s="4"/>
      <c r="K153" s="4"/>
      <c r="L153" s="4"/>
      <c r="M153" s="4"/>
    </row>
    <row r="154" ht="19" customHeight="1" spans="1:13">
      <c r="A154" s="4"/>
      <c r="B154" s="4"/>
      <c r="C154" s="5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ht="34" customHeight="1" spans="1:13">
      <c r="A155" s="9" t="s">
        <v>627</v>
      </c>
      <c r="B155" s="10" t="s">
        <v>12</v>
      </c>
      <c r="C155" s="3">
        <v>260</v>
      </c>
      <c r="D155" s="2" t="s">
        <v>1151</v>
      </c>
      <c r="E155" s="2" t="s">
        <v>1151</v>
      </c>
      <c r="F155" s="2" t="s">
        <v>2792</v>
      </c>
      <c r="G155" s="2" t="s">
        <v>2793</v>
      </c>
      <c r="H155" s="2" t="s">
        <v>2794</v>
      </c>
      <c r="I155" s="2" t="s">
        <v>2795</v>
      </c>
      <c r="J155" s="2" t="s">
        <v>2796</v>
      </c>
      <c r="K155" s="2" t="s">
        <v>2797</v>
      </c>
      <c r="L155" s="2" t="s">
        <v>2798</v>
      </c>
      <c r="M155" s="2" t="s">
        <v>24</v>
      </c>
    </row>
    <row r="156" ht="34" customHeight="1" spans="1:13">
      <c r="A156" s="1" t="s">
        <v>60</v>
      </c>
      <c r="B156" s="1" t="s">
        <v>1155</v>
      </c>
      <c r="C156" s="11" t="s">
        <v>1108</v>
      </c>
      <c r="D156" s="1" t="s">
        <v>51</v>
      </c>
      <c r="E156" s="1" t="s">
        <v>1156</v>
      </c>
      <c r="F156" s="4"/>
      <c r="G156" s="4"/>
      <c r="H156" s="4"/>
      <c r="I156" s="4"/>
      <c r="J156" s="4"/>
      <c r="K156" s="4"/>
      <c r="L156" s="4"/>
      <c r="M156" s="4"/>
    </row>
    <row r="157" ht="19" customHeight="1" spans="1:13">
      <c r="A157" s="2" t="s">
        <v>60</v>
      </c>
      <c r="B157" s="2" t="s">
        <v>1164</v>
      </c>
      <c r="C157" s="3">
        <v>0</v>
      </c>
      <c r="D157" s="2" t="s">
        <v>746</v>
      </c>
      <c r="E157" s="2"/>
      <c r="F157" s="2"/>
      <c r="G157" s="2"/>
      <c r="H157" s="4"/>
      <c r="I157" s="4"/>
      <c r="J157" s="4"/>
      <c r="K157" s="4"/>
      <c r="L157" s="4"/>
      <c r="M157" s="4"/>
    </row>
    <row r="158" ht="19" customHeight="1" spans="1:13">
      <c r="A158" s="9" t="s">
        <v>60</v>
      </c>
      <c r="B158" s="9" t="s">
        <v>1158</v>
      </c>
      <c r="C158" s="12">
        <f>SUMIFS('8月奖金发放记录'!$J$2:$J$171,'8月奖金发放记录'!$B$2:$B$171,"钟祥",'8月奖金发放记录'!$A$2:$A$171,"粤AGP4422")</f>
        <v>0</v>
      </c>
      <c r="D158" s="2" t="s">
        <v>1159</v>
      </c>
      <c r="E158" s="2" t="s">
        <v>1160</v>
      </c>
      <c r="F158" s="2"/>
      <c r="G158" s="2"/>
      <c r="H158" s="4"/>
      <c r="I158" s="4"/>
      <c r="J158" s="4"/>
      <c r="K158" s="4"/>
      <c r="L158" s="4"/>
      <c r="M158" s="4"/>
    </row>
    <row r="159" ht="19" customHeight="1" spans="1:13">
      <c r="A159" s="4"/>
      <c r="B159" s="4"/>
      <c r="C159" s="5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ht="34" customHeight="1" spans="1:13">
      <c r="A160" s="9" t="s">
        <v>628</v>
      </c>
      <c r="B160" s="10" t="s">
        <v>12</v>
      </c>
      <c r="C160" s="3">
        <v>260</v>
      </c>
      <c r="D160" s="2" t="s">
        <v>1151</v>
      </c>
      <c r="E160" s="2" t="s">
        <v>1151</v>
      </c>
      <c r="F160" s="2" t="s">
        <v>1151</v>
      </c>
      <c r="G160" s="2" t="s">
        <v>1151</v>
      </c>
      <c r="H160" s="2" t="s">
        <v>1151</v>
      </c>
      <c r="I160" s="2" t="s">
        <v>1151</v>
      </c>
      <c r="J160" s="2" t="s">
        <v>1151</v>
      </c>
      <c r="K160" s="2" t="s">
        <v>2799</v>
      </c>
      <c r="L160" s="2" t="s">
        <v>2799</v>
      </c>
      <c r="M160" s="2" t="s">
        <v>24</v>
      </c>
    </row>
    <row r="161" ht="34" customHeight="1" spans="1:13">
      <c r="A161" s="1" t="s">
        <v>60</v>
      </c>
      <c r="B161" s="1" t="s">
        <v>1155</v>
      </c>
      <c r="C161" s="11" t="s">
        <v>1108</v>
      </c>
      <c r="D161" s="1" t="s">
        <v>51</v>
      </c>
      <c r="E161" s="1" t="s">
        <v>1156</v>
      </c>
      <c r="F161" s="4"/>
      <c r="G161" s="4"/>
      <c r="H161" s="4"/>
      <c r="I161" s="4"/>
      <c r="J161" s="4"/>
      <c r="K161" s="4"/>
      <c r="L161" s="4"/>
      <c r="M161" s="4"/>
    </row>
    <row r="162" ht="19" customHeight="1" spans="1:13">
      <c r="A162" s="2" t="s">
        <v>60</v>
      </c>
      <c r="B162" s="2" t="s">
        <v>1164</v>
      </c>
      <c r="C162" s="3">
        <v>0</v>
      </c>
      <c r="D162" s="2" t="s">
        <v>746</v>
      </c>
      <c r="E162" s="2"/>
      <c r="F162" s="2"/>
      <c r="G162" s="2"/>
      <c r="H162" s="4"/>
      <c r="I162" s="4"/>
      <c r="J162" s="4"/>
      <c r="K162" s="4"/>
      <c r="L162" s="4"/>
      <c r="M162" s="4"/>
    </row>
    <row r="163" ht="19" customHeight="1" spans="1:13">
      <c r="A163" s="9" t="s">
        <v>60</v>
      </c>
      <c r="B163" s="9" t="s">
        <v>1158</v>
      </c>
      <c r="C163" s="12">
        <f>SUMIFS('8月奖金发放记录'!$J$2:$J$171,'8月奖金发放记录'!$B$2:$B$171,"钟祥",'8月奖金发放记录'!$A$2:$A$171,"粤AGP4482")</f>
        <v>0</v>
      </c>
      <c r="D163" s="2" t="s">
        <v>1159</v>
      </c>
      <c r="E163" s="2" t="s">
        <v>1160</v>
      </c>
      <c r="F163" s="2"/>
      <c r="G163" s="2"/>
      <c r="H163" s="4"/>
      <c r="I163" s="4"/>
      <c r="J163" s="4"/>
      <c r="K163" s="4"/>
      <c r="L163" s="4"/>
      <c r="M163" s="4"/>
    </row>
    <row r="164" ht="19" customHeight="1" spans="1:13">
      <c r="A164" s="4"/>
      <c r="B164" s="4"/>
      <c r="C164" s="5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ht="34" customHeight="1" spans="1:13">
      <c r="A165" s="9" t="s">
        <v>629</v>
      </c>
      <c r="B165" s="10" t="s">
        <v>12</v>
      </c>
      <c r="C165" s="3">
        <v>260</v>
      </c>
      <c r="D165" s="2" t="s">
        <v>2800</v>
      </c>
      <c r="E165" s="2" t="s">
        <v>2801</v>
      </c>
      <c r="F165" s="2" t="s">
        <v>2802</v>
      </c>
      <c r="G165" s="2" t="s">
        <v>2803</v>
      </c>
      <c r="H165" s="2" t="s">
        <v>2804</v>
      </c>
      <c r="I165" s="2" t="s">
        <v>2805</v>
      </c>
      <c r="J165" s="2" t="s">
        <v>2806</v>
      </c>
      <c r="K165" s="2" t="s">
        <v>2807</v>
      </c>
      <c r="L165" s="2" t="s">
        <v>2808</v>
      </c>
      <c r="M165" s="2" t="s">
        <v>24</v>
      </c>
    </row>
    <row r="166" ht="34" customHeight="1" spans="1:13">
      <c r="A166" s="1" t="s">
        <v>60</v>
      </c>
      <c r="B166" s="1" t="s">
        <v>1155</v>
      </c>
      <c r="C166" s="11" t="s">
        <v>1108</v>
      </c>
      <c r="D166" s="1" t="s">
        <v>51</v>
      </c>
      <c r="E166" s="1" t="s">
        <v>1156</v>
      </c>
      <c r="F166" s="4"/>
      <c r="G166" s="4"/>
      <c r="H166" s="4"/>
      <c r="I166" s="4"/>
      <c r="J166" s="4"/>
      <c r="K166" s="4"/>
      <c r="L166" s="4"/>
      <c r="M166" s="4"/>
    </row>
    <row r="167" ht="19" customHeight="1" spans="1:13">
      <c r="A167" s="2" t="s">
        <v>60</v>
      </c>
      <c r="B167" s="2" t="s">
        <v>1164</v>
      </c>
      <c r="C167" s="3">
        <v>0</v>
      </c>
      <c r="D167" s="2" t="s">
        <v>746</v>
      </c>
      <c r="E167" s="2"/>
      <c r="F167" s="2"/>
      <c r="G167" s="2"/>
      <c r="H167" s="4"/>
      <c r="I167" s="4"/>
      <c r="J167" s="4"/>
      <c r="K167" s="4"/>
      <c r="L167" s="4"/>
      <c r="M167" s="4"/>
    </row>
    <row r="168" ht="19" customHeight="1" spans="1:13">
      <c r="A168" s="9" t="s">
        <v>60</v>
      </c>
      <c r="B168" s="9" t="s">
        <v>1158</v>
      </c>
      <c r="C168" s="12">
        <f>SUMIFS('8月奖金发放记录'!$J$2:$J$171,'8月奖金发放记录'!$B$2:$B$171,"钟祥",'8月奖金发放记录'!$A$2:$A$171,"粤AGP4566")</f>
        <v>0</v>
      </c>
      <c r="D168" s="2" t="s">
        <v>1159</v>
      </c>
      <c r="E168" s="2" t="s">
        <v>1160</v>
      </c>
      <c r="F168" s="2"/>
      <c r="G168" s="2"/>
      <c r="H168" s="4"/>
      <c r="I168" s="4"/>
      <c r="J168" s="4"/>
      <c r="K168" s="4"/>
      <c r="L168" s="4"/>
      <c r="M168" s="4"/>
    </row>
    <row r="169" ht="19" customHeight="1" spans="1:13">
      <c r="A169" s="4"/>
      <c r="B169" s="4"/>
      <c r="C169" s="5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ht="34" customHeight="1" spans="1:13">
      <c r="A170" s="9" t="s">
        <v>630</v>
      </c>
      <c r="B170" s="10" t="s">
        <v>11</v>
      </c>
      <c r="C170" s="3">
        <v>150</v>
      </c>
      <c r="D170" s="2" t="s">
        <v>1151</v>
      </c>
      <c r="E170" s="2" t="s">
        <v>1151</v>
      </c>
      <c r="F170" s="2" t="s">
        <v>1151</v>
      </c>
      <c r="G170" s="2" t="s">
        <v>1151</v>
      </c>
      <c r="H170" s="2" t="s">
        <v>1151</v>
      </c>
      <c r="I170" s="2" t="s">
        <v>1151</v>
      </c>
      <c r="J170" s="2" t="s">
        <v>1151</v>
      </c>
      <c r="K170" s="2" t="s">
        <v>2809</v>
      </c>
      <c r="L170" s="2" t="s">
        <v>2809</v>
      </c>
      <c r="M170" s="2" t="s">
        <v>24</v>
      </c>
    </row>
    <row r="171" ht="34" customHeight="1" spans="1:13">
      <c r="A171" s="1" t="s">
        <v>60</v>
      </c>
      <c r="B171" s="1" t="s">
        <v>1155</v>
      </c>
      <c r="C171" s="11" t="s">
        <v>1108</v>
      </c>
      <c r="D171" s="1" t="s">
        <v>51</v>
      </c>
      <c r="E171" s="1" t="s">
        <v>1156</v>
      </c>
      <c r="F171" s="4"/>
      <c r="G171" s="4"/>
      <c r="H171" s="4"/>
      <c r="I171" s="4"/>
      <c r="J171" s="4"/>
      <c r="K171" s="4"/>
      <c r="L171" s="4"/>
      <c r="M171" s="4"/>
    </row>
    <row r="172" ht="19" customHeight="1" spans="1:13">
      <c r="A172" s="2" t="s">
        <v>60</v>
      </c>
      <c r="B172" s="2" t="s">
        <v>1164</v>
      </c>
      <c r="C172" s="3">
        <v>0</v>
      </c>
      <c r="D172" s="2" t="s">
        <v>746</v>
      </c>
      <c r="E172" s="2"/>
      <c r="F172" s="2"/>
      <c r="G172" s="2"/>
      <c r="H172" s="4"/>
      <c r="I172" s="4"/>
      <c r="J172" s="4"/>
      <c r="K172" s="4"/>
      <c r="L172" s="4"/>
      <c r="M172" s="4"/>
    </row>
    <row r="173" ht="19" customHeight="1" spans="1:13">
      <c r="A173" s="9" t="s">
        <v>60</v>
      </c>
      <c r="B173" s="9" t="s">
        <v>1158</v>
      </c>
      <c r="C173" s="12">
        <f>SUMIFS('8月奖金发放记录'!$J$2:$J$171,'8月奖金发放记录'!$B$2:$B$171,"钟祥",'8月奖金发放记录'!$A$2:$A$171,"粤AGP5138")</f>
        <v>0</v>
      </c>
      <c r="D173" s="2" t="s">
        <v>1159</v>
      </c>
      <c r="E173" s="2" t="s">
        <v>1160</v>
      </c>
      <c r="F173" s="2"/>
      <c r="G173" s="2"/>
      <c r="H173" s="4"/>
      <c r="I173" s="4"/>
      <c r="J173" s="4"/>
      <c r="K173" s="4"/>
      <c r="L173" s="4"/>
      <c r="M173" s="4"/>
    </row>
    <row r="174" ht="19" customHeight="1" spans="1:13">
      <c r="A174" s="4"/>
      <c r="B174" s="4"/>
      <c r="C174" s="5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ht="34" customHeight="1" spans="1:13">
      <c r="A175" s="9" t="s">
        <v>633</v>
      </c>
      <c r="B175" s="10" t="s">
        <v>11</v>
      </c>
      <c r="C175" s="3">
        <v>150</v>
      </c>
      <c r="D175" s="2" t="s">
        <v>1151</v>
      </c>
      <c r="E175" s="2" t="s">
        <v>2810</v>
      </c>
      <c r="F175" s="2" t="s">
        <v>2811</v>
      </c>
      <c r="G175" s="2" t="s">
        <v>2812</v>
      </c>
      <c r="H175" s="2" t="s">
        <v>2813</v>
      </c>
      <c r="I175" s="2" t="s">
        <v>2814</v>
      </c>
      <c r="J175" s="2" t="s">
        <v>2815</v>
      </c>
      <c r="K175" s="2" t="s">
        <v>2816</v>
      </c>
      <c r="L175" s="2" t="s">
        <v>2817</v>
      </c>
      <c r="M175" s="2" t="s">
        <v>69</v>
      </c>
    </row>
    <row r="176" ht="34" customHeight="1" spans="1:13">
      <c r="A176" s="1" t="s">
        <v>60</v>
      </c>
      <c r="B176" s="1" t="s">
        <v>1155</v>
      </c>
      <c r="C176" s="11" t="s">
        <v>1108</v>
      </c>
      <c r="D176" s="1" t="s">
        <v>51</v>
      </c>
      <c r="E176" s="1" t="s">
        <v>1156</v>
      </c>
      <c r="F176" s="4"/>
      <c r="G176" s="4"/>
      <c r="H176" s="4"/>
      <c r="I176" s="4"/>
      <c r="J176" s="4"/>
      <c r="K176" s="4"/>
      <c r="L176" s="4"/>
      <c r="M176" s="4"/>
    </row>
    <row r="177" ht="19" customHeight="1" spans="1:13">
      <c r="A177" s="2" t="s">
        <v>60</v>
      </c>
      <c r="B177" s="2" t="s">
        <v>699</v>
      </c>
      <c r="C177" s="3">
        <f>'8月奖金发放记录'!J155</f>
        <v>150</v>
      </c>
      <c r="D177" s="2" t="s">
        <v>1157</v>
      </c>
      <c r="E177" s="2"/>
      <c r="F177" s="2"/>
      <c r="G177" s="2"/>
      <c r="H177" s="4"/>
      <c r="I177" s="4"/>
      <c r="J177" s="4"/>
      <c r="K177" s="4"/>
      <c r="L177" s="4"/>
      <c r="M177" s="4"/>
    </row>
    <row r="178" ht="19" customHeight="1" spans="1:13">
      <c r="A178" s="9" t="s">
        <v>60</v>
      </c>
      <c r="B178" s="9" t="s">
        <v>1158</v>
      </c>
      <c r="C178" s="12">
        <f>SUMIFS('8月奖金发放记录'!$J$2:$J$171,'8月奖金发放记录'!$B$2:$B$171,"钟祥",'8月奖金发放记录'!$A$2:$A$171,"粤AGP5368")</f>
        <v>150</v>
      </c>
      <c r="D178" s="2" t="s">
        <v>1159</v>
      </c>
      <c r="E178" s="2" t="s">
        <v>1160</v>
      </c>
      <c r="F178" s="2"/>
      <c r="G178" s="2"/>
      <c r="H178" s="4"/>
      <c r="I178" s="4"/>
      <c r="J178" s="4"/>
      <c r="K178" s="4"/>
      <c r="L178" s="4"/>
      <c r="M178" s="4"/>
    </row>
    <row r="179" ht="19" customHeight="1" spans="1:13">
      <c r="A179" s="4"/>
      <c r="B179" s="4"/>
      <c r="C179" s="5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ht="34" customHeight="1" spans="1:13">
      <c r="A180" s="9" t="s">
        <v>636</v>
      </c>
      <c r="B180" s="10" t="s">
        <v>12</v>
      </c>
      <c r="C180" s="3">
        <v>260</v>
      </c>
      <c r="D180" s="2" t="s">
        <v>1151</v>
      </c>
      <c r="E180" s="2" t="s">
        <v>1151</v>
      </c>
      <c r="F180" s="2" t="s">
        <v>1151</v>
      </c>
      <c r="G180" s="2" t="s">
        <v>1151</v>
      </c>
      <c r="H180" s="2" t="s">
        <v>1151</v>
      </c>
      <c r="I180" s="2" t="s">
        <v>1151</v>
      </c>
      <c r="J180" s="2" t="s">
        <v>1151</v>
      </c>
      <c r="K180" s="2" t="s">
        <v>2818</v>
      </c>
      <c r="L180" s="2" t="s">
        <v>2818</v>
      </c>
      <c r="M180" s="2" t="s">
        <v>24</v>
      </c>
    </row>
    <row r="181" ht="34" customHeight="1" spans="1:13">
      <c r="A181" s="1" t="s">
        <v>60</v>
      </c>
      <c r="B181" s="1" t="s">
        <v>1155</v>
      </c>
      <c r="C181" s="11" t="s">
        <v>1108</v>
      </c>
      <c r="D181" s="1" t="s">
        <v>51</v>
      </c>
      <c r="E181" s="1" t="s">
        <v>1156</v>
      </c>
      <c r="F181" s="4"/>
      <c r="G181" s="4"/>
      <c r="H181" s="4"/>
      <c r="I181" s="4"/>
      <c r="J181" s="4"/>
      <c r="K181" s="4"/>
      <c r="L181" s="4"/>
      <c r="M181" s="4"/>
    </row>
    <row r="182" ht="19" customHeight="1" spans="1:13">
      <c r="A182" s="2" t="s">
        <v>60</v>
      </c>
      <c r="B182" s="2" t="s">
        <v>1164</v>
      </c>
      <c r="C182" s="3">
        <v>0</v>
      </c>
      <c r="D182" s="2" t="s">
        <v>746</v>
      </c>
      <c r="E182" s="2"/>
      <c r="F182" s="2"/>
      <c r="G182" s="2"/>
      <c r="H182" s="4"/>
      <c r="I182" s="4"/>
      <c r="J182" s="4"/>
      <c r="K182" s="4"/>
      <c r="L182" s="4"/>
      <c r="M182" s="4"/>
    </row>
    <row r="183" ht="19" customHeight="1" spans="1:13">
      <c r="A183" s="9" t="s">
        <v>60</v>
      </c>
      <c r="B183" s="9" t="s">
        <v>1158</v>
      </c>
      <c r="C183" s="12">
        <f>SUMIFS('8月奖金发放记录'!$J$2:$J$171,'8月奖金发放记录'!$B$2:$B$171,"钟祥",'8月奖金发放记录'!$A$2:$A$171,"粤AGP5623")</f>
        <v>0</v>
      </c>
      <c r="D183" s="2" t="s">
        <v>1159</v>
      </c>
      <c r="E183" s="2" t="s">
        <v>1160</v>
      </c>
      <c r="F183" s="2"/>
      <c r="G183" s="2"/>
      <c r="H183" s="4"/>
      <c r="I183" s="4"/>
      <c r="J183" s="4"/>
      <c r="K183" s="4"/>
      <c r="L183" s="4"/>
      <c r="M183" s="4"/>
    </row>
    <row r="184" ht="19" customHeight="1" spans="1:13">
      <c r="A184" s="4"/>
      <c r="B184" s="4"/>
      <c r="C184" s="5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ht="34" customHeight="1" spans="1:13">
      <c r="A185" s="9" t="s">
        <v>637</v>
      </c>
      <c r="B185" s="10" t="s">
        <v>11</v>
      </c>
      <c r="C185" s="3">
        <v>150</v>
      </c>
      <c r="D185" s="2" t="s">
        <v>2819</v>
      </c>
      <c r="E185" s="2" t="s">
        <v>2820</v>
      </c>
      <c r="F185" s="2" t="s">
        <v>2821</v>
      </c>
      <c r="G185" s="2" t="s">
        <v>2822</v>
      </c>
      <c r="H185" s="2" t="s">
        <v>2823</v>
      </c>
      <c r="I185" s="2" t="s">
        <v>2824</v>
      </c>
      <c r="J185" s="2" t="s">
        <v>2825</v>
      </c>
      <c r="K185" s="2" t="s">
        <v>2826</v>
      </c>
      <c r="L185" s="2" t="s">
        <v>2827</v>
      </c>
      <c r="M185" s="2" t="s">
        <v>69</v>
      </c>
    </row>
    <row r="186" ht="34" customHeight="1" spans="1:13">
      <c r="A186" s="1" t="s">
        <v>60</v>
      </c>
      <c r="B186" s="1" t="s">
        <v>1155</v>
      </c>
      <c r="C186" s="11" t="s">
        <v>1108</v>
      </c>
      <c r="D186" s="1" t="s">
        <v>51</v>
      </c>
      <c r="E186" s="1" t="s">
        <v>1156</v>
      </c>
      <c r="F186" s="4"/>
      <c r="G186" s="4"/>
      <c r="H186" s="4"/>
      <c r="I186" s="4"/>
      <c r="J186" s="4"/>
      <c r="K186" s="4"/>
      <c r="L186" s="4"/>
      <c r="M186" s="4"/>
    </row>
    <row r="187" ht="19" customHeight="1" spans="1:13">
      <c r="A187" s="2" t="s">
        <v>60</v>
      </c>
      <c r="B187" s="2" t="s">
        <v>699</v>
      </c>
      <c r="C187" s="3">
        <f>'8月奖金发放记录'!J156</f>
        <v>33.87</v>
      </c>
      <c r="D187" s="2" t="s">
        <v>1157</v>
      </c>
      <c r="E187" s="2"/>
      <c r="F187" s="2"/>
      <c r="G187" s="2"/>
      <c r="H187" s="4"/>
      <c r="I187" s="4"/>
      <c r="J187" s="4"/>
      <c r="K187" s="4"/>
      <c r="L187" s="4"/>
      <c r="M187" s="4"/>
    </row>
    <row r="188" ht="19" customHeight="1" spans="1:13">
      <c r="A188" s="9" t="s">
        <v>60</v>
      </c>
      <c r="B188" s="9" t="s">
        <v>1158</v>
      </c>
      <c r="C188" s="12">
        <f>SUMIFS('8月奖金发放记录'!$J$2:$J$171,'8月奖金发放记录'!$B$2:$B$171,"钟祥",'8月奖金发放记录'!$A$2:$A$171,"粤AGP5708")</f>
        <v>33.87</v>
      </c>
      <c r="D188" s="2" t="s">
        <v>1159</v>
      </c>
      <c r="E188" s="2" t="s">
        <v>1160</v>
      </c>
      <c r="F188" s="2"/>
      <c r="G188" s="2"/>
      <c r="H188" s="4"/>
      <c r="I188" s="4"/>
      <c r="J188" s="4"/>
      <c r="K188" s="4"/>
      <c r="L188" s="4"/>
      <c r="M188" s="4"/>
    </row>
    <row r="189" ht="19" customHeight="1" spans="1:13">
      <c r="A189" s="4"/>
      <c r="B189" s="4"/>
      <c r="C189" s="5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ht="34" customHeight="1" spans="1:13">
      <c r="A190" s="9" t="s">
        <v>638</v>
      </c>
      <c r="B190" s="10" t="s">
        <v>11</v>
      </c>
      <c r="C190" s="3">
        <v>150</v>
      </c>
      <c r="D190" s="2" t="s">
        <v>1151</v>
      </c>
      <c r="E190" s="2" t="s">
        <v>1151</v>
      </c>
      <c r="F190" s="2" t="s">
        <v>1151</v>
      </c>
      <c r="G190" s="2" t="s">
        <v>1151</v>
      </c>
      <c r="H190" s="2" t="s">
        <v>1151</v>
      </c>
      <c r="I190" s="2" t="s">
        <v>1151</v>
      </c>
      <c r="J190" s="2" t="s">
        <v>1151</v>
      </c>
      <c r="K190" s="2" t="s">
        <v>2828</v>
      </c>
      <c r="L190" s="2" t="s">
        <v>2828</v>
      </c>
      <c r="M190" s="2" t="s">
        <v>24</v>
      </c>
    </row>
    <row r="191" ht="34" customHeight="1" spans="1:13">
      <c r="A191" s="1" t="s">
        <v>60</v>
      </c>
      <c r="B191" s="1" t="s">
        <v>1155</v>
      </c>
      <c r="C191" s="11" t="s">
        <v>1108</v>
      </c>
      <c r="D191" s="1" t="s">
        <v>51</v>
      </c>
      <c r="E191" s="1" t="s">
        <v>1156</v>
      </c>
      <c r="F191" s="4"/>
      <c r="G191" s="4"/>
      <c r="H191" s="4"/>
      <c r="I191" s="4"/>
      <c r="J191" s="4"/>
      <c r="K191" s="4"/>
      <c r="L191" s="4"/>
      <c r="M191" s="4"/>
    </row>
    <row r="192" ht="19" customHeight="1" spans="1:13">
      <c r="A192" s="2" t="s">
        <v>60</v>
      </c>
      <c r="B192" s="2" t="s">
        <v>1164</v>
      </c>
      <c r="C192" s="3">
        <v>0</v>
      </c>
      <c r="D192" s="2" t="s">
        <v>746</v>
      </c>
      <c r="E192" s="2"/>
      <c r="F192" s="2"/>
      <c r="G192" s="2"/>
      <c r="H192" s="4"/>
      <c r="I192" s="4"/>
      <c r="J192" s="4"/>
      <c r="K192" s="4"/>
      <c r="L192" s="4"/>
      <c r="M192" s="4"/>
    </row>
    <row r="193" ht="19" customHeight="1" spans="1:13">
      <c r="A193" s="9" t="s">
        <v>60</v>
      </c>
      <c r="B193" s="9" t="s">
        <v>1158</v>
      </c>
      <c r="C193" s="12">
        <f>SUMIFS('8月奖金发放记录'!$J$2:$J$171,'8月奖金发放记录'!$B$2:$B$171,"钟祥",'8月奖金发放记录'!$A$2:$A$171,"粤AGP5718")</f>
        <v>0</v>
      </c>
      <c r="D193" s="2" t="s">
        <v>1159</v>
      </c>
      <c r="E193" s="2" t="s">
        <v>1160</v>
      </c>
      <c r="F193" s="2"/>
      <c r="G193" s="2"/>
      <c r="H193" s="4"/>
      <c r="I193" s="4"/>
      <c r="J193" s="4"/>
      <c r="K193" s="4"/>
      <c r="L193" s="4"/>
      <c r="M193" s="4"/>
    </row>
    <row r="194" ht="19" customHeight="1" spans="1:13">
      <c r="A194" s="4"/>
      <c r="B194" s="4"/>
      <c r="C194" s="5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ht="34" customHeight="1" spans="1:13">
      <c r="A195" s="9" t="s">
        <v>641</v>
      </c>
      <c r="B195" s="10" t="s">
        <v>11</v>
      </c>
      <c r="C195" s="3">
        <v>150</v>
      </c>
      <c r="D195" s="2" t="s">
        <v>2829</v>
      </c>
      <c r="E195" s="2" t="s">
        <v>2830</v>
      </c>
      <c r="F195" s="2" t="s">
        <v>2831</v>
      </c>
      <c r="G195" s="2" t="s">
        <v>2832</v>
      </c>
      <c r="H195" s="2" t="s">
        <v>2833</v>
      </c>
      <c r="I195" s="2" t="s">
        <v>2834</v>
      </c>
      <c r="J195" s="2" t="s">
        <v>2835</v>
      </c>
      <c r="K195" s="2" t="s">
        <v>2836</v>
      </c>
      <c r="L195" s="2" t="s">
        <v>2837</v>
      </c>
      <c r="M195" s="2" t="s">
        <v>69</v>
      </c>
    </row>
    <row r="196" ht="34" customHeight="1" spans="1:13">
      <c r="A196" s="1" t="s">
        <v>60</v>
      </c>
      <c r="B196" s="1" t="s">
        <v>1155</v>
      </c>
      <c r="C196" s="11" t="s">
        <v>1108</v>
      </c>
      <c r="D196" s="1" t="s">
        <v>51</v>
      </c>
      <c r="E196" s="1" t="s">
        <v>1156</v>
      </c>
      <c r="F196" s="4"/>
      <c r="G196" s="4"/>
      <c r="H196" s="4"/>
      <c r="I196" s="4"/>
      <c r="J196" s="4"/>
      <c r="K196" s="4"/>
      <c r="L196" s="4"/>
      <c r="M196" s="4"/>
    </row>
    <row r="197" ht="19" customHeight="1" spans="1:13">
      <c r="A197" s="2" t="s">
        <v>60</v>
      </c>
      <c r="B197" s="2" t="s">
        <v>1100</v>
      </c>
      <c r="C197" s="3">
        <f>'8月奖金发放记录'!J4</f>
        <v>150</v>
      </c>
      <c r="D197" s="2" t="s">
        <v>1157</v>
      </c>
      <c r="E197" s="2"/>
      <c r="F197" s="2"/>
      <c r="G197" s="2"/>
      <c r="H197" s="4"/>
      <c r="I197" s="4"/>
      <c r="J197" s="4"/>
      <c r="K197" s="4"/>
      <c r="L197" s="4"/>
      <c r="M197" s="4"/>
    </row>
    <row r="198" ht="19" customHeight="1" spans="1:13">
      <c r="A198" s="9" t="s">
        <v>60</v>
      </c>
      <c r="B198" s="9" t="s">
        <v>1158</v>
      </c>
      <c r="C198" s="12">
        <f>SUMIFS('8月奖金发放记录'!$J$2:$J$171,'8月奖金发放记录'!$B$2:$B$171,"钟祥",'8月奖金发放记录'!$A$2:$A$171,"粤AGP5766")</f>
        <v>150</v>
      </c>
      <c r="D198" s="2" t="s">
        <v>1159</v>
      </c>
      <c r="E198" s="2" t="s">
        <v>1391</v>
      </c>
      <c r="F198" s="2"/>
      <c r="G198" s="2"/>
      <c r="H198" s="4"/>
      <c r="I198" s="4"/>
      <c r="J198" s="4"/>
      <c r="K198" s="4"/>
      <c r="L198" s="4"/>
      <c r="M198" s="4"/>
    </row>
    <row r="199" ht="19" customHeight="1" spans="1:13">
      <c r="A199" s="4"/>
      <c r="B199" s="4"/>
      <c r="C199" s="5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ht="34" customHeight="1" spans="1:13">
      <c r="A200" s="9" t="s">
        <v>642</v>
      </c>
      <c r="B200" s="10" t="s">
        <v>11</v>
      </c>
      <c r="C200" s="3">
        <v>150</v>
      </c>
      <c r="D200" s="2" t="s">
        <v>2838</v>
      </c>
      <c r="E200" s="2" t="s">
        <v>2839</v>
      </c>
      <c r="F200" s="2" t="s">
        <v>2840</v>
      </c>
      <c r="G200" s="2" t="s">
        <v>2841</v>
      </c>
      <c r="H200" s="2" t="s">
        <v>2842</v>
      </c>
      <c r="I200" s="2" t="s">
        <v>2843</v>
      </c>
      <c r="J200" s="2" t="s">
        <v>2844</v>
      </c>
      <c r="K200" s="2" t="s">
        <v>2845</v>
      </c>
      <c r="L200" s="2" t="s">
        <v>2846</v>
      </c>
      <c r="M200" s="2" t="s">
        <v>24</v>
      </c>
    </row>
    <row r="201" ht="34" customHeight="1" spans="1:13">
      <c r="A201" s="1" t="s">
        <v>60</v>
      </c>
      <c r="B201" s="1" t="s">
        <v>1155</v>
      </c>
      <c r="C201" s="11" t="s">
        <v>1108</v>
      </c>
      <c r="D201" s="1" t="s">
        <v>51</v>
      </c>
      <c r="E201" s="1" t="s">
        <v>1156</v>
      </c>
      <c r="F201" s="4"/>
      <c r="G201" s="4"/>
      <c r="H201" s="4"/>
      <c r="I201" s="4"/>
      <c r="J201" s="4"/>
      <c r="K201" s="4"/>
      <c r="L201" s="4"/>
      <c r="M201" s="4"/>
    </row>
    <row r="202" ht="19" customHeight="1" spans="1:13">
      <c r="A202" s="2" t="s">
        <v>60</v>
      </c>
      <c r="B202" s="2" t="s">
        <v>1164</v>
      </c>
      <c r="C202" s="3">
        <v>0</v>
      </c>
      <c r="D202" s="2" t="s">
        <v>746</v>
      </c>
      <c r="E202" s="2"/>
      <c r="F202" s="2"/>
      <c r="G202" s="2"/>
      <c r="H202" s="4"/>
      <c r="I202" s="4"/>
      <c r="J202" s="4"/>
      <c r="K202" s="4"/>
      <c r="L202" s="4"/>
      <c r="M202" s="4"/>
    </row>
    <row r="203" ht="19" customHeight="1" spans="1:13">
      <c r="A203" s="9" t="s">
        <v>60</v>
      </c>
      <c r="B203" s="9" t="s">
        <v>1158</v>
      </c>
      <c r="C203" s="12">
        <f>SUMIFS('8月奖金发放记录'!$J$2:$J$171,'8月奖金发放记录'!$B$2:$B$171,"钟祥",'8月奖金发放记录'!$A$2:$A$171,"粤AGP6637")</f>
        <v>0</v>
      </c>
      <c r="D203" s="2" t="s">
        <v>1159</v>
      </c>
      <c r="E203" s="2" t="s">
        <v>1160</v>
      </c>
      <c r="F203" s="2"/>
      <c r="G203" s="2"/>
      <c r="H203" s="4"/>
      <c r="I203" s="4"/>
      <c r="J203" s="4"/>
      <c r="K203" s="4"/>
      <c r="L203" s="4"/>
      <c r="M203" s="4"/>
    </row>
    <row r="204" ht="19" customHeight="1" spans="1:13">
      <c r="A204" s="4"/>
      <c r="B204" s="4"/>
      <c r="C204" s="5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ht="34" customHeight="1" spans="1:13">
      <c r="A205" s="9" t="s">
        <v>643</v>
      </c>
      <c r="B205" s="10" t="s">
        <v>11</v>
      </c>
      <c r="C205" s="3">
        <v>150</v>
      </c>
      <c r="D205" s="2" t="s">
        <v>1151</v>
      </c>
      <c r="E205" s="2" t="s">
        <v>1151</v>
      </c>
      <c r="F205" s="2" t="s">
        <v>1151</v>
      </c>
      <c r="G205" s="2" t="s">
        <v>1151</v>
      </c>
      <c r="H205" s="2" t="s">
        <v>1151</v>
      </c>
      <c r="I205" s="2" t="s">
        <v>1151</v>
      </c>
      <c r="J205" s="2" t="s">
        <v>2847</v>
      </c>
      <c r="K205" s="2" t="s">
        <v>2848</v>
      </c>
      <c r="L205" s="2" t="s">
        <v>2849</v>
      </c>
      <c r="M205" s="2" t="s">
        <v>24</v>
      </c>
    </row>
    <row r="206" ht="34" customHeight="1" spans="1:13">
      <c r="A206" s="1" t="s">
        <v>60</v>
      </c>
      <c r="B206" s="1" t="s">
        <v>1155</v>
      </c>
      <c r="C206" s="11" t="s">
        <v>1108</v>
      </c>
      <c r="D206" s="1" t="s">
        <v>51</v>
      </c>
      <c r="E206" s="1" t="s">
        <v>1156</v>
      </c>
      <c r="F206" s="4"/>
      <c r="G206" s="4"/>
      <c r="H206" s="4"/>
      <c r="I206" s="4"/>
      <c r="J206" s="4"/>
      <c r="K206" s="4"/>
      <c r="L206" s="4"/>
      <c r="M206" s="4"/>
    </row>
    <row r="207" ht="19" customHeight="1" spans="1:13">
      <c r="A207" s="2" t="s">
        <v>60</v>
      </c>
      <c r="B207" s="2" t="s">
        <v>1164</v>
      </c>
      <c r="C207" s="3">
        <v>0</v>
      </c>
      <c r="D207" s="2" t="s">
        <v>746</v>
      </c>
      <c r="E207" s="2"/>
      <c r="F207" s="2"/>
      <c r="G207" s="2"/>
      <c r="H207" s="4"/>
      <c r="I207" s="4"/>
      <c r="J207" s="4"/>
      <c r="K207" s="4"/>
      <c r="L207" s="4"/>
      <c r="M207" s="4"/>
    </row>
    <row r="208" ht="19" customHeight="1" spans="1:13">
      <c r="A208" s="9" t="s">
        <v>60</v>
      </c>
      <c r="B208" s="9" t="s">
        <v>1158</v>
      </c>
      <c r="C208" s="12">
        <f>SUMIFS('8月奖金发放记录'!$J$2:$J$171,'8月奖金发放记录'!$B$2:$B$171,"钟祥",'8月奖金发放记录'!$A$2:$A$171,"粤AGP6675")</f>
        <v>0</v>
      </c>
      <c r="D208" s="2" t="s">
        <v>1159</v>
      </c>
      <c r="E208" s="2" t="s">
        <v>1160</v>
      </c>
      <c r="F208" s="2"/>
      <c r="G208" s="2"/>
      <c r="H208" s="4"/>
      <c r="I208" s="4"/>
      <c r="J208" s="4"/>
      <c r="K208" s="4"/>
      <c r="L208" s="4"/>
      <c r="M208" s="4"/>
    </row>
    <row r="209" ht="19" customHeight="1" spans="1:13">
      <c r="A209" s="4"/>
      <c r="B209" s="4"/>
      <c r="C209" s="5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ht="34" customHeight="1" spans="1:13">
      <c r="A210" s="9" t="s">
        <v>646</v>
      </c>
      <c r="B210" s="10" t="s">
        <v>12</v>
      </c>
      <c r="C210" s="3">
        <v>260</v>
      </c>
      <c r="D210" s="2" t="s">
        <v>1151</v>
      </c>
      <c r="E210" s="2" t="s">
        <v>1151</v>
      </c>
      <c r="F210" s="2" t="s">
        <v>1151</v>
      </c>
      <c r="G210" s="2" t="s">
        <v>1151</v>
      </c>
      <c r="H210" s="2" t="s">
        <v>2850</v>
      </c>
      <c r="I210" s="2" t="s">
        <v>2851</v>
      </c>
      <c r="J210" s="2" t="s">
        <v>2852</v>
      </c>
      <c r="K210" s="2" t="s">
        <v>2853</v>
      </c>
      <c r="L210" s="2" t="s">
        <v>2854</v>
      </c>
      <c r="M210" s="2" t="s">
        <v>24</v>
      </c>
    </row>
    <row r="211" ht="34" customHeight="1" spans="1:13">
      <c r="A211" s="1" t="s">
        <v>60</v>
      </c>
      <c r="B211" s="1" t="s">
        <v>1155</v>
      </c>
      <c r="C211" s="11" t="s">
        <v>1108</v>
      </c>
      <c r="D211" s="1" t="s">
        <v>51</v>
      </c>
      <c r="E211" s="1" t="s">
        <v>1156</v>
      </c>
      <c r="F211" s="4"/>
      <c r="G211" s="4"/>
      <c r="H211" s="4"/>
      <c r="I211" s="4"/>
      <c r="J211" s="4"/>
      <c r="K211" s="4"/>
      <c r="L211" s="4"/>
      <c r="M211" s="4"/>
    </row>
    <row r="212" ht="19" customHeight="1" spans="1:13">
      <c r="A212" s="2" t="s">
        <v>60</v>
      </c>
      <c r="B212" s="2" t="s">
        <v>1164</v>
      </c>
      <c r="C212" s="3">
        <v>0</v>
      </c>
      <c r="D212" s="2" t="s">
        <v>746</v>
      </c>
      <c r="E212" s="2"/>
      <c r="F212" s="2"/>
      <c r="G212" s="2"/>
      <c r="H212" s="4"/>
      <c r="I212" s="4"/>
      <c r="J212" s="4"/>
      <c r="K212" s="4"/>
      <c r="L212" s="4"/>
      <c r="M212" s="4"/>
    </row>
    <row r="213" ht="19" customHeight="1" spans="1:13">
      <c r="A213" s="9" t="s">
        <v>60</v>
      </c>
      <c r="B213" s="9" t="s">
        <v>1158</v>
      </c>
      <c r="C213" s="12">
        <f>SUMIFS('8月奖金发放记录'!$J$2:$J$171,'8月奖金发放记录'!$B$2:$B$171,"钟祥",'8月奖金发放记录'!$A$2:$A$171,"粤AGP7016")</f>
        <v>0</v>
      </c>
      <c r="D213" s="2" t="s">
        <v>1159</v>
      </c>
      <c r="E213" s="2" t="s">
        <v>1160</v>
      </c>
      <c r="F213" s="2"/>
      <c r="G213" s="2"/>
      <c r="H213" s="4"/>
      <c r="I213" s="4"/>
      <c r="J213" s="4"/>
      <c r="K213" s="4"/>
      <c r="L213" s="4"/>
      <c r="M213" s="4"/>
    </row>
    <row r="214" ht="19" customHeight="1" spans="1:13">
      <c r="A214" s="4"/>
      <c r="B214" s="4"/>
      <c r="C214" s="5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ht="34" customHeight="1" spans="1:13">
      <c r="A215" s="9" t="s">
        <v>648</v>
      </c>
      <c r="B215" s="10" t="s">
        <v>12</v>
      </c>
      <c r="C215" s="3">
        <v>260</v>
      </c>
      <c r="D215" s="2" t="s">
        <v>2855</v>
      </c>
      <c r="E215" s="2" t="s">
        <v>1439</v>
      </c>
      <c r="F215" s="2" t="s">
        <v>2856</v>
      </c>
      <c r="G215" s="2" t="s">
        <v>2857</v>
      </c>
      <c r="H215" s="2" t="s">
        <v>2858</v>
      </c>
      <c r="I215" s="2" t="s">
        <v>2859</v>
      </c>
      <c r="J215" s="2" t="s">
        <v>2860</v>
      </c>
      <c r="K215" s="2" t="s">
        <v>2861</v>
      </c>
      <c r="L215" s="2" t="s">
        <v>2862</v>
      </c>
      <c r="M215" s="2" t="s">
        <v>24</v>
      </c>
    </row>
    <row r="216" ht="34" customHeight="1" spans="1:13">
      <c r="A216" s="1" t="s">
        <v>60</v>
      </c>
      <c r="B216" s="1" t="s">
        <v>1155</v>
      </c>
      <c r="C216" s="11" t="s">
        <v>1108</v>
      </c>
      <c r="D216" s="1" t="s">
        <v>51</v>
      </c>
      <c r="E216" s="1" t="s">
        <v>1156</v>
      </c>
      <c r="F216" s="4"/>
      <c r="G216" s="4"/>
      <c r="H216" s="4"/>
      <c r="I216" s="4"/>
      <c r="J216" s="4"/>
      <c r="K216" s="4"/>
      <c r="L216" s="4"/>
      <c r="M216" s="4"/>
    </row>
    <row r="217" ht="19" customHeight="1" spans="1:13">
      <c r="A217" s="2" t="s">
        <v>60</v>
      </c>
      <c r="B217" s="2" t="s">
        <v>1164</v>
      </c>
      <c r="C217" s="3">
        <v>0</v>
      </c>
      <c r="D217" s="2" t="s">
        <v>746</v>
      </c>
      <c r="E217" s="2"/>
      <c r="F217" s="2"/>
      <c r="G217" s="2"/>
      <c r="H217" s="4"/>
      <c r="I217" s="4"/>
      <c r="J217" s="4"/>
      <c r="K217" s="4"/>
      <c r="L217" s="4"/>
      <c r="M217" s="4"/>
    </row>
    <row r="218" ht="19" customHeight="1" spans="1:13">
      <c r="A218" s="9" t="s">
        <v>60</v>
      </c>
      <c r="B218" s="9" t="s">
        <v>1158</v>
      </c>
      <c r="C218" s="12">
        <f>SUMIFS('8月奖金发放记录'!$J$2:$J$171,'8月奖金发放记录'!$B$2:$B$171,"钟祥",'8月奖金发放记录'!$A$2:$A$171,"粤AGP7022")</f>
        <v>0</v>
      </c>
      <c r="D218" s="2" t="s">
        <v>1159</v>
      </c>
      <c r="E218" s="2" t="s">
        <v>1160</v>
      </c>
      <c r="F218" s="2"/>
      <c r="G218" s="2"/>
      <c r="H218" s="4"/>
      <c r="I218" s="4"/>
      <c r="J218" s="4"/>
      <c r="K218" s="4"/>
      <c r="L218" s="4"/>
      <c r="M218" s="4"/>
    </row>
    <row r="219" ht="19" customHeight="1" spans="1:13">
      <c r="A219" s="4"/>
      <c r="B219" s="4"/>
      <c r="C219" s="5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ht="34" customHeight="1" spans="1:13">
      <c r="A220" s="9" t="s">
        <v>651</v>
      </c>
      <c r="B220" s="10" t="s">
        <v>12</v>
      </c>
      <c r="C220" s="3">
        <v>260</v>
      </c>
      <c r="D220" s="2" t="s">
        <v>1151</v>
      </c>
      <c r="E220" s="2" t="s">
        <v>1151</v>
      </c>
      <c r="F220" s="2" t="s">
        <v>1151</v>
      </c>
      <c r="G220" s="2" t="s">
        <v>1151</v>
      </c>
      <c r="H220" s="2" t="s">
        <v>1151</v>
      </c>
      <c r="I220" s="2" t="s">
        <v>1151</v>
      </c>
      <c r="J220" s="2" t="s">
        <v>1151</v>
      </c>
      <c r="K220" s="2" t="s">
        <v>2863</v>
      </c>
      <c r="L220" s="2" t="s">
        <v>2863</v>
      </c>
      <c r="M220" s="2" t="s">
        <v>24</v>
      </c>
    </row>
    <row r="221" ht="34" customHeight="1" spans="1:13">
      <c r="A221" s="1" t="s">
        <v>60</v>
      </c>
      <c r="B221" s="1" t="s">
        <v>1155</v>
      </c>
      <c r="C221" s="11" t="s">
        <v>1108</v>
      </c>
      <c r="D221" s="1" t="s">
        <v>51</v>
      </c>
      <c r="E221" s="1" t="s">
        <v>1156</v>
      </c>
      <c r="F221" s="4"/>
      <c r="G221" s="4"/>
      <c r="H221" s="4"/>
      <c r="I221" s="4"/>
      <c r="J221" s="4"/>
      <c r="K221" s="4"/>
      <c r="L221" s="4"/>
      <c r="M221" s="4"/>
    </row>
    <row r="222" ht="19" customHeight="1" spans="1:13">
      <c r="A222" s="2" t="s">
        <v>60</v>
      </c>
      <c r="B222" s="2" t="s">
        <v>1164</v>
      </c>
      <c r="C222" s="3">
        <v>0</v>
      </c>
      <c r="D222" s="2" t="s">
        <v>746</v>
      </c>
      <c r="E222" s="2"/>
      <c r="F222" s="2"/>
      <c r="G222" s="2"/>
      <c r="H222" s="4"/>
      <c r="I222" s="4"/>
      <c r="J222" s="4"/>
      <c r="K222" s="4"/>
      <c r="L222" s="4"/>
      <c r="M222" s="4"/>
    </row>
    <row r="223" ht="19" customHeight="1" spans="1:13">
      <c r="A223" s="9" t="s">
        <v>60</v>
      </c>
      <c r="B223" s="9" t="s">
        <v>1158</v>
      </c>
      <c r="C223" s="12">
        <f>SUMIFS('8月奖金发放记录'!$J$2:$J$171,'8月奖金发放记录'!$B$2:$B$171,"钟祥",'8月奖金发放记录'!$A$2:$A$171,"粤AGP9330")</f>
        <v>0</v>
      </c>
      <c r="D223" s="2" t="s">
        <v>1159</v>
      </c>
      <c r="E223" s="2" t="s">
        <v>1160</v>
      </c>
      <c r="F223" s="2"/>
      <c r="G223" s="2"/>
      <c r="H223" s="4"/>
      <c r="I223" s="4"/>
      <c r="J223" s="4"/>
      <c r="K223" s="4"/>
      <c r="L223" s="4"/>
      <c r="M223" s="4"/>
    </row>
    <row r="224" ht="19" customHeight="1" spans="1:13">
      <c r="A224" s="4"/>
      <c r="B224" s="4"/>
      <c r="C224" s="5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ht="34" customHeight="1" spans="1:13">
      <c r="A225" s="9" t="s">
        <v>653</v>
      </c>
      <c r="B225" s="10" t="s">
        <v>11</v>
      </c>
      <c r="C225" s="3">
        <v>150</v>
      </c>
      <c r="D225" s="2" t="s">
        <v>1151</v>
      </c>
      <c r="E225" s="2" t="s">
        <v>1151</v>
      </c>
      <c r="F225" s="2" t="s">
        <v>1151</v>
      </c>
      <c r="G225" s="2" t="s">
        <v>1151</v>
      </c>
      <c r="H225" s="2" t="s">
        <v>1151</v>
      </c>
      <c r="I225" s="2" t="s">
        <v>1151</v>
      </c>
      <c r="J225" s="2" t="s">
        <v>1151</v>
      </c>
      <c r="K225" s="2" t="s">
        <v>2864</v>
      </c>
      <c r="L225" s="2" t="s">
        <v>2864</v>
      </c>
      <c r="M225" s="2" t="s">
        <v>24</v>
      </c>
    </row>
    <row r="226" ht="34" customHeight="1" spans="1:13">
      <c r="A226" s="1" t="s">
        <v>60</v>
      </c>
      <c r="B226" s="1" t="s">
        <v>1155</v>
      </c>
      <c r="C226" s="11" t="s">
        <v>1108</v>
      </c>
      <c r="D226" s="1" t="s">
        <v>51</v>
      </c>
      <c r="E226" s="1" t="s">
        <v>1156</v>
      </c>
      <c r="F226" s="4"/>
      <c r="G226" s="4"/>
      <c r="H226" s="4"/>
      <c r="I226" s="4"/>
      <c r="J226" s="4"/>
      <c r="K226" s="4"/>
      <c r="L226" s="4"/>
      <c r="M226" s="4"/>
    </row>
    <row r="227" ht="19" customHeight="1" spans="1:13">
      <c r="A227" s="2" t="s">
        <v>60</v>
      </c>
      <c r="B227" s="2" t="s">
        <v>1164</v>
      </c>
      <c r="C227" s="3">
        <v>0</v>
      </c>
      <c r="D227" s="2" t="s">
        <v>746</v>
      </c>
      <c r="E227" s="2"/>
      <c r="F227" s="2"/>
      <c r="G227" s="2"/>
      <c r="H227" s="4"/>
      <c r="I227" s="4"/>
      <c r="J227" s="4"/>
      <c r="K227" s="4"/>
      <c r="L227" s="4"/>
      <c r="M227" s="4"/>
    </row>
    <row r="228" ht="19" customHeight="1" spans="1:13">
      <c r="A228" s="9" t="s">
        <v>60</v>
      </c>
      <c r="B228" s="9" t="s">
        <v>1158</v>
      </c>
      <c r="C228" s="12">
        <f>SUMIFS('8月奖金发放记录'!$J$2:$J$171,'8月奖金发放记录'!$B$2:$B$171,"钟祥",'8月奖金发放记录'!$A$2:$A$171,"粤AGP9708")</f>
        <v>0</v>
      </c>
      <c r="D228" s="2" t="s">
        <v>1159</v>
      </c>
      <c r="E228" s="2" t="s">
        <v>1160</v>
      </c>
      <c r="F228" s="2"/>
      <c r="G228" s="2"/>
      <c r="H228" s="4"/>
      <c r="I228" s="4"/>
      <c r="J228" s="4"/>
      <c r="K228" s="4"/>
      <c r="L228" s="4"/>
      <c r="M228" s="4"/>
    </row>
    <row r="229" ht="19" customHeight="1" spans="1:13">
      <c r="A229" s="4"/>
      <c r="B229" s="4"/>
      <c r="C229" s="5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ht="34" customHeight="1" spans="1:13">
      <c r="A230" s="9" t="s">
        <v>654</v>
      </c>
      <c r="B230" s="10" t="s">
        <v>11</v>
      </c>
      <c r="C230" s="3">
        <v>150</v>
      </c>
      <c r="D230" s="2" t="s">
        <v>2865</v>
      </c>
      <c r="E230" s="2" t="s">
        <v>2866</v>
      </c>
      <c r="F230" s="2" t="s">
        <v>2867</v>
      </c>
      <c r="G230" s="2" t="s">
        <v>2868</v>
      </c>
      <c r="H230" s="2" t="s">
        <v>2869</v>
      </c>
      <c r="I230" s="2" t="s">
        <v>2870</v>
      </c>
      <c r="J230" s="2" t="s">
        <v>2871</v>
      </c>
      <c r="K230" s="2" t="s">
        <v>2872</v>
      </c>
      <c r="L230" s="2" t="s">
        <v>2873</v>
      </c>
      <c r="M230" s="2" t="s">
        <v>24</v>
      </c>
    </row>
    <row r="231" ht="34" customHeight="1" spans="1:13">
      <c r="A231" s="1" t="s">
        <v>60</v>
      </c>
      <c r="B231" s="1" t="s">
        <v>1155</v>
      </c>
      <c r="C231" s="11" t="s">
        <v>1108</v>
      </c>
      <c r="D231" s="1" t="s">
        <v>51</v>
      </c>
      <c r="E231" s="1" t="s">
        <v>1156</v>
      </c>
      <c r="F231" s="4"/>
      <c r="G231" s="4"/>
      <c r="H231" s="4"/>
      <c r="I231" s="4"/>
      <c r="J231" s="4"/>
      <c r="K231" s="4"/>
      <c r="L231" s="4"/>
      <c r="M231" s="4"/>
    </row>
    <row r="232" ht="19" customHeight="1" spans="1:13">
      <c r="A232" s="2" t="s">
        <v>60</v>
      </c>
      <c r="B232" s="2" t="s">
        <v>1164</v>
      </c>
      <c r="C232" s="3">
        <v>0</v>
      </c>
      <c r="D232" s="2" t="s">
        <v>746</v>
      </c>
      <c r="E232" s="2"/>
      <c r="F232" s="2"/>
      <c r="G232" s="2"/>
      <c r="H232" s="4"/>
      <c r="I232" s="4"/>
      <c r="J232" s="4"/>
      <c r="K232" s="4"/>
      <c r="L232" s="4"/>
      <c r="M232" s="4"/>
    </row>
    <row r="233" ht="19" customHeight="1" spans="1:13">
      <c r="A233" s="9" t="s">
        <v>60</v>
      </c>
      <c r="B233" s="9" t="s">
        <v>1158</v>
      </c>
      <c r="C233" s="12">
        <f>SUMIFS('8月奖金发放记录'!$J$2:$J$171,'8月奖金发放记录'!$B$2:$B$171,"钟祥",'8月奖金发放记录'!$A$2:$A$171,"粤AGP9719")</f>
        <v>0</v>
      </c>
      <c r="D233" s="2" t="s">
        <v>1159</v>
      </c>
      <c r="E233" s="2" t="s">
        <v>1160</v>
      </c>
      <c r="F233" s="2"/>
      <c r="G233" s="2"/>
      <c r="H233" s="4"/>
      <c r="I233" s="4"/>
      <c r="J233" s="4"/>
      <c r="K233" s="4"/>
      <c r="L233" s="4"/>
      <c r="M233" s="4"/>
    </row>
    <row r="234" ht="19" customHeight="1" spans="1:13">
      <c r="A234" s="4"/>
      <c r="B234" s="4"/>
      <c r="C234" s="5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ht="34" customHeight="1" spans="1:13">
      <c r="A235" s="9" t="s">
        <v>655</v>
      </c>
      <c r="B235" s="10" t="s">
        <v>11</v>
      </c>
      <c r="C235" s="3">
        <v>150</v>
      </c>
      <c r="D235" s="2" t="s">
        <v>1151</v>
      </c>
      <c r="E235" s="2" t="s">
        <v>1151</v>
      </c>
      <c r="F235" s="2" t="s">
        <v>1151</v>
      </c>
      <c r="G235" s="2" t="s">
        <v>1151</v>
      </c>
      <c r="H235" s="2" t="s">
        <v>1151</v>
      </c>
      <c r="I235" s="2" t="s">
        <v>1151</v>
      </c>
      <c r="J235" s="2" t="s">
        <v>2874</v>
      </c>
      <c r="K235" s="2" t="s">
        <v>2875</v>
      </c>
      <c r="L235" s="2" t="s">
        <v>2876</v>
      </c>
      <c r="M235" s="2" t="s">
        <v>24</v>
      </c>
    </row>
    <row r="236" ht="34" customHeight="1" spans="1:13">
      <c r="A236" s="1" t="s">
        <v>60</v>
      </c>
      <c r="B236" s="1" t="s">
        <v>1155</v>
      </c>
      <c r="C236" s="11" t="s">
        <v>1108</v>
      </c>
      <c r="D236" s="1" t="s">
        <v>51</v>
      </c>
      <c r="E236" s="1" t="s">
        <v>1156</v>
      </c>
      <c r="F236" s="4"/>
      <c r="G236" s="4"/>
      <c r="H236" s="4"/>
      <c r="I236" s="4"/>
      <c r="J236" s="4"/>
      <c r="K236" s="4"/>
      <c r="L236" s="4"/>
      <c r="M236" s="4"/>
    </row>
    <row r="237" ht="19" customHeight="1" spans="1:13">
      <c r="A237" s="2" t="s">
        <v>60</v>
      </c>
      <c r="B237" s="2" t="s">
        <v>1164</v>
      </c>
      <c r="C237" s="3">
        <v>0</v>
      </c>
      <c r="D237" s="2" t="s">
        <v>746</v>
      </c>
      <c r="E237" s="2"/>
      <c r="F237" s="2"/>
      <c r="G237" s="2"/>
      <c r="H237" s="4"/>
      <c r="I237" s="4"/>
      <c r="J237" s="4"/>
      <c r="K237" s="4"/>
      <c r="L237" s="4"/>
      <c r="M237" s="4"/>
    </row>
    <row r="238" ht="19" customHeight="1" spans="1:13">
      <c r="A238" s="9" t="s">
        <v>60</v>
      </c>
      <c r="B238" s="9" t="s">
        <v>1158</v>
      </c>
      <c r="C238" s="12">
        <f>SUMIFS('8月奖金发放记录'!$J$2:$J$171,'8月奖金发放记录'!$B$2:$B$171,"钟祥",'8月奖金发放记录'!$A$2:$A$171,"粤AGP9757")</f>
        <v>0</v>
      </c>
      <c r="D238" s="2" t="s">
        <v>1159</v>
      </c>
      <c r="E238" s="2" t="s">
        <v>1160</v>
      </c>
      <c r="F238" s="2"/>
      <c r="G238" s="2"/>
      <c r="H238" s="4"/>
      <c r="I238" s="4"/>
      <c r="J238" s="4"/>
      <c r="K238" s="4"/>
      <c r="L238" s="4"/>
      <c r="M238" s="4"/>
    </row>
    <row r="239" ht="19" customHeight="1" spans="1:13">
      <c r="A239" s="4"/>
      <c r="B239" s="4"/>
      <c r="C239" s="5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ht="34" customHeight="1" spans="1:13">
      <c r="A240" s="9" t="s">
        <v>656</v>
      </c>
      <c r="B240" s="10" t="s">
        <v>11</v>
      </c>
      <c r="C240" s="3">
        <v>150</v>
      </c>
      <c r="D240" s="2" t="s">
        <v>1151</v>
      </c>
      <c r="E240" s="2" t="s">
        <v>1151</v>
      </c>
      <c r="F240" s="2" t="s">
        <v>1151</v>
      </c>
      <c r="G240" s="2" t="s">
        <v>1151</v>
      </c>
      <c r="H240" s="2" t="s">
        <v>1151</v>
      </c>
      <c r="I240" s="2" t="s">
        <v>2877</v>
      </c>
      <c r="J240" s="2" t="s">
        <v>2878</v>
      </c>
      <c r="K240" s="2" t="s">
        <v>2879</v>
      </c>
      <c r="L240" s="2" t="s">
        <v>2880</v>
      </c>
      <c r="M240" s="2" t="s">
        <v>24</v>
      </c>
    </row>
    <row r="241" ht="34" customHeight="1" spans="1:13">
      <c r="A241" s="1" t="s">
        <v>60</v>
      </c>
      <c r="B241" s="1" t="s">
        <v>1155</v>
      </c>
      <c r="C241" s="11" t="s">
        <v>1108</v>
      </c>
      <c r="D241" s="1" t="s">
        <v>51</v>
      </c>
      <c r="E241" s="1" t="s">
        <v>1156</v>
      </c>
      <c r="F241" s="4"/>
      <c r="G241" s="4"/>
      <c r="H241" s="4"/>
      <c r="I241" s="4"/>
      <c r="J241" s="4"/>
      <c r="K241" s="4"/>
      <c r="L241" s="4"/>
      <c r="M241" s="4"/>
    </row>
    <row r="242" ht="19" customHeight="1" spans="1:13">
      <c r="A242" s="2" t="s">
        <v>60</v>
      </c>
      <c r="B242" s="2" t="s">
        <v>1164</v>
      </c>
      <c r="C242" s="3">
        <v>0</v>
      </c>
      <c r="D242" s="2" t="s">
        <v>746</v>
      </c>
      <c r="E242" s="2"/>
      <c r="F242" s="2"/>
      <c r="G242" s="2"/>
      <c r="H242" s="4"/>
      <c r="I242" s="4"/>
      <c r="J242" s="4"/>
      <c r="K242" s="4"/>
      <c r="L242" s="4"/>
      <c r="M242" s="4"/>
    </row>
    <row r="243" ht="19" customHeight="1" spans="1:13">
      <c r="A243" s="9" t="s">
        <v>60</v>
      </c>
      <c r="B243" s="9" t="s">
        <v>1158</v>
      </c>
      <c r="C243" s="12">
        <f>SUMIFS('8月奖金发放记录'!$J$2:$J$171,'8月奖金发放记录'!$B$2:$B$171,"钟祥",'8月奖金发放记录'!$A$2:$A$171,"粤AGQ1309")</f>
        <v>0</v>
      </c>
      <c r="D243" s="2" t="s">
        <v>1159</v>
      </c>
      <c r="E243" s="2" t="s">
        <v>1160</v>
      </c>
      <c r="F243" s="2"/>
      <c r="G243" s="2"/>
      <c r="H243" s="4"/>
      <c r="I243" s="4"/>
      <c r="J243" s="4"/>
      <c r="K243" s="4"/>
      <c r="L243" s="4"/>
      <c r="M243" s="4"/>
    </row>
    <row r="244" ht="19" customHeight="1" spans="1:13">
      <c r="A244" s="4"/>
      <c r="B244" s="4"/>
      <c r="C244" s="5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ht="34" customHeight="1" spans="1:13">
      <c r="A245" s="9" t="s">
        <v>657</v>
      </c>
      <c r="B245" s="10" t="s">
        <v>11</v>
      </c>
      <c r="C245" s="3">
        <v>150</v>
      </c>
      <c r="D245" s="2" t="s">
        <v>2881</v>
      </c>
      <c r="E245" s="2" t="s">
        <v>2882</v>
      </c>
      <c r="F245" s="2" t="s">
        <v>2883</v>
      </c>
      <c r="G245" s="2" t="s">
        <v>2884</v>
      </c>
      <c r="H245" s="2" t="s">
        <v>2885</v>
      </c>
      <c r="I245" s="2" t="s">
        <v>2886</v>
      </c>
      <c r="J245" s="2" t="s">
        <v>2887</v>
      </c>
      <c r="K245" s="2" t="s">
        <v>2888</v>
      </c>
      <c r="L245" s="2" t="s">
        <v>2889</v>
      </c>
      <c r="M245" s="2" t="s">
        <v>24</v>
      </c>
    </row>
    <row r="246" ht="34" customHeight="1" spans="1:13">
      <c r="A246" s="1" t="s">
        <v>60</v>
      </c>
      <c r="B246" s="1" t="s">
        <v>1155</v>
      </c>
      <c r="C246" s="11" t="s">
        <v>1108</v>
      </c>
      <c r="D246" s="1" t="s">
        <v>51</v>
      </c>
      <c r="E246" s="1" t="s">
        <v>1156</v>
      </c>
      <c r="F246" s="4"/>
      <c r="G246" s="4"/>
      <c r="H246" s="4"/>
      <c r="I246" s="4"/>
      <c r="J246" s="4"/>
      <c r="K246" s="4"/>
      <c r="L246" s="4"/>
      <c r="M246" s="4"/>
    </row>
    <row r="247" ht="19" customHeight="1" spans="1:13">
      <c r="A247" s="2" t="s">
        <v>60</v>
      </c>
      <c r="B247" s="2" t="s">
        <v>1164</v>
      </c>
      <c r="C247" s="3">
        <v>0</v>
      </c>
      <c r="D247" s="2" t="s">
        <v>746</v>
      </c>
      <c r="E247" s="2"/>
      <c r="F247" s="2"/>
      <c r="G247" s="2"/>
      <c r="H247" s="4"/>
      <c r="I247" s="4"/>
      <c r="J247" s="4"/>
      <c r="K247" s="4"/>
      <c r="L247" s="4"/>
      <c r="M247" s="4"/>
    </row>
    <row r="248" ht="19" customHeight="1" spans="1:13">
      <c r="A248" s="9" t="s">
        <v>60</v>
      </c>
      <c r="B248" s="9" t="s">
        <v>1158</v>
      </c>
      <c r="C248" s="12">
        <f>SUMIFS('8月奖金发放记录'!$J$2:$J$171,'8月奖金发放记录'!$B$2:$B$171,"钟祥",'8月奖金发放记录'!$A$2:$A$171,"粤AGQ1328")</f>
        <v>0</v>
      </c>
      <c r="D248" s="2" t="s">
        <v>1159</v>
      </c>
      <c r="E248" s="2" t="s">
        <v>1160</v>
      </c>
      <c r="F248" s="2"/>
      <c r="G248" s="2"/>
      <c r="H248" s="4"/>
      <c r="I248" s="4"/>
      <c r="J248" s="4"/>
      <c r="K248" s="4"/>
      <c r="L248" s="4"/>
      <c r="M248" s="4"/>
    </row>
    <row r="249" ht="19" customHeight="1" spans="1:13">
      <c r="A249" s="4"/>
      <c r="B249" s="4"/>
      <c r="C249" s="5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ht="34" customHeight="1" spans="1:13">
      <c r="A250" s="9" t="s">
        <v>658</v>
      </c>
      <c r="B250" s="10" t="s">
        <v>11</v>
      </c>
      <c r="C250" s="3">
        <v>150</v>
      </c>
      <c r="D250" s="2" t="s">
        <v>2890</v>
      </c>
      <c r="E250" s="2" t="s">
        <v>2891</v>
      </c>
      <c r="F250" s="2" t="s">
        <v>2892</v>
      </c>
      <c r="G250" s="2" t="s">
        <v>2893</v>
      </c>
      <c r="H250" s="2" t="s">
        <v>2894</v>
      </c>
      <c r="I250" s="2" t="s">
        <v>2895</v>
      </c>
      <c r="J250" s="2" t="s">
        <v>2896</v>
      </c>
      <c r="K250" s="2" t="s">
        <v>2897</v>
      </c>
      <c r="L250" s="2" t="s">
        <v>2898</v>
      </c>
      <c r="M250" s="2" t="s">
        <v>69</v>
      </c>
    </row>
    <row r="251" ht="34" customHeight="1" spans="1:13">
      <c r="A251" s="1" t="s">
        <v>60</v>
      </c>
      <c r="B251" s="1" t="s">
        <v>1155</v>
      </c>
      <c r="C251" s="11" t="s">
        <v>1108</v>
      </c>
      <c r="D251" s="1" t="s">
        <v>51</v>
      </c>
      <c r="E251" s="1" t="s">
        <v>1156</v>
      </c>
      <c r="F251" s="4"/>
      <c r="G251" s="4"/>
      <c r="H251" s="4"/>
      <c r="I251" s="4"/>
      <c r="J251" s="4"/>
      <c r="K251" s="4"/>
      <c r="L251" s="4"/>
      <c r="M251" s="4"/>
    </row>
    <row r="252" ht="19" customHeight="1" spans="1:13">
      <c r="A252" s="2" t="s">
        <v>60</v>
      </c>
      <c r="B252" s="2" t="s">
        <v>1100</v>
      </c>
      <c r="C252" s="3">
        <f>'8月奖金发放记录'!J5</f>
        <v>150</v>
      </c>
      <c r="D252" s="2" t="s">
        <v>1157</v>
      </c>
      <c r="E252" s="2"/>
      <c r="F252" s="2"/>
      <c r="G252" s="2"/>
      <c r="H252" s="4"/>
      <c r="I252" s="4"/>
      <c r="J252" s="4"/>
      <c r="K252" s="4"/>
      <c r="L252" s="4"/>
      <c r="M252" s="4"/>
    </row>
    <row r="253" ht="19" customHeight="1" spans="1:13">
      <c r="A253" s="9" t="s">
        <v>60</v>
      </c>
      <c r="B253" s="9" t="s">
        <v>1158</v>
      </c>
      <c r="C253" s="12">
        <f>SUMIFS('8月奖金发放记录'!$J$2:$J$171,'8月奖金发放记录'!$B$2:$B$171,"钟祥",'8月奖金发放记录'!$A$2:$A$171,"粤AGQ3028")</f>
        <v>150</v>
      </c>
      <c r="D253" s="2" t="s">
        <v>1159</v>
      </c>
      <c r="E253" s="2" t="s">
        <v>1160</v>
      </c>
      <c r="F253" s="2"/>
      <c r="G253" s="2"/>
      <c r="H253" s="4"/>
      <c r="I253" s="4"/>
      <c r="J253" s="4"/>
      <c r="K253" s="4"/>
      <c r="L253" s="4"/>
      <c r="M253" s="4"/>
    </row>
    <row r="254" ht="19" customHeight="1" spans="1:13">
      <c r="A254" s="4"/>
      <c r="B254" s="4"/>
      <c r="C254" s="5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ht="34" customHeight="1" spans="1:13">
      <c r="A255" s="9" t="s">
        <v>659</v>
      </c>
      <c r="B255" s="10" t="s">
        <v>11</v>
      </c>
      <c r="C255" s="3">
        <v>150</v>
      </c>
      <c r="D255" s="2" t="s">
        <v>1151</v>
      </c>
      <c r="E255" s="2" t="s">
        <v>1151</v>
      </c>
      <c r="F255" s="2" t="s">
        <v>1151</v>
      </c>
      <c r="G255" s="2" t="s">
        <v>1151</v>
      </c>
      <c r="H255" s="2" t="s">
        <v>2899</v>
      </c>
      <c r="I255" s="2" t="s">
        <v>2900</v>
      </c>
      <c r="J255" s="2" t="s">
        <v>2901</v>
      </c>
      <c r="K255" s="2" t="s">
        <v>2902</v>
      </c>
      <c r="L255" s="2" t="s">
        <v>2903</v>
      </c>
      <c r="M255" s="2" t="s">
        <v>24</v>
      </c>
    </row>
    <row r="256" ht="34" customHeight="1" spans="1:13">
      <c r="A256" s="1" t="s">
        <v>60</v>
      </c>
      <c r="B256" s="1" t="s">
        <v>1155</v>
      </c>
      <c r="C256" s="11" t="s">
        <v>1108</v>
      </c>
      <c r="D256" s="1" t="s">
        <v>51</v>
      </c>
      <c r="E256" s="1" t="s">
        <v>1156</v>
      </c>
      <c r="F256" s="4"/>
      <c r="G256" s="4"/>
      <c r="H256" s="4"/>
      <c r="I256" s="4"/>
      <c r="J256" s="4"/>
      <c r="K256" s="4"/>
      <c r="L256" s="4"/>
      <c r="M256" s="4"/>
    </row>
    <row r="257" ht="19" customHeight="1" spans="1:13">
      <c r="A257" s="2" t="s">
        <v>60</v>
      </c>
      <c r="B257" s="2" t="s">
        <v>1164</v>
      </c>
      <c r="C257" s="3">
        <v>0</v>
      </c>
      <c r="D257" s="2" t="s">
        <v>746</v>
      </c>
      <c r="E257" s="2"/>
      <c r="F257" s="2"/>
      <c r="G257" s="2"/>
      <c r="H257" s="4"/>
      <c r="I257" s="4"/>
      <c r="J257" s="4"/>
      <c r="K257" s="4"/>
      <c r="L257" s="4"/>
      <c r="M257" s="4"/>
    </row>
    <row r="258" ht="19" customHeight="1" spans="1:13">
      <c r="A258" s="9" t="s">
        <v>60</v>
      </c>
      <c r="B258" s="9" t="s">
        <v>1158</v>
      </c>
      <c r="C258" s="12">
        <f>SUMIFS('8月奖金发放记录'!$J$2:$J$171,'8月奖金发放记录'!$B$2:$B$171,"钟祥",'8月奖金发放记录'!$A$2:$A$171,"粤AGQ8376")</f>
        <v>0</v>
      </c>
      <c r="D258" s="2" t="s">
        <v>1159</v>
      </c>
      <c r="E258" s="2" t="s">
        <v>1160</v>
      </c>
      <c r="F258" s="2"/>
      <c r="G258" s="2"/>
      <c r="H258" s="4"/>
      <c r="I258" s="4"/>
      <c r="J258" s="4"/>
      <c r="K258" s="4"/>
      <c r="L258" s="4"/>
      <c r="M258" s="4"/>
    </row>
    <row r="259" ht="19" customHeight="1" spans="1:13">
      <c r="A259" s="4"/>
      <c r="B259" s="4"/>
      <c r="C259" s="5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ht="34" customHeight="1" spans="1:13">
      <c r="A260" s="9" t="s">
        <v>661</v>
      </c>
      <c r="B260" s="10" t="s">
        <v>11</v>
      </c>
      <c r="C260" s="3">
        <v>150</v>
      </c>
      <c r="D260" s="2" t="s">
        <v>1151</v>
      </c>
      <c r="E260" s="2" t="s">
        <v>1151</v>
      </c>
      <c r="F260" s="2" t="s">
        <v>1151</v>
      </c>
      <c r="G260" s="2" t="s">
        <v>1151</v>
      </c>
      <c r="H260" s="2" t="s">
        <v>2904</v>
      </c>
      <c r="I260" s="2" t="s">
        <v>2905</v>
      </c>
      <c r="J260" s="2" t="s">
        <v>2906</v>
      </c>
      <c r="K260" s="2" t="s">
        <v>2907</v>
      </c>
      <c r="L260" s="2" t="s">
        <v>2908</v>
      </c>
      <c r="M260" s="2" t="s">
        <v>24</v>
      </c>
    </row>
    <row r="261" ht="34" customHeight="1" spans="1:13">
      <c r="A261" s="1" t="s">
        <v>60</v>
      </c>
      <c r="B261" s="1" t="s">
        <v>1155</v>
      </c>
      <c r="C261" s="11" t="s">
        <v>1108</v>
      </c>
      <c r="D261" s="1" t="s">
        <v>51</v>
      </c>
      <c r="E261" s="1" t="s">
        <v>1156</v>
      </c>
      <c r="F261" s="4"/>
      <c r="G261" s="4"/>
      <c r="H261" s="4"/>
      <c r="I261" s="4"/>
      <c r="J261" s="4"/>
      <c r="K261" s="4"/>
      <c r="L261" s="4"/>
      <c r="M261" s="4"/>
    </row>
    <row r="262" ht="19" customHeight="1" spans="1:13">
      <c r="A262" s="2" t="s">
        <v>60</v>
      </c>
      <c r="B262" s="2" t="s">
        <v>1164</v>
      </c>
      <c r="C262" s="3">
        <v>0</v>
      </c>
      <c r="D262" s="2" t="s">
        <v>746</v>
      </c>
      <c r="E262" s="2"/>
      <c r="F262" s="2"/>
      <c r="G262" s="2"/>
      <c r="H262" s="4"/>
      <c r="I262" s="4"/>
      <c r="J262" s="4"/>
      <c r="K262" s="4"/>
      <c r="L262" s="4"/>
      <c r="M262" s="4"/>
    </row>
    <row r="263" ht="19" customHeight="1" spans="1:13">
      <c r="A263" s="9" t="s">
        <v>60</v>
      </c>
      <c r="B263" s="9" t="s">
        <v>1158</v>
      </c>
      <c r="C263" s="12">
        <f>SUMIFS('8月奖金发放记录'!$J$2:$J$171,'8月奖金发放记录'!$B$2:$B$171,"钟祥",'8月奖金发放记录'!$A$2:$A$171,"粤AGQ8378")</f>
        <v>0</v>
      </c>
      <c r="D263" s="2" t="s">
        <v>1159</v>
      </c>
      <c r="E263" s="2" t="s">
        <v>1160</v>
      </c>
      <c r="F263" s="2"/>
      <c r="G263" s="2"/>
      <c r="H263" s="4"/>
      <c r="I263" s="4"/>
      <c r="J263" s="4"/>
      <c r="K263" s="4"/>
      <c r="L263" s="4"/>
      <c r="M263" s="4"/>
    </row>
    <row r="264" ht="19" customHeight="1" spans="1:13">
      <c r="A264" s="4"/>
      <c r="B264" s="4"/>
      <c r="C264" s="5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ht="34" customHeight="1" spans="1:13">
      <c r="A265" s="9" t="s">
        <v>662</v>
      </c>
      <c r="B265" s="10" t="s">
        <v>11</v>
      </c>
      <c r="C265" s="3">
        <v>150</v>
      </c>
      <c r="D265" s="2" t="s">
        <v>2909</v>
      </c>
      <c r="E265" s="2" t="s">
        <v>2910</v>
      </c>
      <c r="F265" s="2" t="s">
        <v>2911</v>
      </c>
      <c r="G265" s="2" t="s">
        <v>2912</v>
      </c>
      <c r="H265" s="2" t="s">
        <v>2913</v>
      </c>
      <c r="I265" s="2" t="s">
        <v>2914</v>
      </c>
      <c r="J265" s="2" t="s">
        <v>2915</v>
      </c>
      <c r="K265" s="2" t="s">
        <v>2916</v>
      </c>
      <c r="L265" s="2" t="s">
        <v>2917</v>
      </c>
      <c r="M265" s="2" t="s">
        <v>24</v>
      </c>
    </row>
    <row r="266" ht="34" customHeight="1" spans="1:13">
      <c r="A266" s="1" t="s">
        <v>60</v>
      </c>
      <c r="B266" s="1" t="s">
        <v>1155</v>
      </c>
      <c r="C266" s="11" t="s">
        <v>1108</v>
      </c>
      <c r="D266" s="1" t="s">
        <v>51</v>
      </c>
      <c r="E266" s="1" t="s">
        <v>1156</v>
      </c>
      <c r="F266" s="4"/>
      <c r="G266" s="4"/>
      <c r="H266" s="4"/>
      <c r="I266" s="4"/>
      <c r="J266" s="4"/>
      <c r="K266" s="4"/>
      <c r="L266" s="4"/>
      <c r="M266" s="4"/>
    </row>
    <row r="267" ht="19" customHeight="1" spans="1:13">
      <c r="A267" s="2" t="s">
        <v>60</v>
      </c>
      <c r="B267" s="2" t="s">
        <v>1164</v>
      </c>
      <c r="C267" s="3">
        <v>0</v>
      </c>
      <c r="D267" s="2" t="s">
        <v>746</v>
      </c>
      <c r="E267" s="2"/>
      <c r="F267" s="2"/>
      <c r="G267" s="2"/>
      <c r="H267" s="4"/>
      <c r="I267" s="4"/>
      <c r="J267" s="4"/>
      <c r="K267" s="4"/>
      <c r="L267" s="4"/>
      <c r="M267" s="4"/>
    </row>
    <row r="268" ht="19" customHeight="1" spans="1:13">
      <c r="A268" s="9" t="s">
        <v>60</v>
      </c>
      <c r="B268" s="9" t="s">
        <v>1158</v>
      </c>
      <c r="C268" s="12">
        <f>SUMIFS('8月奖金发放记录'!$J$2:$J$171,'8月奖金发放记录'!$B$2:$B$171,"钟祥",'8月奖金发放记录'!$A$2:$A$171,"粤AGQ9555")</f>
        <v>0</v>
      </c>
      <c r="D268" s="2" t="s">
        <v>1159</v>
      </c>
      <c r="E268" s="2" t="s">
        <v>1160</v>
      </c>
      <c r="F268" s="2"/>
      <c r="G268" s="2"/>
      <c r="H268" s="4"/>
      <c r="I268" s="4"/>
      <c r="J268" s="4"/>
      <c r="K268" s="4"/>
      <c r="L268" s="4"/>
      <c r="M268" s="4"/>
    </row>
    <row r="269" ht="19" customHeight="1" spans="1:13">
      <c r="A269" s="4"/>
      <c r="B269" s="4"/>
      <c r="C269" s="5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ht="34" customHeight="1" spans="1:13">
      <c r="A270" s="9" t="s">
        <v>663</v>
      </c>
      <c r="B270" s="10" t="s">
        <v>11</v>
      </c>
      <c r="C270" s="3">
        <v>150</v>
      </c>
      <c r="D270" s="2" t="s">
        <v>1151</v>
      </c>
      <c r="E270" s="2" t="s">
        <v>1151</v>
      </c>
      <c r="F270" s="2" t="s">
        <v>1151</v>
      </c>
      <c r="G270" s="2" t="s">
        <v>1151</v>
      </c>
      <c r="H270" s="2" t="s">
        <v>1151</v>
      </c>
      <c r="I270" s="2" t="s">
        <v>1151</v>
      </c>
      <c r="J270" s="2" t="s">
        <v>1151</v>
      </c>
      <c r="K270" s="2" t="s">
        <v>2918</v>
      </c>
      <c r="L270" s="2" t="s">
        <v>2918</v>
      </c>
      <c r="M270" s="2" t="s">
        <v>24</v>
      </c>
    </row>
    <row r="271" ht="34" customHeight="1" spans="1:13">
      <c r="A271" s="1" t="s">
        <v>60</v>
      </c>
      <c r="B271" s="1" t="s">
        <v>1155</v>
      </c>
      <c r="C271" s="11" t="s">
        <v>1108</v>
      </c>
      <c r="D271" s="1" t="s">
        <v>51</v>
      </c>
      <c r="E271" s="1" t="s">
        <v>1156</v>
      </c>
      <c r="F271" s="4"/>
      <c r="G271" s="4"/>
      <c r="H271" s="4"/>
      <c r="I271" s="4"/>
      <c r="J271" s="4"/>
      <c r="K271" s="4"/>
      <c r="L271" s="4"/>
      <c r="M271" s="4"/>
    </row>
    <row r="272" ht="19" customHeight="1" spans="1:13">
      <c r="A272" s="2" t="s">
        <v>60</v>
      </c>
      <c r="B272" s="2" t="s">
        <v>1164</v>
      </c>
      <c r="C272" s="3">
        <v>0</v>
      </c>
      <c r="D272" s="2" t="s">
        <v>746</v>
      </c>
      <c r="E272" s="2"/>
      <c r="F272" s="2"/>
      <c r="G272" s="2"/>
      <c r="H272" s="4"/>
      <c r="I272" s="4"/>
      <c r="J272" s="4"/>
      <c r="K272" s="4"/>
      <c r="L272" s="4"/>
      <c r="M272" s="4"/>
    </row>
    <row r="273" ht="19" customHeight="1" spans="1:13">
      <c r="A273" s="9" t="s">
        <v>60</v>
      </c>
      <c r="B273" s="9" t="s">
        <v>1158</v>
      </c>
      <c r="C273" s="12">
        <f>SUMIFS('8月奖金发放记录'!$J$2:$J$171,'8月奖金发放记录'!$B$2:$B$171,"钟祥",'8月奖金发放记录'!$A$2:$A$171,"粤AGR0238")</f>
        <v>0</v>
      </c>
      <c r="D273" s="2" t="s">
        <v>1159</v>
      </c>
      <c r="E273" s="2" t="s">
        <v>1160</v>
      </c>
      <c r="F273" s="2"/>
      <c r="G273" s="2"/>
      <c r="H273" s="4"/>
      <c r="I273" s="4"/>
      <c r="J273" s="4"/>
      <c r="K273" s="4"/>
      <c r="L273" s="4"/>
      <c r="M273" s="4"/>
    </row>
    <row r="274" ht="19" customHeight="1" spans="1:13">
      <c r="A274" s="4"/>
      <c r="B274" s="4"/>
      <c r="C274" s="5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ht="34" customHeight="1" spans="1:13">
      <c r="A275" s="9" t="s">
        <v>664</v>
      </c>
      <c r="B275" s="10" t="s">
        <v>11</v>
      </c>
      <c r="C275" s="3">
        <v>150</v>
      </c>
      <c r="D275" s="2" t="s">
        <v>2919</v>
      </c>
      <c r="E275" s="2" t="s">
        <v>2920</v>
      </c>
      <c r="F275" s="2" t="s">
        <v>2921</v>
      </c>
      <c r="G275" s="2" t="s">
        <v>2922</v>
      </c>
      <c r="H275" s="2" t="s">
        <v>2923</v>
      </c>
      <c r="I275" s="2" t="s">
        <v>2924</v>
      </c>
      <c r="J275" s="2" t="s">
        <v>2925</v>
      </c>
      <c r="K275" s="2" t="s">
        <v>2926</v>
      </c>
      <c r="L275" s="2" t="s">
        <v>2927</v>
      </c>
      <c r="M275" s="2" t="s">
        <v>69</v>
      </c>
    </row>
    <row r="276" ht="34" customHeight="1" spans="1:13">
      <c r="A276" s="1" t="s">
        <v>60</v>
      </c>
      <c r="B276" s="1" t="s">
        <v>1155</v>
      </c>
      <c r="C276" s="11" t="s">
        <v>1108</v>
      </c>
      <c r="D276" s="1" t="s">
        <v>51</v>
      </c>
      <c r="E276" s="1" t="s">
        <v>1156</v>
      </c>
      <c r="F276" s="4"/>
      <c r="G276" s="4"/>
      <c r="H276" s="4"/>
      <c r="I276" s="4"/>
      <c r="J276" s="4"/>
      <c r="K276" s="4"/>
      <c r="L276" s="4"/>
      <c r="M276" s="4"/>
    </row>
    <row r="277" ht="19" customHeight="1" spans="1:13">
      <c r="A277" s="2" t="s">
        <v>60</v>
      </c>
      <c r="B277" s="2" t="s">
        <v>1100</v>
      </c>
      <c r="C277" s="3">
        <f>'8月奖金发放记录'!J6</f>
        <v>150</v>
      </c>
      <c r="D277" s="2" t="s">
        <v>1157</v>
      </c>
      <c r="E277" s="2"/>
      <c r="F277" s="2"/>
      <c r="G277" s="2"/>
      <c r="H277" s="4"/>
      <c r="I277" s="4"/>
      <c r="J277" s="4"/>
      <c r="K277" s="4"/>
      <c r="L277" s="4"/>
      <c r="M277" s="4"/>
    </row>
    <row r="278" ht="19" customHeight="1" spans="1:13">
      <c r="A278" s="9" t="s">
        <v>60</v>
      </c>
      <c r="B278" s="9" t="s">
        <v>1158</v>
      </c>
      <c r="C278" s="12">
        <f>SUMIFS('8月奖金发放记录'!$J$2:$J$171,'8月奖金发放记录'!$B$2:$B$171,"钟祥",'8月奖金发放记录'!$A$2:$A$171,"粤AGR5056")</f>
        <v>150</v>
      </c>
      <c r="D278" s="2" t="s">
        <v>1159</v>
      </c>
      <c r="E278" s="2" t="s">
        <v>1160</v>
      </c>
      <c r="F278" s="2"/>
      <c r="G278" s="2"/>
      <c r="H278" s="4"/>
      <c r="I278" s="4"/>
      <c r="J278" s="4"/>
      <c r="K278" s="4"/>
      <c r="L278" s="4"/>
      <c r="M278" s="4"/>
    </row>
    <row r="279" ht="19" customHeight="1" spans="1:13">
      <c r="A279" s="4"/>
      <c r="B279" s="4"/>
      <c r="C279" s="5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ht="34" customHeight="1" spans="1:13">
      <c r="A280" s="9" t="s">
        <v>667</v>
      </c>
      <c r="B280" s="10" t="s">
        <v>11</v>
      </c>
      <c r="C280" s="3">
        <v>150</v>
      </c>
      <c r="D280" s="2" t="s">
        <v>2928</v>
      </c>
      <c r="E280" s="2" t="s">
        <v>2929</v>
      </c>
      <c r="F280" s="2" t="s">
        <v>2930</v>
      </c>
      <c r="G280" s="2" t="s">
        <v>2931</v>
      </c>
      <c r="H280" s="2" t="s">
        <v>2932</v>
      </c>
      <c r="I280" s="2" t="s">
        <v>2933</v>
      </c>
      <c r="J280" s="2" t="s">
        <v>2934</v>
      </c>
      <c r="K280" s="2" t="s">
        <v>2935</v>
      </c>
      <c r="L280" s="2" t="s">
        <v>2936</v>
      </c>
      <c r="M280" s="2" t="s">
        <v>69</v>
      </c>
    </row>
    <row r="281" ht="34" customHeight="1" spans="1:13">
      <c r="A281" s="1" t="s">
        <v>60</v>
      </c>
      <c r="B281" s="1" t="s">
        <v>1155</v>
      </c>
      <c r="C281" s="11" t="s">
        <v>1108</v>
      </c>
      <c r="D281" s="1" t="s">
        <v>51</v>
      </c>
      <c r="E281" s="1" t="s">
        <v>1156</v>
      </c>
      <c r="F281" s="4"/>
      <c r="G281" s="4"/>
      <c r="H281" s="4"/>
      <c r="I281" s="4"/>
      <c r="J281" s="4"/>
      <c r="K281" s="4"/>
      <c r="L281" s="4"/>
      <c r="M281" s="4"/>
    </row>
    <row r="282" ht="19" customHeight="1" spans="1:13">
      <c r="A282" s="2" t="s">
        <v>60</v>
      </c>
      <c r="B282" s="2" t="s">
        <v>1100</v>
      </c>
      <c r="C282" s="3">
        <f>'8月奖金发放记录'!J7</f>
        <v>150</v>
      </c>
      <c r="D282" s="2" t="s">
        <v>1157</v>
      </c>
      <c r="E282" s="2"/>
      <c r="F282" s="2"/>
      <c r="G282" s="2"/>
      <c r="H282" s="4"/>
      <c r="I282" s="4"/>
      <c r="J282" s="4"/>
      <c r="K282" s="4"/>
      <c r="L282" s="4"/>
      <c r="M282" s="4"/>
    </row>
    <row r="283" ht="19" customHeight="1" spans="1:13">
      <c r="A283" s="9" t="s">
        <v>60</v>
      </c>
      <c r="B283" s="9" t="s">
        <v>1158</v>
      </c>
      <c r="C283" s="12">
        <f>SUMIFS('8月奖金发放记录'!$J$2:$J$171,'8月奖金发放记录'!$B$2:$B$171,"钟祥",'8月奖金发放记录'!$A$2:$A$171,"粤AGR5058")</f>
        <v>150</v>
      </c>
      <c r="D283" s="2" t="s">
        <v>1159</v>
      </c>
      <c r="E283" s="2" t="s">
        <v>1391</v>
      </c>
      <c r="F283" s="2"/>
      <c r="G283" s="2"/>
      <c r="H283" s="4"/>
      <c r="I283" s="4"/>
      <c r="J283" s="4"/>
      <c r="K283" s="4"/>
      <c r="L283" s="4"/>
      <c r="M283" s="4"/>
    </row>
    <row r="284" ht="19" customHeight="1" spans="1:13">
      <c r="A284" s="4"/>
      <c r="B284" s="4"/>
      <c r="C284" s="5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ht="34" customHeight="1" spans="1:13">
      <c r="A285" s="9" t="s">
        <v>668</v>
      </c>
      <c r="B285" s="10" t="s">
        <v>11</v>
      </c>
      <c r="C285" s="3">
        <v>150</v>
      </c>
      <c r="D285" s="2" t="s">
        <v>1151</v>
      </c>
      <c r="E285" s="2" t="s">
        <v>1151</v>
      </c>
      <c r="F285" s="2" t="s">
        <v>1151</v>
      </c>
      <c r="G285" s="2" t="s">
        <v>1151</v>
      </c>
      <c r="H285" s="2" t="s">
        <v>1151</v>
      </c>
      <c r="I285" s="2" t="s">
        <v>1151</v>
      </c>
      <c r="J285" s="2" t="s">
        <v>1151</v>
      </c>
      <c r="K285" s="2" t="s">
        <v>2937</v>
      </c>
      <c r="L285" s="2" t="s">
        <v>2937</v>
      </c>
      <c r="M285" s="2" t="s">
        <v>24</v>
      </c>
    </row>
    <row r="286" ht="34" customHeight="1" spans="1:13">
      <c r="A286" s="1" t="s">
        <v>60</v>
      </c>
      <c r="B286" s="1" t="s">
        <v>1155</v>
      </c>
      <c r="C286" s="11" t="s">
        <v>1108</v>
      </c>
      <c r="D286" s="1" t="s">
        <v>51</v>
      </c>
      <c r="E286" s="1" t="s">
        <v>1156</v>
      </c>
      <c r="F286" s="4"/>
      <c r="G286" s="4"/>
      <c r="H286" s="4"/>
      <c r="I286" s="4"/>
      <c r="J286" s="4"/>
      <c r="K286" s="4"/>
      <c r="L286" s="4"/>
      <c r="M286" s="4"/>
    </row>
    <row r="287" ht="19" customHeight="1" spans="1:13">
      <c r="A287" s="2" t="s">
        <v>60</v>
      </c>
      <c r="B287" s="2" t="s">
        <v>1164</v>
      </c>
      <c r="C287" s="3">
        <v>0</v>
      </c>
      <c r="D287" s="2" t="s">
        <v>746</v>
      </c>
      <c r="E287" s="2"/>
      <c r="F287" s="2"/>
      <c r="G287" s="2"/>
      <c r="H287" s="4"/>
      <c r="I287" s="4"/>
      <c r="J287" s="4"/>
      <c r="K287" s="4"/>
      <c r="L287" s="4"/>
      <c r="M287" s="4"/>
    </row>
    <row r="288" ht="19" customHeight="1" spans="1:13">
      <c r="A288" s="9" t="s">
        <v>60</v>
      </c>
      <c r="B288" s="9" t="s">
        <v>1158</v>
      </c>
      <c r="C288" s="12">
        <f>SUMIFS('8月奖金发放记录'!$J$2:$J$171,'8月奖金发放记录'!$B$2:$B$171,"钟祥",'8月奖金发放记录'!$A$2:$A$171,"粤AGR5099")</f>
        <v>0</v>
      </c>
      <c r="D288" s="2" t="s">
        <v>1159</v>
      </c>
      <c r="E288" s="2" t="s">
        <v>1160</v>
      </c>
      <c r="F288" s="2"/>
      <c r="G288" s="2"/>
      <c r="H288" s="4"/>
      <c r="I288" s="4"/>
      <c r="J288" s="4"/>
      <c r="K288" s="4"/>
      <c r="L288" s="4"/>
      <c r="M288" s="4"/>
    </row>
    <row r="289" ht="19" customHeight="1" spans="1:13">
      <c r="A289" s="4"/>
      <c r="B289" s="4"/>
      <c r="C289" s="5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ht="34" customHeight="1" spans="1:13">
      <c r="A290" s="9" t="s">
        <v>669</v>
      </c>
      <c r="B290" s="10" t="s">
        <v>11</v>
      </c>
      <c r="C290" s="3">
        <v>150</v>
      </c>
      <c r="D290" s="2" t="s">
        <v>1151</v>
      </c>
      <c r="E290" s="2" t="s">
        <v>1151</v>
      </c>
      <c r="F290" s="2" t="s">
        <v>1151</v>
      </c>
      <c r="G290" s="2" t="s">
        <v>1151</v>
      </c>
      <c r="H290" s="2" t="s">
        <v>1151</v>
      </c>
      <c r="I290" s="2" t="s">
        <v>1151</v>
      </c>
      <c r="J290" s="2" t="s">
        <v>1151</v>
      </c>
      <c r="K290" s="2" t="s">
        <v>2938</v>
      </c>
      <c r="L290" s="2" t="s">
        <v>2938</v>
      </c>
      <c r="M290" s="2" t="s">
        <v>69</v>
      </c>
    </row>
    <row r="291" ht="34" customHeight="1" spans="1:13">
      <c r="A291" s="1" t="s">
        <v>60</v>
      </c>
      <c r="B291" s="1" t="s">
        <v>1155</v>
      </c>
      <c r="C291" s="11" t="s">
        <v>1108</v>
      </c>
      <c r="D291" s="1" t="s">
        <v>51</v>
      </c>
      <c r="E291" s="1" t="s">
        <v>1156</v>
      </c>
      <c r="F291" s="4"/>
      <c r="G291" s="4"/>
      <c r="H291" s="4"/>
      <c r="I291" s="4"/>
      <c r="J291" s="4"/>
      <c r="K291" s="4"/>
      <c r="L291" s="4"/>
      <c r="M291" s="4"/>
    </row>
    <row r="292" ht="19" customHeight="1" spans="1:13">
      <c r="A292" s="2" t="s">
        <v>60</v>
      </c>
      <c r="B292" s="2" t="s">
        <v>1100</v>
      </c>
      <c r="C292" s="3">
        <f>'8月奖金发放记录'!J8</f>
        <v>67.74</v>
      </c>
      <c r="D292" s="2" t="s">
        <v>1157</v>
      </c>
      <c r="E292" s="2"/>
      <c r="F292" s="2"/>
      <c r="G292" s="2"/>
      <c r="H292" s="4"/>
      <c r="I292" s="4"/>
      <c r="J292" s="4"/>
      <c r="K292" s="4"/>
      <c r="L292" s="4"/>
      <c r="M292" s="4"/>
    </row>
    <row r="293" ht="19" customHeight="1" spans="1:13">
      <c r="A293" s="9" t="s">
        <v>60</v>
      </c>
      <c r="B293" s="9" t="s">
        <v>1158</v>
      </c>
      <c r="C293" s="12">
        <f>SUMIFS('8月奖金发放记录'!$J$2:$J$171,'8月奖金发放记录'!$B$2:$B$171,"钟祥",'8月奖金发放记录'!$A$2:$A$171,"粤AGR5560")</f>
        <v>67.74</v>
      </c>
      <c r="D293" s="2" t="s">
        <v>1159</v>
      </c>
      <c r="E293" s="2" t="s">
        <v>1160</v>
      </c>
      <c r="F293" s="2"/>
      <c r="G293" s="2"/>
      <c r="H293" s="4"/>
      <c r="I293" s="4"/>
      <c r="J293" s="4"/>
      <c r="K293" s="4"/>
      <c r="L293" s="4"/>
      <c r="M293" s="4"/>
    </row>
    <row r="294" ht="19" customHeight="1" spans="1:13">
      <c r="A294" s="4"/>
      <c r="B294" s="4"/>
      <c r="C294" s="5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ht="34" customHeight="1" spans="1:13">
      <c r="A295" s="9" t="s">
        <v>670</v>
      </c>
      <c r="B295" s="10" t="s">
        <v>11</v>
      </c>
      <c r="C295" s="3">
        <v>150</v>
      </c>
      <c r="D295" s="2" t="s">
        <v>1151</v>
      </c>
      <c r="E295" s="2" t="s">
        <v>1151</v>
      </c>
      <c r="F295" s="2" t="s">
        <v>1151</v>
      </c>
      <c r="G295" s="2" t="s">
        <v>1151</v>
      </c>
      <c r="H295" s="2" t="s">
        <v>1151</v>
      </c>
      <c r="I295" s="2" t="s">
        <v>1151</v>
      </c>
      <c r="J295" s="2" t="s">
        <v>1151</v>
      </c>
      <c r="K295" s="2" t="s">
        <v>2939</v>
      </c>
      <c r="L295" s="2" t="s">
        <v>2939</v>
      </c>
      <c r="M295" s="2" t="s">
        <v>24</v>
      </c>
    </row>
    <row r="296" ht="34" customHeight="1" spans="1:13">
      <c r="A296" s="1" t="s">
        <v>60</v>
      </c>
      <c r="B296" s="1" t="s">
        <v>1155</v>
      </c>
      <c r="C296" s="11" t="s">
        <v>1108</v>
      </c>
      <c r="D296" s="1" t="s">
        <v>51</v>
      </c>
      <c r="E296" s="1" t="s">
        <v>1156</v>
      </c>
      <c r="F296" s="4"/>
      <c r="G296" s="4"/>
      <c r="H296" s="4"/>
      <c r="I296" s="4"/>
      <c r="J296" s="4"/>
      <c r="K296" s="4"/>
      <c r="L296" s="4"/>
      <c r="M296" s="4"/>
    </row>
    <row r="297" ht="19" customHeight="1" spans="1:13">
      <c r="A297" s="2" t="s">
        <v>60</v>
      </c>
      <c r="B297" s="2" t="s">
        <v>1164</v>
      </c>
      <c r="C297" s="3">
        <v>0</v>
      </c>
      <c r="D297" s="2" t="s">
        <v>746</v>
      </c>
      <c r="E297" s="2"/>
      <c r="F297" s="2"/>
      <c r="G297" s="2"/>
      <c r="H297" s="4"/>
      <c r="I297" s="4"/>
      <c r="J297" s="4"/>
      <c r="K297" s="4"/>
      <c r="L297" s="4"/>
      <c r="M297" s="4"/>
    </row>
    <row r="298" ht="19" customHeight="1" spans="1:13">
      <c r="A298" s="9" t="s">
        <v>60</v>
      </c>
      <c r="B298" s="9" t="s">
        <v>1158</v>
      </c>
      <c r="C298" s="12">
        <f>SUMIFS('8月奖金发放记录'!$J$2:$J$171,'8月奖金发放记录'!$B$2:$B$171,"钟祥",'8月奖金发放记录'!$A$2:$A$171,"粤AGR6822")</f>
        <v>0</v>
      </c>
      <c r="D298" s="2" t="s">
        <v>1159</v>
      </c>
      <c r="E298" s="2" t="s">
        <v>1160</v>
      </c>
      <c r="F298" s="2"/>
      <c r="G298" s="2"/>
      <c r="H298" s="4"/>
      <c r="I298" s="4"/>
      <c r="J298" s="4"/>
      <c r="K298" s="4"/>
      <c r="L298" s="4"/>
      <c r="M298" s="4"/>
    </row>
    <row r="299" ht="19" customHeight="1" spans="1:13">
      <c r="A299" s="4"/>
      <c r="B299" s="4"/>
      <c r="C299" s="5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ht="34" customHeight="1" spans="1:13">
      <c r="A300" s="9" t="s">
        <v>671</v>
      </c>
      <c r="B300" s="10" t="s">
        <v>11</v>
      </c>
      <c r="C300" s="3">
        <v>150</v>
      </c>
      <c r="D300" s="2" t="s">
        <v>2940</v>
      </c>
      <c r="E300" s="2" t="s">
        <v>2941</v>
      </c>
      <c r="F300" s="2" t="s">
        <v>2942</v>
      </c>
      <c r="G300" s="2" t="s">
        <v>2943</v>
      </c>
      <c r="H300" s="2" t="s">
        <v>2944</v>
      </c>
      <c r="I300" s="2" t="s">
        <v>2945</v>
      </c>
      <c r="J300" s="2" t="s">
        <v>2946</v>
      </c>
      <c r="K300" s="2" t="s">
        <v>2947</v>
      </c>
      <c r="L300" s="2" t="s">
        <v>2948</v>
      </c>
      <c r="M300" s="2" t="s">
        <v>24</v>
      </c>
    </row>
    <row r="301" ht="34" customHeight="1" spans="1:13">
      <c r="A301" s="1" t="s">
        <v>60</v>
      </c>
      <c r="B301" s="1" t="s">
        <v>1155</v>
      </c>
      <c r="C301" s="11" t="s">
        <v>1108</v>
      </c>
      <c r="D301" s="1" t="s">
        <v>51</v>
      </c>
      <c r="E301" s="1" t="s">
        <v>1156</v>
      </c>
      <c r="F301" s="4"/>
      <c r="G301" s="4"/>
      <c r="H301" s="4"/>
      <c r="I301" s="4"/>
      <c r="J301" s="4"/>
      <c r="K301" s="4"/>
      <c r="L301" s="4"/>
      <c r="M301" s="4"/>
    </row>
    <row r="302" ht="19" customHeight="1" spans="1:13">
      <c r="A302" s="2" t="s">
        <v>60</v>
      </c>
      <c r="B302" s="2" t="s">
        <v>1164</v>
      </c>
      <c r="C302" s="3">
        <v>0</v>
      </c>
      <c r="D302" s="2" t="s">
        <v>746</v>
      </c>
      <c r="E302" s="2"/>
      <c r="F302" s="2"/>
      <c r="G302" s="2"/>
      <c r="H302" s="4"/>
      <c r="I302" s="4"/>
      <c r="J302" s="4"/>
      <c r="K302" s="4"/>
      <c r="L302" s="4"/>
      <c r="M302" s="4"/>
    </row>
    <row r="303" ht="19" customHeight="1" spans="1:13">
      <c r="A303" s="9" t="s">
        <v>60</v>
      </c>
      <c r="B303" s="9" t="s">
        <v>1158</v>
      </c>
      <c r="C303" s="12">
        <f>SUMIFS('8月奖金发放记录'!$J$2:$J$171,'8月奖金发放记录'!$B$2:$B$171,"钟祥",'8月奖金发放记录'!$A$2:$A$171,"粤AGR8508")</f>
        <v>0</v>
      </c>
      <c r="D303" s="2" t="s">
        <v>1159</v>
      </c>
      <c r="E303" s="2" t="s">
        <v>1160</v>
      </c>
      <c r="F303" s="2"/>
      <c r="G303" s="2"/>
      <c r="H303" s="4"/>
      <c r="I303" s="4"/>
      <c r="J303" s="4"/>
      <c r="K303" s="4"/>
      <c r="L303" s="4"/>
      <c r="M303" s="4"/>
    </row>
    <row r="304" ht="19" customHeight="1" spans="1:13">
      <c r="A304" s="4"/>
      <c r="B304" s="4"/>
      <c r="C304" s="5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ht="34" customHeight="1" spans="1:13">
      <c r="A305" s="9" t="s">
        <v>672</v>
      </c>
      <c r="B305" s="10" t="s">
        <v>11</v>
      </c>
      <c r="C305" s="3">
        <v>150</v>
      </c>
      <c r="D305" s="2" t="s">
        <v>1151</v>
      </c>
      <c r="E305" s="2" t="s">
        <v>1151</v>
      </c>
      <c r="F305" s="2" t="s">
        <v>1151</v>
      </c>
      <c r="G305" s="2" t="s">
        <v>1151</v>
      </c>
      <c r="H305" s="2" t="s">
        <v>1151</v>
      </c>
      <c r="I305" s="2" t="s">
        <v>1151</v>
      </c>
      <c r="J305" s="2" t="s">
        <v>1151</v>
      </c>
      <c r="K305" s="2" t="s">
        <v>2949</v>
      </c>
      <c r="L305" s="2" t="s">
        <v>2949</v>
      </c>
      <c r="M305" s="2" t="s">
        <v>69</v>
      </c>
    </row>
    <row r="306" ht="34" customHeight="1" spans="1:13">
      <c r="A306" s="1" t="s">
        <v>60</v>
      </c>
      <c r="B306" s="1" t="s">
        <v>1155</v>
      </c>
      <c r="C306" s="11" t="s">
        <v>1108</v>
      </c>
      <c r="D306" s="1" t="s">
        <v>51</v>
      </c>
      <c r="E306" s="1" t="s">
        <v>1156</v>
      </c>
      <c r="F306" s="4"/>
      <c r="G306" s="4"/>
      <c r="H306" s="4"/>
      <c r="I306" s="4"/>
      <c r="J306" s="4"/>
      <c r="K306" s="4"/>
      <c r="L306" s="4"/>
      <c r="M306" s="4"/>
    </row>
    <row r="307" ht="19" customHeight="1" spans="1:13">
      <c r="A307" s="2" t="s">
        <v>60</v>
      </c>
      <c r="B307" s="2" t="s">
        <v>1100</v>
      </c>
      <c r="C307" s="3">
        <f>'8月奖金发放记录'!J9</f>
        <v>24.19</v>
      </c>
      <c r="D307" s="2" t="s">
        <v>1157</v>
      </c>
      <c r="E307" s="2"/>
      <c r="F307" s="2"/>
      <c r="G307" s="2"/>
      <c r="H307" s="4"/>
      <c r="I307" s="4"/>
      <c r="J307" s="4"/>
      <c r="K307" s="4"/>
      <c r="L307" s="4"/>
      <c r="M307" s="4"/>
    </row>
    <row r="308" ht="19" customHeight="1" spans="1:13">
      <c r="A308" s="9" t="s">
        <v>60</v>
      </c>
      <c r="B308" s="9" t="s">
        <v>1158</v>
      </c>
      <c r="C308" s="12">
        <f>SUMIFS('8月奖金发放记录'!$J$2:$J$171,'8月奖金发放记录'!$B$2:$B$171,"钟祥",'8月奖金发放记录'!$A$2:$A$171,"粤AGR9818")</f>
        <v>24.19</v>
      </c>
      <c r="D308" s="2" t="s">
        <v>1159</v>
      </c>
      <c r="E308" s="2" t="s">
        <v>1160</v>
      </c>
      <c r="F308" s="2"/>
      <c r="G308" s="2"/>
      <c r="H308" s="4"/>
      <c r="I308" s="4"/>
      <c r="J308" s="4"/>
      <c r="K308" s="4"/>
      <c r="L308" s="4"/>
      <c r="M308" s="4"/>
    </row>
    <row r="309" ht="19" customHeight="1" spans="1:13">
      <c r="A309" s="4"/>
      <c r="B309" s="4"/>
      <c r="C309" s="5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ht="34" customHeight="1" spans="1:13">
      <c r="A310" s="9" t="s">
        <v>675</v>
      </c>
      <c r="B310" s="10" t="s">
        <v>11</v>
      </c>
      <c r="C310" s="3">
        <v>150</v>
      </c>
      <c r="D310" s="2" t="s">
        <v>1151</v>
      </c>
      <c r="E310" s="2" t="s">
        <v>1151</v>
      </c>
      <c r="F310" s="2" t="s">
        <v>1151</v>
      </c>
      <c r="G310" s="2" t="s">
        <v>1151</v>
      </c>
      <c r="H310" s="2" t="s">
        <v>1151</v>
      </c>
      <c r="I310" s="2" t="s">
        <v>2950</v>
      </c>
      <c r="J310" s="2" t="s">
        <v>2951</v>
      </c>
      <c r="K310" s="2" t="s">
        <v>2952</v>
      </c>
      <c r="L310" s="2" t="s">
        <v>2953</v>
      </c>
      <c r="M310" s="2" t="s">
        <v>24</v>
      </c>
    </row>
    <row r="311" ht="34" customHeight="1" spans="1:13">
      <c r="A311" s="1" t="s">
        <v>60</v>
      </c>
      <c r="B311" s="1" t="s">
        <v>1155</v>
      </c>
      <c r="C311" s="11" t="s">
        <v>1108</v>
      </c>
      <c r="D311" s="1" t="s">
        <v>51</v>
      </c>
      <c r="E311" s="1" t="s">
        <v>1156</v>
      </c>
      <c r="F311" s="4"/>
      <c r="G311" s="4"/>
      <c r="H311" s="4"/>
      <c r="I311" s="4"/>
      <c r="J311" s="4"/>
      <c r="K311" s="4"/>
      <c r="L311" s="4"/>
      <c r="M311" s="4"/>
    </row>
    <row r="312" ht="19" customHeight="1" spans="1:13">
      <c r="A312" s="2" t="s">
        <v>60</v>
      </c>
      <c r="B312" s="2" t="s">
        <v>1100</v>
      </c>
      <c r="C312" s="3">
        <f>'8月奖金发放记录'!J10</f>
        <v>150</v>
      </c>
      <c r="D312" s="2" t="s">
        <v>1157</v>
      </c>
      <c r="E312" s="2"/>
      <c r="F312" s="2"/>
      <c r="G312" s="2"/>
      <c r="H312" s="4"/>
      <c r="I312" s="4"/>
      <c r="J312" s="4"/>
      <c r="K312" s="4"/>
      <c r="L312" s="4"/>
      <c r="M312" s="4"/>
    </row>
    <row r="313" ht="19" customHeight="1" spans="1:13">
      <c r="A313" s="9" t="s">
        <v>60</v>
      </c>
      <c r="B313" s="9" t="s">
        <v>1158</v>
      </c>
      <c r="C313" s="12">
        <f>SUMIFS('8月奖金发放记录'!$J$2:$J$171,'8月奖金发放记录'!$B$2:$B$171,"钟祥",'8月奖金发放记录'!$A$2:$A$171,"粤AGR9879")</f>
        <v>150</v>
      </c>
      <c r="D313" s="2" t="s">
        <v>1159</v>
      </c>
      <c r="E313" s="2" t="s">
        <v>1160</v>
      </c>
      <c r="F313" s="2"/>
      <c r="G313" s="2"/>
      <c r="H313" s="4"/>
      <c r="I313" s="4"/>
      <c r="J313" s="4"/>
      <c r="K313" s="4"/>
      <c r="L313" s="4"/>
      <c r="M313" s="4"/>
    </row>
    <row r="314" ht="19" customHeight="1" spans="1:13">
      <c r="A314" s="4"/>
      <c r="B314" s="4"/>
      <c r="C314" s="5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ht="34" customHeight="1" spans="1:13">
      <c r="A315" s="9" t="s">
        <v>676</v>
      </c>
      <c r="B315" s="10" t="s">
        <v>11</v>
      </c>
      <c r="C315" s="3">
        <v>150</v>
      </c>
      <c r="D315" s="2" t="s">
        <v>1151</v>
      </c>
      <c r="E315" s="2" t="s">
        <v>1151</v>
      </c>
      <c r="F315" s="2" t="s">
        <v>1151</v>
      </c>
      <c r="G315" s="2" t="s">
        <v>1151</v>
      </c>
      <c r="H315" s="2" t="s">
        <v>1151</v>
      </c>
      <c r="I315" s="2" t="s">
        <v>2954</v>
      </c>
      <c r="J315" s="2" t="s">
        <v>2955</v>
      </c>
      <c r="K315" s="2" t="s">
        <v>2956</v>
      </c>
      <c r="L315" s="2" t="s">
        <v>2957</v>
      </c>
      <c r="M315" s="2" t="s">
        <v>69</v>
      </c>
    </row>
    <row r="316" ht="34" customHeight="1" spans="1:13">
      <c r="A316" s="1" t="s">
        <v>60</v>
      </c>
      <c r="B316" s="1" t="s">
        <v>1155</v>
      </c>
      <c r="C316" s="11" t="s">
        <v>1108</v>
      </c>
      <c r="D316" s="1" t="s">
        <v>51</v>
      </c>
      <c r="E316" s="1" t="s">
        <v>1156</v>
      </c>
      <c r="F316" s="4"/>
      <c r="G316" s="4"/>
      <c r="H316" s="4"/>
      <c r="I316" s="4"/>
      <c r="J316" s="4"/>
      <c r="K316" s="4"/>
      <c r="L316" s="4"/>
      <c r="M316" s="4"/>
    </row>
    <row r="317" ht="19" customHeight="1" spans="1:13">
      <c r="A317" s="2" t="s">
        <v>60</v>
      </c>
      <c r="B317" s="2" t="s">
        <v>1100</v>
      </c>
      <c r="C317" s="3">
        <f>'8月奖金发放记录'!J11</f>
        <v>150</v>
      </c>
      <c r="D317" s="2" t="s">
        <v>1157</v>
      </c>
      <c r="E317" s="2"/>
      <c r="F317" s="2"/>
      <c r="G317" s="2"/>
      <c r="H317" s="4"/>
      <c r="I317" s="4"/>
      <c r="J317" s="4"/>
      <c r="K317" s="4"/>
      <c r="L317" s="4"/>
      <c r="M317" s="4"/>
    </row>
    <row r="318" ht="19" customHeight="1" spans="1:13">
      <c r="A318" s="2" t="s">
        <v>60</v>
      </c>
      <c r="B318" s="2" t="s">
        <v>696</v>
      </c>
      <c r="C318" s="3">
        <f>'8月奖金发放记录'!J152</f>
        <v>150</v>
      </c>
      <c r="D318" s="2" t="s">
        <v>1157</v>
      </c>
      <c r="E318" s="2"/>
      <c r="F318" s="2"/>
      <c r="G318" s="2"/>
      <c r="H318" s="4"/>
      <c r="I318" s="4"/>
      <c r="J318" s="4"/>
      <c r="K318" s="4"/>
      <c r="L318" s="4"/>
      <c r="M318" s="4"/>
    </row>
    <row r="319" ht="19" customHeight="1" spans="1:13">
      <c r="A319" s="2" t="s">
        <v>60</v>
      </c>
      <c r="B319" s="2" t="s">
        <v>697</v>
      </c>
      <c r="C319" s="3">
        <f>'8月奖金发放记录'!J153</f>
        <v>150</v>
      </c>
      <c r="D319" s="2" t="s">
        <v>1157</v>
      </c>
      <c r="E319" s="2"/>
      <c r="F319" s="2"/>
      <c r="G319" s="2"/>
      <c r="H319" s="4"/>
      <c r="I319" s="4"/>
      <c r="J319" s="4"/>
      <c r="K319" s="4"/>
      <c r="L319" s="4"/>
      <c r="M319" s="4"/>
    </row>
    <row r="320" ht="19" customHeight="1" spans="1:13">
      <c r="A320" s="9" t="s">
        <v>60</v>
      </c>
      <c r="B320" s="9" t="s">
        <v>1158</v>
      </c>
      <c r="C320" s="12">
        <f>SUMIFS('8月奖金发放记录'!$J$2:$J$171,'8月奖金发放记录'!$B$2:$B$171,"钟祥",'8月奖金发放记录'!$A$2:$A$171,"粤AGR9887")</f>
        <v>450</v>
      </c>
      <c r="D320" s="2" t="s">
        <v>1159</v>
      </c>
      <c r="E320" s="2" t="s">
        <v>1160</v>
      </c>
      <c r="F320" s="2"/>
      <c r="G320" s="2"/>
      <c r="H320" s="4"/>
      <c r="I320" s="4"/>
      <c r="J320" s="4"/>
      <c r="K320" s="4"/>
      <c r="L320" s="4"/>
      <c r="M320" s="4"/>
    </row>
    <row r="321" ht="19" customHeight="1" spans="1:13">
      <c r="A321" s="4"/>
      <c r="B321" s="4"/>
      <c r="C321" s="5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ht="19" customHeight="1" spans="1:13">
      <c r="A322" s="6" t="s">
        <v>1102</v>
      </c>
      <c r="B322" s="6"/>
      <c r="C322" s="7">
        <f>H2</f>
        <v>2445.8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ht="19" customHeight="1" spans="1:1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ht="19" customHeight="1" spans="1:1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ht="19" customHeight="1" spans="1:1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ht="19" customHeight="1" spans="1:1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ht="19" customHeight="1" spans="1:1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ht="19" customHeight="1" spans="1:1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ht="19" customHeight="1" spans="1:1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ht="19" customHeight="1" spans="1:1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ht="19" customHeight="1" spans="1:1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ht="19" customHeight="1" spans="1:1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ht="19" customHeight="1" spans="1:1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ht="19" customHeight="1" spans="1:1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ht="19" customHeight="1" spans="1:1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ht="19" customHeight="1" spans="1:1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ht="19" customHeight="1" spans="1:1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ht="19" customHeight="1" spans="1:1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ht="19" customHeight="1" spans="1:1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ht="19" customHeight="1" spans="1:1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ht="19" customHeight="1" spans="1:1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ht="19" customHeight="1" spans="1:1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ht="19" customHeight="1" spans="1:1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ht="19" customHeight="1" spans="1:1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ht="19" customHeight="1" spans="1:1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ht="19" customHeight="1" spans="1:1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ht="19" customHeight="1" spans="1:1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ht="19" customHeight="1" spans="1:1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ht="19" customHeight="1" spans="1:1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ht="19" customHeight="1" spans="1:1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ht="19" customHeight="1" spans="1:1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ht="19" customHeight="1" spans="1:1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ht="19" customHeight="1" spans="1:1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ht="19" customHeight="1" spans="1:1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ht="19" customHeight="1" spans="1:1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ht="19" customHeight="1" spans="1:1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ht="19" customHeight="1" spans="1:1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ht="19" customHeight="1" spans="1:1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ht="19" customHeight="1" spans="1:1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ht="19" customHeight="1" spans="1:1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ht="19" customHeight="1" spans="1:1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ht="19" customHeight="1" spans="1:1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ht="19" customHeight="1" spans="1:1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ht="19" customHeight="1" spans="1:1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ht="19" customHeight="1" spans="1:1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ht="19" customHeight="1" spans="1:1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ht="19" customHeight="1" spans="1:1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ht="19" customHeight="1" spans="1:1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ht="19" customHeight="1" spans="1:1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ht="19" customHeight="1" spans="1:1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ht="19" customHeight="1" spans="1:1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ht="19" customHeight="1" spans="1:1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ht="19" customHeight="1" spans="1:1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ht="19" customHeight="1" spans="1:1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ht="19" customHeight="1" spans="1:1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ht="19" customHeight="1" spans="1:1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ht="19" customHeight="1" spans="1:1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ht="19" customHeight="1" spans="1:1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ht="19" customHeight="1" spans="1:1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ht="19" customHeight="1" spans="1:1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ht="19" customHeight="1" spans="1:1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ht="19" customHeight="1" spans="1:1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ht="19" customHeight="1" spans="1:1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ht="19" customHeight="1" spans="1:1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ht="19" customHeight="1" spans="1:1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ht="19" customHeight="1" spans="1:1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ht="19" customHeight="1" spans="1:1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ht="19" customHeight="1" spans="1:1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ht="19" customHeight="1" spans="1:1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ht="19" customHeight="1" spans="1:1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ht="19" customHeight="1" spans="1:1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ht="19" customHeight="1" spans="1:1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ht="19" customHeight="1" spans="1:1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ht="19" customHeight="1" spans="1:1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ht="19" customHeight="1" spans="1:1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ht="19" customHeight="1" spans="1:1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ht="19" customHeight="1" spans="1:1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ht="19" customHeight="1" spans="1:1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ht="19" customHeight="1" spans="1:1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ht="19" customHeight="1" spans="1:1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ht="19" customHeight="1" spans="1:1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ht="19" customHeight="1" spans="1:1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ht="19" customHeight="1" spans="1:1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ht="19" customHeight="1" spans="1:1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ht="19" customHeight="1" spans="1:1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ht="19" customHeight="1" spans="1:1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ht="19" customHeight="1" spans="1:1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ht="19" customHeight="1" spans="1:1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ht="19" customHeight="1" spans="1:1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ht="19" customHeight="1" spans="1:1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ht="19" customHeight="1" spans="1:1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ht="19" customHeight="1" spans="1:1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ht="19" customHeight="1" spans="1: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ht="19" customHeight="1" spans="1:1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ht="19" customHeight="1" spans="1:1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ht="19" customHeight="1" spans="1:1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ht="19" customHeight="1" spans="1:1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ht="19" customHeight="1" spans="1:1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ht="19" customHeight="1" spans="1:1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ht="19" customHeight="1" spans="1:1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ht="19" customHeight="1" spans="1:1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ht="19" customHeight="1" spans="1:1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ht="19" customHeight="1" spans="1:1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ht="19" customHeight="1" spans="1:1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ht="19" customHeight="1" spans="1:1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ht="19" customHeight="1" spans="1:1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ht="19" customHeight="1" spans="1:1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ht="19" customHeight="1" spans="1:1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ht="19" customHeight="1" spans="1:1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ht="19" customHeight="1" spans="1:1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ht="19" customHeight="1" spans="1:1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ht="19" customHeight="1" spans="1:1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ht="19" customHeight="1" spans="1:1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ht="19" customHeight="1" spans="1:1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ht="19" customHeight="1" spans="1:1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ht="19" customHeight="1" spans="1:1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ht="19" customHeight="1" spans="1:1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ht="19" customHeight="1" spans="1:1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ht="19" customHeight="1" spans="1:1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ht="19" customHeight="1" spans="1:1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ht="19" customHeight="1" spans="1:1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ht="19" customHeight="1" spans="1:1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ht="19" customHeight="1" spans="1:1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ht="19" customHeight="1" spans="1:1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ht="19" customHeight="1" spans="1:1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ht="19" customHeight="1" spans="1:1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ht="19" customHeight="1" spans="1:1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ht="19" customHeight="1" spans="1:1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ht="19" customHeight="1" spans="1:1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ht="19" customHeight="1" spans="1:1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ht="19" customHeight="1" spans="1:1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ht="19" customHeight="1" spans="1:1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ht="19" customHeight="1" spans="1:1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ht="19" customHeight="1" spans="1:1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ht="19" customHeight="1" spans="1:1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ht="19" customHeight="1" spans="1:1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ht="19" customHeight="1" spans="1:1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ht="19" customHeight="1" spans="1:1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ht="19" customHeight="1" spans="1:1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ht="19" customHeight="1" spans="1:1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ht="19" customHeight="1" spans="1:1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ht="19" customHeight="1" spans="1:1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ht="19" customHeight="1" spans="1:1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ht="19" customHeight="1" spans="1:1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ht="19" customHeight="1" spans="1:1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ht="19" customHeight="1" spans="1:1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ht="19" customHeight="1" spans="1:1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ht="19" customHeight="1" spans="1:1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ht="19" customHeight="1" spans="1:1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ht="19" customHeight="1" spans="1:1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ht="19" customHeight="1" spans="1:1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ht="19" customHeight="1" spans="1:1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ht="19" customHeight="1" spans="1:1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ht="19" customHeight="1" spans="1:1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ht="19" customHeight="1" spans="1:1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ht="19" customHeight="1" spans="1:1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ht="19" customHeight="1" spans="1:1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ht="19" customHeight="1" spans="1:1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ht="19" customHeight="1" spans="1:1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ht="19" customHeight="1" spans="1:1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ht="19" customHeight="1" spans="1:1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ht="19" customHeight="1" spans="1:1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ht="19" customHeight="1" spans="1:1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ht="19" customHeight="1" spans="1:1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ht="19" customHeight="1" spans="1:1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ht="19" customHeight="1" spans="1:1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ht="19" customHeight="1" spans="1:1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ht="19" customHeight="1" spans="1:1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ht="19" customHeight="1" spans="1:1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ht="19" customHeight="1" spans="1:1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ht="19" customHeight="1" spans="1:1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ht="19" customHeight="1" spans="1:1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ht="19" customHeight="1" spans="1:1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ht="19" customHeight="1" spans="1:1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ht="19" customHeight="1" spans="1:1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ht="19" customHeight="1" spans="1:1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ht="19" customHeight="1" spans="1:1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ht="19" customHeight="1" spans="1:1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ht="19" customHeight="1" spans="1:1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ht="19" customHeight="1" spans="1:1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ht="19" customHeight="1" spans="1:1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ht="19" customHeight="1" spans="1:1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ht="19" customHeight="1" spans="1:1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ht="19" customHeight="1" spans="1:1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ht="19" customHeight="1" spans="1:1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ht="19" customHeight="1" spans="1:1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ht="19" customHeight="1" spans="1:1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ht="19" customHeight="1" spans="1:1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ht="19" customHeight="1" spans="1:1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ht="19" customHeight="1" spans="1:1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ht="19" customHeight="1" spans="1:1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ht="19" customHeight="1" spans="1:1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ht="19" customHeight="1" spans="1: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ht="19" customHeight="1" spans="1:1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</sheetData>
  <mergeCells count="194">
    <mergeCell ref="A1:M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  <mergeCell ref="E21:G21"/>
    <mergeCell ref="D22:G22"/>
    <mergeCell ref="E23:G23"/>
    <mergeCell ref="E26:G26"/>
    <mergeCell ref="D27:G27"/>
    <mergeCell ref="E28:G28"/>
    <mergeCell ref="E31:G31"/>
    <mergeCell ref="D32:G32"/>
    <mergeCell ref="E33:G33"/>
    <mergeCell ref="E36:G36"/>
    <mergeCell ref="D37:G37"/>
    <mergeCell ref="E38:G38"/>
    <mergeCell ref="E41:G41"/>
    <mergeCell ref="D42:G42"/>
    <mergeCell ref="E43:G43"/>
    <mergeCell ref="E46:G46"/>
    <mergeCell ref="D47:G47"/>
    <mergeCell ref="E48:G48"/>
    <mergeCell ref="E51:G51"/>
    <mergeCell ref="D52:G52"/>
    <mergeCell ref="E53:G53"/>
    <mergeCell ref="E56:G56"/>
    <mergeCell ref="D57:G57"/>
    <mergeCell ref="E58:G58"/>
    <mergeCell ref="E61:G61"/>
    <mergeCell ref="D62:G62"/>
    <mergeCell ref="E63:G63"/>
    <mergeCell ref="E66:G66"/>
    <mergeCell ref="D67:G67"/>
    <mergeCell ref="E68:G68"/>
    <mergeCell ref="E71:G71"/>
    <mergeCell ref="D72:G72"/>
    <mergeCell ref="E73:G73"/>
    <mergeCell ref="E76:G76"/>
    <mergeCell ref="D77:G77"/>
    <mergeCell ref="E78:G78"/>
    <mergeCell ref="E81:G81"/>
    <mergeCell ref="D82:G82"/>
    <mergeCell ref="E83:G83"/>
    <mergeCell ref="E86:G86"/>
    <mergeCell ref="D87:G87"/>
    <mergeCell ref="E88:G88"/>
    <mergeCell ref="E91:G91"/>
    <mergeCell ref="D92:G92"/>
    <mergeCell ref="E93:G93"/>
    <mergeCell ref="E96:G96"/>
    <mergeCell ref="D97:G97"/>
    <mergeCell ref="E98:G98"/>
    <mergeCell ref="E101:G101"/>
    <mergeCell ref="D102:G102"/>
    <mergeCell ref="E103:G103"/>
    <mergeCell ref="E106:G106"/>
    <mergeCell ref="D107:G107"/>
    <mergeCell ref="E108:G108"/>
    <mergeCell ref="E111:G111"/>
    <mergeCell ref="D112:G112"/>
    <mergeCell ref="E113:G113"/>
    <mergeCell ref="E116:G116"/>
    <mergeCell ref="D117:G117"/>
    <mergeCell ref="E118:G118"/>
    <mergeCell ref="E121:G121"/>
    <mergeCell ref="D122:G122"/>
    <mergeCell ref="E123:G123"/>
    <mergeCell ref="E126:G126"/>
    <mergeCell ref="D127:G127"/>
    <mergeCell ref="E128:G128"/>
    <mergeCell ref="E131:G131"/>
    <mergeCell ref="D132:G132"/>
    <mergeCell ref="E133:G133"/>
    <mergeCell ref="E136:G136"/>
    <mergeCell ref="D137:G137"/>
    <mergeCell ref="E138:G138"/>
    <mergeCell ref="E141:G141"/>
    <mergeCell ref="D142:G142"/>
    <mergeCell ref="E143:G143"/>
    <mergeCell ref="E146:G146"/>
    <mergeCell ref="D147:G147"/>
    <mergeCell ref="E148:G148"/>
    <mergeCell ref="E151:G151"/>
    <mergeCell ref="D152:G152"/>
    <mergeCell ref="E153:G153"/>
    <mergeCell ref="E156:G156"/>
    <mergeCell ref="D157:G157"/>
    <mergeCell ref="E158:G158"/>
    <mergeCell ref="E161:G161"/>
    <mergeCell ref="D162:G162"/>
    <mergeCell ref="E163:G163"/>
    <mergeCell ref="E166:G166"/>
    <mergeCell ref="D167:G167"/>
    <mergeCell ref="E168:G168"/>
    <mergeCell ref="E171:G171"/>
    <mergeCell ref="D172:G172"/>
    <mergeCell ref="E173:G173"/>
    <mergeCell ref="E176:G176"/>
    <mergeCell ref="D177:G177"/>
    <mergeCell ref="E178:G178"/>
    <mergeCell ref="E181:G181"/>
    <mergeCell ref="D182:G182"/>
    <mergeCell ref="E183:G183"/>
    <mergeCell ref="E186:G186"/>
    <mergeCell ref="D187:G187"/>
    <mergeCell ref="E188:G188"/>
    <mergeCell ref="E191:G191"/>
    <mergeCell ref="D192:G192"/>
    <mergeCell ref="E193:G193"/>
    <mergeCell ref="E196:G196"/>
    <mergeCell ref="D197:G197"/>
    <mergeCell ref="E198:G198"/>
    <mergeCell ref="E201:G201"/>
    <mergeCell ref="D202:G202"/>
    <mergeCell ref="E203:G203"/>
    <mergeCell ref="E206:G206"/>
    <mergeCell ref="D207:G207"/>
    <mergeCell ref="E208:G208"/>
    <mergeCell ref="E211:G211"/>
    <mergeCell ref="D212:G212"/>
    <mergeCell ref="E213:G213"/>
    <mergeCell ref="E216:G216"/>
    <mergeCell ref="D217:G217"/>
    <mergeCell ref="E218:G218"/>
    <mergeCell ref="E221:G221"/>
    <mergeCell ref="D222:G222"/>
    <mergeCell ref="E223:G223"/>
    <mergeCell ref="E226:G226"/>
    <mergeCell ref="D227:G227"/>
    <mergeCell ref="E228:G228"/>
    <mergeCell ref="E231:G231"/>
    <mergeCell ref="D232:G232"/>
    <mergeCell ref="E233:G233"/>
    <mergeCell ref="E236:G236"/>
    <mergeCell ref="D237:G237"/>
    <mergeCell ref="E238:G238"/>
    <mergeCell ref="E241:G241"/>
    <mergeCell ref="D242:G242"/>
    <mergeCell ref="E243:G243"/>
    <mergeCell ref="E246:G246"/>
    <mergeCell ref="D247:G247"/>
    <mergeCell ref="E248:G248"/>
    <mergeCell ref="E251:G251"/>
    <mergeCell ref="D252:G252"/>
    <mergeCell ref="E253:G253"/>
    <mergeCell ref="E256:G256"/>
    <mergeCell ref="D257:G257"/>
    <mergeCell ref="E258:G258"/>
    <mergeCell ref="E261:G261"/>
    <mergeCell ref="D262:G262"/>
    <mergeCell ref="E263:G263"/>
    <mergeCell ref="E266:G266"/>
    <mergeCell ref="D267:G267"/>
    <mergeCell ref="E268:G268"/>
    <mergeCell ref="E271:G271"/>
    <mergeCell ref="D272:G272"/>
    <mergeCell ref="E273:G273"/>
    <mergeCell ref="E276:G276"/>
    <mergeCell ref="D277:G277"/>
    <mergeCell ref="E278:G278"/>
    <mergeCell ref="E281:G281"/>
    <mergeCell ref="D282:G282"/>
    <mergeCell ref="E283:G283"/>
    <mergeCell ref="E286:G286"/>
    <mergeCell ref="D287:G287"/>
    <mergeCell ref="E288:G288"/>
    <mergeCell ref="E291:G291"/>
    <mergeCell ref="D292:G292"/>
    <mergeCell ref="E293:G293"/>
    <mergeCell ref="E296:G296"/>
    <mergeCell ref="D297:G297"/>
    <mergeCell ref="E298:G298"/>
    <mergeCell ref="E301:G301"/>
    <mergeCell ref="D302:G302"/>
    <mergeCell ref="E303:G303"/>
    <mergeCell ref="E306:G306"/>
    <mergeCell ref="D307:G307"/>
    <mergeCell ref="E308:G308"/>
    <mergeCell ref="E311:G311"/>
    <mergeCell ref="D312:G312"/>
    <mergeCell ref="E313:G313"/>
    <mergeCell ref="E316:G316"/>
    <mergeCell ref="D317:G317"/>
    <mergeCell ref="D318:G318"/>
    <mergeCell ref="D319:G319"/>
    <mergeCell ref="E320:G320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workbookViewId="0">
      <selection activeCell="A1" sqref="A1:M1"/>
    </sheetView>
  </sheetViews>
  <sheetFormatPr defaultColWidth="9" defaultRowHeight="16.8"/>
  <cols>
    <col min="1" max="1" width="22" customWidth="1"/>
    <col min="2" max="2" width="28" customWidth="1"/>
    <col min="3" max="3" width="14" customWidth="1"/>
    <col min="4" max="11" width="22" customWidth="1"/>
    <col min="12" max="12" width="25" customWidth="1"/>
    <col min="13" max="13" width="12" customWidth="1"/>
  </cols>
  <sheetData>
    <row r="1" ht="22" customHeight="1" spans="1:13">
      <c r="A1" s="8" t="s">
        <v>2958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ht="19" customHeight="1" spans="1:13">
      <c r="A2" s="6" t="s">
        <v>1139</v>
      </c>
      <c r="B2" s="6"/>
      <c r="C2" s="6"/>
      <c r="D2" s="6"/>
      <c r="E2" s="6" t="s">
        <v>1140</v>
      </c>
      <c r="F2" s="6"/>
      <c r="G2" s="6"/>
      <c r="H2" s="7">
        <f>SUMIFS('8月奖金发放记录'!$J$2:$J$171,'8月奖金发放记录'!$B$2:$B$171,"陈高伟")</f>
        <v>0</v>
      </c>
      <c r="I2" s="6"/>
      <c r="J2" s="6"/>
      <c r="K2" s="6"/>
      <c r="L2" s="6"/>
      <c r="M2" s="6"/>
    </row>
    <row r="3" ht="19" customHeight="1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34" customHeight="1" spans="1:13">
      <c r="A4" s="1" t="s">
        <v>30</v>
      </c>
      <c r="B4" s="1" t="s">
        <v>0</v>
      </c>
      <c r="C4" s="1" t="s">
        <v>1141</v>
      </c>
      <c r="D4" s="1" t="s">
        <v>1142</v>
      </c>
      <c r="E4" s="1" t="s">
        <v>1143</v>
      </c>
      <c r="F4" s="1" t="s">
        <v>1144</v>
      </c>
      <c r="G4" s="1" t="s">
        <v>1145</v>
      </c>
      <c r="H4" s="1" t="s">
        <v>1146</v>
      </c>
      <c r="I4" s="1" t="s">
        <v>1147</v>
      </c>
      <c r="J4" s="1" t="s">
        <v>1148</v>
      </c>
      <c r="K4" s="1" t="s">
        <v>1149</v>
      </c>
      <c r="L4" s="1" t="s">
        <v>1150</v>
      </c>
      <c r="M4" s="1" t="s">
        <v>69</v>
      </c>
    </row>
    <row r="5" ht="34" customHeight="1" spans="1:13">
      <c r="A5" s="9" t="s">
        <v>52</v>
      </c>
      <c r="B5" s="10" t="s">
        <v>17</v>
      </c>
      <c r="C5" s="3">
        <v>1000</v>
      </c>
      <c r="D5" s="2" t="s">
        <v>1151</v>
      </c>
      <c r="E5" s="2" t="s">
        <v>1151</v>
      </c>
      <c r="F5" s="2" t="s">
        <v>1151</v>
      </c>
      <c r="G5" s="2" t="s">
        <v>1151</v>
      </c>
      <c r="H5" s="2" t="s">
        <v>1151</v>
      </c>
      <c r="I5" s="2" t="s">
        <v>1151</v>
      </c>
      <c r="J5" s="2" t="s">
        <v>2959</v>
      </c>
      <c r="K5" s="2" t="s">
        <v>2960</v>
      </c>
      <c r="L5" s="2" t="s">
        <v>2961</v>
      </c>
      <c r="M5" s="2" t="s">
        <v>24</v>
      </c>
    </row>
    <row r="6" ht="34" customHeight="1" spans="1:13">
      <c r="A6" s="1" t="s">
        <v>60</v>
      </c>
      <c r="B6" s="1" t="s">
        <v>1155</v>
      </c>
      <c r="C6" s="11" t="s">
        <v>1108</v>
      </c>
      <c r="D6" s="1" t="s">
        <v>51</v>
      </c>
      <c r="E6" s="1" t="s">
        <v>1156</v>
      </c>
      <c r="F6" s="4"/>
      <c r="G6" s="4"/>
      <c r="H6" s="4"/>
      <c r="I6" s="4"/>
      <c r="J6" s="4"/>
      <c r="K6" s="4"/>
      <c r="L6" s="4"/>
      <c r="M6" s="4"/>
    </row>
    <row r="7" ht="19" customHeight="1" spans="1:13">
      <c r="A7" s="2" t="s">
        <v>60</v>
      </c>
      <c r="B7" s="2" t="s">
        <v>1164</v>
      </c>
      <c r="C7" s="3">
        <v>0</v>
      </c>
      <c r="D7" s="2" t="s">
        <v>746</v>
      </c>
      <c r="E7" s="2"/>
      <c r="F7" s="2"/>
      <c r="G7" s="2"/>
      <c r="H7" s="4"/>
      <c r="I7" s="4"/>
      <c r="J7" s="4"/>
      <c r="K7" s="4"/>
      <c r="L7" s="4"/>
      <c r="M7" s="4"/>
    </row>
    <row r="8" ht="19" customHeight="1" spans="1:13">
      <c r="A8" s="9" t="s">
        <v>60</v>
      </c>
      <c r="B8" s="9" t="s">
        <v>1158</v>
      </c>
      <c r="C8" s="12">
        <f>SUMIFS('8月奖金发放记录'!$J$2:$J$171,'8月奖金发放记录'!$B$2:$B$171,"陈高伟",'8月奖金发放记录'!$A$2:$A$171,"粤A02699F")</f>
        <v>0</v>
      </c>
      <c r="D8" s="2" t="s">
        <v>1159</v>
      </c>
      <c r="E8" s="2" t="s">
        <v>1160</v>
      </c>
      <c r="F8" s="2"/>
      <c r="G8" s="2"/>
      <c r="H8" s="4"/>
      <c r="I8" s="4"/>
      <c r="J8" s="4"/>
      <c r="K8" s="4"/>
      <c r="L8" s="4"/>
      <c r="M8" s="4"/>
    </row>
    <row r="9" ht="19" customHeight="1" spans="1:13">
      <c r="A9" s="4"/>
      <c r="B9" s="4"/>
      <c r="C9" s="5"/>
      <c r="D9" s="4"/>
      <c r="E9" s="4"/>
      <c r="F9" s="4"/>
      <c r="G9" s="4"/>
      <c r="H9" s="4"/>
      <c r="I9" s="4"/>
      <c r="J9" s="4"/>
      <c r="K9" s="4"/>
      <c r="L9" s="4"/>
      <c r="M9" s="4"/>
    </row>
    <row r="10" ht="34" customHeight="1" spans="1:13">
      <c r="A10" s="9" t="s">
        <v>61</v>
      </c>
      <c r="B10" s="10" t="s">
        <v>17</v>
      </c>
      <c r="C10" s="3">
        <v>1000</v>
      </c>
      <c r="D10" s="2" t="s">
        <v>1151</v>
      </c>
      <c r="E10" s="2" t="s">
        <v>1151</v>
      </c>
      <c r="F10" s="2" t="s">
        <v>1151</v>
      </c>
      <c r="G10" s="2" t="s">
        <v>1151</v>
      </c>
      <c r="H10" s="2" t="s">
        <v>1151</v>
      </c>
      <c r="I10" s="2" t="s">
        <v>1151</v>
      </c>
      <c r="J10" s="2" t="s">
        <v>2962</v>
      </c>
      <c r="K10" s="2" t="s">
        <v>2963</v>
      </c>
      <c r="L10" s="2" t="s">
        <v>2964</v>
      </c>
      <c r="M10" s="2" t="s">
        <v>24</v>
      </c>
    </row>
    <row r="11" ht="34" customHeight="1" spans="1:13">
      <c r="A11" s="1" t="s">
        <v>60</v>
      </c>
      <c r="B11" s="1" t="s">
        <v>1155</v>
      </c>
      <c r="C11" s="11" t="s">
        <v>1108</v>
      </c>
      <c r="D11" s="1" t="s">
        <v>51</v>
      </c>
      <c r="E11" s="1" t="s">
        <v>1156</v>
      </c>
      <c r="F11" s="4"/>
      <c r="G11" s="4"/>
      <c r="H11" s="4"/>
      <c r="I11" s="4"/>
      <c r="J11" s="4"/>
      <c r="K11" s="4"/>
      <c r="L11" s="4"/>
      <c r="M11" s="4"/>
    </row>
    <row r="12" ht="19" customHeight="1" spans="1:13">
      <c r="A12" s="2" t="s">
        <v>60</v>
      </c>
      <c r="B12" s="2" t="s">
        <v>1164</v>
      </c>
      <c r="C12" s="3">
        <v>0</v>
      </c>
      <c r="D12" s="2" t="s">
        <v>746</v>
      </c>
      <c r="E12" s="2"/>
      <c r="F12" s="2"/>
      <c r="G12" s="2"/>
      <c r="H12" s="4"/>
      <c r="I12" s="4"/>
      <c r="J12" s="4"/>
      <c r="K12" s="4"/>
      <c r="L12" s="4"/>
      <c r="M12" s="4"/>
    </row>
    <row r="13" ht="19" customHeight="1" spans="1:13">
      <c r="A13" s="9" t="s">
        <v>60</v>
      </c>
      <c r="B13" s="9" t="s">
        <v>1158</v>
      </c>
      <c r="C13" s="12">
        <f>SUMIFS('8月奖金发放记录'!$J$2:$J$171,'8月奖金发放记录'!$B$2:$B$171,"陈高伟",'8月奖金发放记录'!$A$2:$A$171,"粤A06158F")</f>
        <v>0</v>
      </c>
      <c r="D13" s="2" t="s">
        <v>1159</v>
      </c>
      <c r="E13" s="2" t="s">
        <v>1160</v>
      </c>
      <c r="F13" s="2"/>
      <c r="G13" s="2"/>
      <c r="H13" s="4"/>
      <c r="I13" s="4"/>
      <c r="J13" s="4"/>
      <c r="K13" s="4"/>
      <c r="L13" s="4"/>
      <c r="M13" s="4"/>
    </row>
    <row r="14" ht="19" customHeight="1" spans="1:13">
      <c r="A14" s="4"/>
      <c r="B14" s="4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ht="34" customHeight="1" spans="1:13">
      <c r="A15" s="9" t="s">
        <v>62</v>
      </c>
      <c r="B15" s="10" t="s">
        <v>17</v>
      </c>
      <c r="C15" s="3">
        <v>1000</v>
      </c>
      <c r="D15" s="2" t="s">
        <v>1151</v>
      </c>
      <c r="E15" s="2" t="s">
        <v>1151</v>
      </c>
      <c r="F15" s="2" t="s">
        <v>1151</v>
      </c>
      <c r="G15" s="2" t="s">
        <v>1151</v>
      </c>
      <c r="H15" s="2" t="s">
        <v>1151</v>
      </c>
      <c r="I15" s="2" t="s">
        <v>1151</v>
      </c>
      <c r="J15" s="2" t="s">
        <v>2965</v>
      </c>
      <c r="K15" s="2" t="s">
        <v>2966</v>
      </c>
      <c r="L15" s="2" t="s">
        <v>2967</v>
      </c>
      <c r="M15" s="2" t="s">
        <v>24</v>
      </c>
    </row>
    <row r="16" ht="34" customHeight="1" spans="1:13">
      <c r="A16" s="1" t="s">
        <v>60</v>
      </c>
      <c r="B16" s="1" t="s">
        <v>1155</v>
      </c>
      <c r="C16" s="11" t="s">
        <v>1108</v>
      </c>
      <c r="D16" s="1" t="s">
        <v>51</v>
      </c>
      <c r="E16" s="1" t="s">
        <v>1156</v>
      </c>
      <c r="F16" s="4"/>
      <c r="G16" s="4"/>
      <c r="H16" s="4"/>
      <c r="I16" s="4"/>
      <c r="J16" s="4"/>
      <c r="K16" s="4"/>
      <c r="L16" s="4"/>
      <c r="M16" s="4"/>
    </row>
    <row r="17" ht="19" customHeight="1" spans="1:13">
      <c r="A17" s="2" t="s">
        <v>60</v>
      </c>
      <c r="B17" s="2" t="s">
        <v>1164</v>
      </c>
      <c r="C17" s="3">
        <v>0</v>
      </c>
      <c r="D17" s="2" t="s">
        <v>746</v>
      </c>
      <c r="E17" s="2"/>
      <c r="F17" s="2"/>
      <c r="G17" s="2"/>
      <c r="H17" s="4"/>
      <c r="I17" s="4"/>
      <c r="J17" s="4"/>
      <c r="K17" s="4"/>
      <c r="L17" s="4"/>
      <c r="M17" s="4"/>
    </row>
    <row r="18" ht="19" customHeight="1" spans="1:13">
      <c r="A18" s="9" t="s">
        <v>60</v>
      </c>
      <c r="B18" s="9" t="s">
        <v>1158</v>
      </c>
      <c r="C18" s="12">
        <f>SUMIFS('8月奖金发放记录'!$J$2:$J$171,'8月奖金发放记录'!$B$2:$B$171,"陈高伟",'8月奖金发放记录'!$A$2:$A$171,"粤A08681F")</f>
        <v>0</v>
      </c>
      <c r="D18" s="2" t="s">
        <v>1159</v>
      </c>
      <c r="E18" s="2" t="s">
        <v>1160</v>
      </c>
      <c r="F18" s="2"/>
      <c r="G18" s="2"/>
      <c r="H18" s="4"/>
      <c r="I18" s="4"/>
      <c r="J18" s="4"/>
      <c r="K18" s="4"/>
      <c r="L18" s="4"/>
      <c r="M18" s="4"/>
    </row>
    <row r="19" ht="19" customHeight="1" spans="1:13">
      <c r="A19" s="4"/>
      <c r="B19" s="4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19" customHeight="1" spans="1:13">
      <c r="A20" s="6" t="s">
        <v>1102</v>
      </c>
      <c r="B20" s="6"/>
      <c r="C20" s="7">
        <f>H2</f>
        <v>0</v>
      </c>
      <c r="D20" s="4"/>
      <c r="E20" s="4"/>
      <c r="F20" s="4"/>
      <c r="G20" s="4"/>
      <c r="H20" s="4"/>
      <c r="I20" s="4"/>
      <c r="J20" s="4"/>
      <c r="K20" s="4"/>
      <c r="L20" s="4"/>
      <c r="M20" s="4"/>
    </row>
    <row r="21" ht="19" customHeight="1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ht="19" customHeight="1" spans="1:1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19" customHeight="1" spans="1: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ht="19" customHeight="1" spans="1:1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ht="19" customHeight="1" spans="1:1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ht="19" customHeight="1" spans="1:1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ht="19" customHeight="1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ht="19" customHeight="1" spans="1: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ht="19" customHeight="1" spans="1:1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ht="19" customHeight="1" spans="1:1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ht="19" customHeight="1" spans="1: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ht="19" customHeight="1" spans="1:1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ht="19" customHeight="1" spans="1:1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ht="19" customHeight="1" spans="1:1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</sheetData>
  <mergeCells count="12">
    <mergeCell ref="A1:M1"/>
    <mergeCell ref="A2:D2"/>
    <mergeCell ref="E2:G2"/>
    <mergeCell ref="E6:G6"/>
    <mergeCell ref="D7:G7"/>
    <mergeCell ref="E8:G8"/>
    <mergeCell ref="E11:G11"/>
    <mergeCell ref="D12:G12"/>
    <mergeCell ref="E13:G13"/>
    <mergeCell ref="E16:G16"/>
    <mergeCell ref="D17:G17"/>
    <mergeCell ref="E18:G18"/>
  </mergeCell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09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6.8"/>
  <cols>
    <col min="1" max="1" width="9" customWidth="1"/>
    <col min="2" max="2" width="17" customWidth="1"/>
    <col min="3" max="3" width="14" customWidth="1"/>
    <col min="4" max="7" width="20" customWidth="1"/>
    <col min="8" max="8" width="36" customWidth="1"/>
    <col min="9" max="9" width="66" customWidth="1"/>
    <col min="10" max="10" width="16" customWidth="1"/>
    <col min="12" max="12" width="88" customWidth="1"/>
  </cols>
  <sheetData>
    <row r="1" ht="34" customHeight="1" spans="1:12">
      <c r="A1" s="1" t="s">
        <v>2968</v>
      </c>
      <c r="B1" s="1" t="s">
        <v>30</v>
      </c>
      <c r="C1" s="1" t="s">
        <v>2969</v>
      </c>
      <c r="D1" s="1" t="s">
        <v>2970</v>
      </c>
      <c r="E1" s="1" t="s">
        <v>2971</v>
      </c>
      <c r="F1" s="1" t="s">
        <v>2972</v>
      </c>
      <c r="G1" s="1" t="s">
        <v>2973</v>
      </c>
      <c r="H1" s="1" t="s">
        <v>2974</v>
      </c>
      <c r="I1" s="1" t="s">
        <v>2975</v>
      </c>
      <c r="J1" s="1" t="s">
        <v>2976</v>
      </c>
      <c r="L1" t="s">
        <v>2977</v>
      </c>
    </row>
    <row r="2" ht="19" customHeight="1" spans="1:12">
      <c r="A2" s="2">
        <v>1</v>
      </c>
      <c r="B2" s="2" t="s">
        <v>178</v>
      </c>
      <c r="C2" s="2" t="s">
        <v>179</v>
      </c>
      <c r="D2" s="3">
        <v>4402.2</v>
      </c>
      <c r="E2" s="3">
        <v>3360.9</v>
      </c>
      <c r="F2" s="3">
        <f t="shared" ref="F2:F65" si="0">IF(ISNUMBER(E2),MIN(D2,E2),D2)</f>
        <v>3360.9</v>
      </c>
      <c r="G2" s="3">
        <f t="shared" ref="G2:G65" si="1">D2-F2</f>
        <v>1041.3</v>
      </c>
      <c r="H2" s="2" t="s">
        <v>2978</v>
      </c>
      <c r="I2" s="2" t="s">
        <v>2979</v>
      </c>
      <c r="J2" s="2" t="s">
        <v>2980</v>
      </c>
      <c r="L2" t="s">
        <v>2981</v>
      </c>
    </row>
    <row r="3" ht="19" customHeight="1" spans="1:12">
      <c r="A3" s="2">
        <v>1</v>
      </c>
      <c r="B3" s="2" t="s">
        <v>443</v>
      </c>
      <c r="C3" s="2" t="s">
        <v>444</v>
      </c>
      <c r="D3" s="3">
        <v>296.2</v>
      </c>
      <c r="E3" s="3">
        <v>195.5</v>
      </c>
      <c r="F3" s="3">
        <f t="shared" si="0"/>
        <v>195.5</v>
      </c>
      <c r="G3" s="3">
        <f t="shared" si="1"/>
        <v>100.7</v>
      </c>
      <c r="H3" s="2" t="s">
        <v>2978</v>
      </c>
      <c r="I3" s="2" t="s">
        <v>2982</v>
      </c>
      <c r="J3" s="2" t="s">
        <v>2983</v>
      </c>
      <c r="L3" t="s">
        <v>2984</v>
      </c>
    </row>
    <row r="4" ht="19" customHeight="1" spans="1:12">
      <c r="A4" s="2">
        <v>1</v>
      </c>
      <c r="B4" s="2" t="s">
        <v>185</v>
      </c>
      <c r="C4" s="2" t="s">
        <v>179</v>
      </c>
      <c r="D4" s="3">
        <v>5941.8</v>
      </c>
      <c r="E4" s="3">
        <v>5432.4</v>
      </c>
      <c r="F4" s="3">
        <f t="shared" si="0"/>
        <v>5432.4</v>
      </c>
      <c r="G4" s="3">
        <f t="shared" si="1"/>
        <v>509.400000000001</v>
      </c>
      <c r="H4" s="2" t="s">
        <v>2978</v>
      </c>
      <c r="I4" s="2" t="s">
        <v>2985</v>
      </c>
      <c r="J4" s="2" t="s">
        <v>2986</v>
      </c>
      <c r="L4" t="s">
        <v>2987</v>
      </c>
    </row>
    <row r="5" ht="19" customHeight="1" spans="1:12">
      <c r="A5" s="2">
        <v>1</v>
      </c>
      <c r="B5" s="2" t="s">
        <v>447</v>
      </c>
      <c r="C5" s="2" t="s">
        <v>564</v>
      </c>
      <c r="D5" s="3">
        <v>426.5</v>
      </c>
      <c r="E5" s="3">
        <v>807.8</v>
      </c>
      <c r="F5" s="3">
        <f t="shared" si="0"/>
        <v>426.5</v>
      </c>
      <c r="G5" s="3">
        <f t="shared" si="1"/>
        <v>0</v>
      </c>
      <c r="H5" s="2" t="s">
        <v>2978</v>
      </c>
      <c r="I5" s="2" t="s">
        <v>2988</v>
      </c>
      <c r="J5" s="2" t="s">
        <v>2989</v>
      </c>
      <c r="L5" t="s">
        <v>2990</v>
      </c>
    </row>
    <row r="6" ht="19" customHeight="1" spans="1:12">
      <c r="A6" s="2">
        <v>1</v>
      </c>
      <c r="B6" s="2" t="s">
        <v>450</v>
      </c>
      <c r="C6" s="2" t="s">
        <v>179</v>
      </c>
      <c r="D6" s="3">
        <v>3233.7</v>
      </c>
      <c r="E6" s="3">
        <v>2912.1</v>
      </c>
      <c r="F6" s="3">
        <f t="shared" si="0"/>
        <v>2912.1</v>
      </c>
      <c r="G6" s="3">
        <f t="shared" si="1"/>
        <v>321.6</v>
      </c>
      <c r="H6" s="2" t="s">
        <v>2978</v>
      </c>
      <c r="I6" s="2" t="s">
        <v>2991</v>
      </c>
      <c r="J6" s="2" t="s">
        <v>2992</v>
      </c>
    </row>
    <row r="7" ht="19" customHeight="1" spans="1:12">
      <c r="A7" s="2">
        <v>1</v>
      </c>
      <c r="B7" s="2" t="s">
        <v>192</v>
      </c>
      <c r="C7" s="2" t="s">
        <v>179</v>
      </c>
      <c r="D7" s="3">
        <v>7965.3</v>
      </c>
      <c r="E7" s="3">
        <v>6896</v>
      </c>
      <c r="F7" s="3">
        <f t="shared" si="0"/>
        <v>6896</v>
      </c>
      <c r="G7" s="3">
        <f t="shared" si="1"/>
        <v>1069.3</v>
      </c>
      <c r="H7" s="2" t="s">
        <v>2978</v>
      </c>
      <c r="I7" s="2" t="s">
        <v>2993</v>
      </c>
      <c r="J7" s="2" t="s">
        <v>2994</v>
      </c>
    </row>
    <row r="8" ht="19" customHeight="1" spans="1:12">
      <c r="A8" s="2">
        <v>1</v>
      </c>
      <c r="B8" s="2" t="s">
        <v>195</v>
      </c>
      <c r="C8" s="2" t="s">
        <v>179</v>
      </c>
      <c r="D8" s="3">
        <v>9055.5</v>
      </c>
      <c r="E8" s="3">
        <v>7545.3</v>
      </c>
      <c r="F8" s="3">
        <f t="shared" si="0"/>
        <v>7545.3</v>
      </c>
      <c r="G8" s="3">
        <f t="shared" si="1"/>
        <v>1510.2</v>
      </c>
      <c r="H8" s="2" t="s">
        <v>2978</v>
      </c>
      <c r="I8" s="2" t="s">
        <v>2979</v>
      </c>
      <c r="J8" s="2" t="s">
        <v>2995</v>
      </c>
    </row>
    <row r="9" ht="19" customHeight="1" spans="1:12">
      <c r="A9" s="2">
        <v>1</v>
      </c>
      <c r="B9" s="2" t="s">
        <v>321</v>
      </c>
      <c r="C9" s="2" t="s">
        <v>312</v>
      </c>
      <c r="D9" s="3">
        <v>0</v>
      </c>
      <c r="E9" s="3">
        <v>0</v>
      </c>
      <c r="F9" s="3">
        <f t="shared" si="0"/>
        <v>0</v>
      </c>
      <c r="G9" s="3">
        <f t="shared" si="1"/>
        <v>0</v>
      </c>
      <c r="H9" s="2" t="s">
        <v>2978</v>
      </c>
      <c r="I9" s="2" t="s">
        <v>2996</v>
      </c>
      <c r="J9" s="2" t="s">
        <v>2997</v>
      </c>
    </row>
    <row r="10" ht="19" customHeight="1" spans="1:12">
      <c r="A10" s="2">
        <v>1</v>
      </c>
      <c r="B10" s="2" t="s">
        <v>2998</v>
      </c>
      <c r="C10" s="2" t="s">
        <v>179</v>
      </c>
      <c r="D10" s="3">
        <v>5163.9</v>
      </c>
      <c r="E10" s="3">
        <v>5016.4</v>
      </c>
      <c r="F10" s="3">
        <f t="shared" si="0"/>
        <v>5016.4</v>
      </c>
      <c r="G10" s="3">
        <f t="shared" si="1"/>
        <v>147.5</v>
      </c>
      <c r="H10" s="2" t="s">
        <v>2978</v>
      </c>
      <c r="I10" s="2" t="s">
        <v>2999</v>
      </c>
      <c r="J10" s="2" t="s">
        <v>3000</v>
      </c>
    </row>
    <row r="11" ht="19" customHeight="1" spans="1:12">
      <c r="A11" s="2">
        <v>1</v>
      </c>
      <c r="B11" s="2" t="s">
        <v>196</v>
      </c>
      <c r="C11" s="2" t="s">
        <v>179</v>
      </c>
      <c r="D11" s="3">
        <v>4834.2</v>
      </c>
      <c r="E11" s="3">
        <v>4462.9</v>
      </c>
      <c r="F11" s="3">
        <f t="shared" si="0"/>
        <v>4462.9</v>
      </c>
      <c r="G11" s="3">
        <f t="shared" si="1"/>
        <v>371.3</v>
      </c>
      <c r="H11" s="2" t="s">
        <v>2978</v>
      </c>
      <c r="I11" s="2" t="s">
        <v>3001</v>
      </c>
      <c r="J11" s="2" t="s">
        <v>3002</v>
      </c>
    </row>
    <row r="12" ht="19" customHeight="1" spans="1:12">
      <c r="A12" s="2">
        <v>1</v>
      </c>
      <c r="B12" s="2" t="s">
        <v>196</v>
      </c>
      <c r="C12" s="2" t="s">
        <v>66</v>
      </c>
      <c r="D12" s="3">
        <v>1293.8</v>
      </c>
      <c r="E12" s="3">
        <v>932.7</v>
      </c>
      <c r="F12" s="3">
        <f t="shared" si="0"/>
        <v>932.7</v>
      </c>
      <c r="G12" s="3">
        <f t="shared" si="1"/>
        <v>361.1</v>
      </c>
      <c r="H12" s="2" t="s">
        <v>2978</v>
      </c>
      <c r="I12" s="2" t="s">
        <v>3003</v>
      </c>
      <c r="J12" s="2" t="s">
        <v>3004</v>
      </c>
    </row>
    <row r="13" ht="19" customHeight="1" spans="1:12">
      <c r="A13" s="2">
        <v>1</v>
      </c>
      <c r="B13" s="2" t="s">
        <v>3005</v>
      </c>
      <c r="C13" s="2" t="s">
        <v>179</v>
      </c>
      <c r="D13" s="3">
        <v>498.9</v>
      </c>
      <c r="E13" s="3">
        <v>373.8</v>
      </c>
      <c r="F13" s="3">
        <f t="shared" si="0"/>
        <v>373.8</v>
      </c>
      <c r="G13" s="3">
        <f t="shared" si="1"/>
        <v>125.1</v>
      </c>
      <c r="H13" s="2" t="s">
        <v>2978</v>
      </c>
      <c r="I13" s="2" t="s">
        <v>3006</v>
      </c>
      <c r="J13" s="2" t="s">
        <v>3007</v>
      </c>
    </row>
    <row r="14" ht="19" customHeight="1" spans="1:12">
      <c r="A14" s="2">
        <v>1</v>
      </c>
      <c r="B14" s="2" t="s">
        <v>326</v>
      </c>
      <c r="C14" s="2" t="s">
        <v>179</v>
      </c>
      <c r="D14" s="3">
        <v>9370.5</v>
      </c>
      <c r="E14" s="3">
        <v>8114.8</v>
      </c>
      <c r="F14" s="3">
        <f t="shared" si="0"/>
        <v>8114.8</v>
      </c>
      <c r="G14" s="3">
        <f t="shared" si="1"/>
        <v>1255.7</v>
      </c>
      <c r="H14" s="2" t="s">
        <v>2978</v>
      </c>
      <c r="I14" s="2" t="s">
        <v>2993</v>
      </c>
      <c r="J14" s="2" t="s">
        <v>3008</v>
      </c>
    </row>
    <row r="15" ht="19" customHeight="1" spans="1:12">
      <c r="A15" s="2">
        <v>1</v>
      </c>
      <c r="B15" s="2" t="s">
        <v>332</v>
      </c>
      <c r="C15" s="2" t="s">
        <v>312</v>
      </c>
      <c r="D15" s="3">
        <v>331.8</v>
      </c>
      <c r="E15" s="3">
        <v>322</v>
      </c>
      <c r="F15" s="3">
        <f t="shared" si="0"/>
        <v>322</v>
      </c>
      <c r="G15" s="3">
        <f t="shared" si="1"/>
        <v>9.80000000000001</v>
      </c>
      <c r="H15" s="2" t="s">
        <v>2978</v>
      </c>
      <c r="I15" s="2" t="s">
        <v>2982</v>
      </c>
      <c r="J15" s="2" t="s">
        <v>3009</v>
      </c>
    </row>
    <row r="16" ht="19" customHeight="1" spans="1:12">
      <c r="A16" s="2">
        <v>1</v>
      </c>
      <c r="B16" s="2" t="s">
        <v>203</v>
      </c>
      <c r="C16" s="2" t="s">
        <v>179</v>
      </c>
      <c r="D16" s="3">
        <v>1764.8</v>
      </c>
      <c r="E16" s="3">
        <v>1435.6</v>
      </c>
      <c r="F16" s="3">
        <f t="shared" si="0"/>
        <v>1435.6</v>
      </c>
      <c r="G16" s="3">
        <f t="shared" si="1"/>
        <v>329.2</v>
      </c>
      <c r="H16" s="2" t="s">
        <v>2978</v>
      </c>
      <c r="I16" s="2" t="s">
        <v>3010</v>
      </c>
      <c r="J16" s="2" t="s">
        <v>3011</v>
      </c>
    </row>
    <row r="17" ht="19" customHeight="1" spans="1:10">
      <c r="A17" s="2">
        <v>1</v>
      </c>
      <c r="B17" s="2" t="s">
        <v>333</v>
      </c>
      <c r="C17" s="2" t="s">
        <v>312</v>
      </c>
      <c r="D17" s="3">
        <v>3798.2</v>
      </c>
      <c r="E17" s="3">
        <v>2943.8</v>
      </c>
      <c r="F17" s="3">
        <f t="shared" si="0"/>
        <v>2943.8</v>
      </c>
      <c r="G17" s="3">
        <f t="shared" si="1"/>
        <v>854.4</v>
      </c>
      <c r="H17" s="2" t="s">
        <v>2978</v>
      </c>
      <c r="I17" s="2" t="s">
        <v>3012</v>
      </c>
      <c r="J17" s="2" t="s">
        <v>3013</v>
      </c>
    </row>
    <row r="18" ht="19" customHeight="1" spans="1:10">
      <c r="A18" s="2">
        <v>1</v>
      </c>
      <c r="B18" s="2" t="s">
        <v>208</v>
      </c>
      <c r="C18" s="2" t="s">
        <v>179</v>
      </c>
      <c r="D18" s="3">
        <v>10026.7</v>
      </c>
      <c r="E18" s="3">
        <v>8877.2</v>
      </c>
      <c r="F18" s="3">
        <f t="shared" si="0"/>
        <v>8877.2</v>
      </c>
      <c r="G18" s="3">
        <f t="shared" si="1"/>
        <v>1149.5</v>
      </c>
      <c r="H18" s="2" t="s">
        <v>2978</v>
      </c>
      <c r="I18" s="2" t="s">
        <v>2979</v>
      </c>
      <c r="J18" s="2" t="s">
        <v>3014</v>
      </c>
    </row>
    <row r="19" ht="19" customHeight="1" spans="1:10">
      <c r="A19" s="2">
        <v>1</v>
      </c>
      <c r="B19" s="2" t="s">
        <v>335</v>
      </c>
      <c r="C19" s="2" t="s">
        <v>179</v>
      </c>
      <c r="D19" s="3">
        <v>1173.8</v>
      </c>
      <c r="E19" s="3">
        <v>1077.4</v>
      </c>
      <c r="F19" s="3">
        <f t="shared" si="0"/>
        <v>1077.4</v>
      </c>
      <c r="G19" s="3">
        <f t="shared" si="1"/>
        <v>96.3999999999999</v>
      </c>
      <c r="H19" s="2" t="s">
        <v>2978</v>
      </c>
      <c r="I19" s="2" t="s">
        <v>3015</v>
      </c>
      <c r="J19" s="2" t="s">
        <v>3016</v>
      </c>
    </row>
    <row r="20" ht="19" customHeight="1" spans="1:10">
      <c r="A20" s="2">
        <v>1</v>
      </c>
      <c r="B20" s="2" t="s">
        <v>336</v>
      </c>
      <c r="C20" s="2" t="s">
        <v>179</v>
      </c>
      <c r="D20" s="3">
        <v>8474.5</v>
      </c>
      <c r="E20" s="3">
        <v>7275.1</v>
      </c>
      <c r="F20" s="3">
        <f t="shared" si="0"/>
        <v>7275.1</v>
      </c>
      <c r="G20" s="3">
        <f t="shared" si="1"/>
        <v>1199.4</v>
      </c>
      <c r="H20" s="2" t="s">
        <v>2978</v>
      </c>
      <c r="I20" s="2" t="s">
        <v>3017</v>
      </c>
      <c r="J20" s="2" t="s">
        <v>3018</v>
      </c>
    </row>
    <row r="21" ht="19" customHeight="1" spans="1:10">
      <c r="A21" s="2">
        <v>1</v>
      </c>
      <c r="B21" s="2" t="s">
        <v>337</v>
      </c>
      <c r="C21" s="2" t="s">
        <v>312</v>
      </c>
      <c r="D21" s="3">
        <v>676.5</v>
      </c>
      <c r="E21" s="3">
        <v>492.4</v>
      </c>
      <c r="F21" s="3">
        <f t="shared" si="0"/>
        <v>492.4</v>
      </c>
      <c r="G21" s="3">
        <f t="shared" si="1"/>
        <v>184.1</v>
      </c>
      <c r="H21" s="2" t="s">
        <v>2978</v>
      </c>
      <c r="I21" s="2" t="s">
        <v>3019</v>
      </c>
      <c r="J21" s="2" t="s">
        <v>3020</v>
      </c>
    </row>
    <row r="22" ht="19" customHeight="1" spans="1:10">
      <c r="A22" s="2">
        <v>1</v>
      </c>
      <c r="B22" s="2" t="s">
        <v>456</v>
      </c>
      <c r="C22" s="2" t="s">
        <v>444</v>
      </c>
      <c r="D22" s="3">
        <v>275.2</v>
      </c>
      <c r="E22" s="3">
        <v>197.1</v>
      </c>
      <c r="F22" s="3">
        <f t="shared" si="0"/>
        <v>197.1</v>
      </c>
      <c r="G22" s="3">
        <f t="shared" si="1"/>
        <v>78.1</v>
      </c>
      <c r="H22" s="2" t="s">
        <v>2978</v>
      </c>
      <c r="I22" s="2" t="s">
        <v>3021</v>
      </c>
      <c r="J22" s="2" t="s">
        <v>3022</v>
      </c>
    </row>
    <row r="23" ht="19" customHeight="1" spans="1:10">
      <c r="A23" s="2">
        <v>1</v>
      </c>
      <c r="B23" s="2" t="s">
        <v>212</v>
      </c>
      <c r="C23" s="2" t="s">
        <v>179</v>
      </c>
      <c r="D23" s="3">
        <v>2631.5</v>
      </c>
      <c r="E23" s="3">
        <v>2106.7</v>
      </c>
      <c r="F23" s="3">
        <f t="shared" si="0"/>
        <v>2106.7</v>
      </c>
      <c r="G23" s="3">
        <f t="shared" si="1"/>
        <v>524.8</v>
      </c>
      <c r="H23" s="2" t="s">
        <v>2978</v>
      </c>
      <c r="I23" s="2" t="s">
        <v>3023</v>
      </c>
      <c r="J23" s="2" t="s">
        <v>3024</v>
      </c>
    </row>
    <row r="24" ht="19" customHeight="1" spans="1:10">
      <c r="A24" s="2">
        <v>1</v>
      </c>
      <c r="B24" s="2" t="s">
        <v>136</v>
      </c>
      <c r="C24" s="2" t="s">
        <v>179</v>
      </c>
      <c r="D24" s="3">
        <v>1574.2</v>
      </c>
      <c r="E24" s="3">
        <v>1370.1</v>
      </c>
      <c r="F24" s="3">
        <f t="shared" si="0"/>
        <v>1370.1</v>
      </c>
      <c r="G24" s="3">
        <f t="shared" si="1"/>
        <v>204.1</v>
      </c>
      <c r="H24" s="2" t="s">
        <v>2978</v>
      </c>
      <c r="I24" s="2" t="s">
        <v>2985</v>
      </c>
      <c r="J24" s="2" t="s">
        <v>3025</v>
      </c>
    </row>
    <row r="25" ht="19" customHeight="1" spans="1:10">
      <c r="A25" s="2">
        <v>1</v>
      </c>
      <c r="B25" s="2" t="s">
        <v>214</v>
      </c>
      <c r="C25" s="2" t="s">
        <v>312</v>
      </c>
      <c r="D25" s="3">
        <v>564.3</v>
      </c>
      <c r="E25" s="3">
        <v>380.2</v>
      </c>
      <c r="F25" s="3">
        <f t="shared" si="0"/>
        <v>380.2</v>
      </c>
      <c r="G25" s="3">
        <f t="shared" si="1"/>
        <v>184.1</v>
      </c>
      <c r="H25" s="2" t="s">
        <v>2978</v>
      </c>
      <c r="I25" s="2" t="s">
        <v>3019</v>
      </c>
      <c r="J25" s="2" t="s">
        <v>3026</v>
      </c>
    </row>
    <row r="26" ht="19" customHeight="1" spans="1:10">
      <c r="A26" s="2">
        <v>1</v>
      </c>
      <c r="B26" s="2" t="s">
        <v>215</v>
      </c>
      <c r="C26" s="2" t="s">
        <v>179</v>
      </c>
      <c r="D26" s="3">
        <v>1414.4</v>
      </c>
      <c r="E26" s="3">
        <v>1156.8</v>
      </c>
      <c r="F26" s="3">
        <f t="shared" si="0"/>
        <v>1156.8</v>
      </c>
      <c r="G26" s="3">
        <f t="shared" si="1"/>
        <v>257.6</v>
      </c>
      <c r="H26" s="2" t="s">
        <v>2978</v>
      </c>
      <c r="I26" s="2" t="s">
        <v>3010</v>
      </c>
      <c r="J26" s="2" t="s">
        <v>3027</v>
      </c>
    </row>
    <row r="27" ht="19" customHeight="1" spans="1:10">
      <c r="A27" s="2">
        <v>1</v>
      </c>
      <c r="B27" s="2" t="s">
        <v>338</v>
      </c>
      <c r="C27" s="2" t="s">
        <v>312</v>
      </c>
      <c r="D27" s="3">
        <v>0</v>
      </c>
      <c r="E27" s="3">
        <v>0</v>
      </c>
      <c r="F27" s="3">
        <f t="shared" si="0"/>
        <v>0</v>
      </c>
      <c r="G27" s="3">
        <f t="shared" si="1"/>
        <v>0</v>
      </c>
      <c r="H27" s="2" t="s">
        <v>2978</v>
      </c>
      <c r="I27" s="2" t="s">
        <v>2996</v>
      </c>
      <c r="J27" s="2" t="s">
        <v>3028</v>
      </c>
    </row>
    <row r="28" ht="19" customHeight="1" spans="1:10">
      <c r="A28" s="2">
        <v>1</v>
      </c>
      <c r="B28" s="2" t="s">
        <v>340</v>
      </c>
      <c r="C28" s="2" t="s">
        <v>564</v>
      </c>
      <c r="D28" s="3">
        <v>696.9</v>
      </c>
      <c r="E28" s="3">
        <v>1097.2</v>
      </c>
      <c r="F28" s="3">
        <f t="shared" si="0"/>
        <v>696.9</v>
      </c>
      <c r="G28" s="3">
        <f t="shared" si="1"/>
        <v>0</v>
      </c>
      <c r="H28" s="2" t="s">
        <v>2978</v>
      </c>
      <c r="I28" s="2" t="s">
        <v>2988</v>
      </c>
      <c r="J28" s="2" t="s">
        <v>3029</v>
      </c>
    </row>
    <row r="29" ht="19" customHeight="1" spans="1:10">
      <c r="A29" s="2">
        <v>1</v>
      </c>
      <c r="B29" s="2" t="s">
        <v>341</v>
      </c>
      <c r="C29" s="2" t="s">
        <v>312</v>
      </c>
      <c r="D29" s="3">
        <v>2584.5</v>
      </c>
      <c r="E29" s="3">
        <v>2277</v>
      </c>
      <c r="F29" s="3">
        <f t="shared" si="0"/>
        <v>2277</v>
      </c>
      <c r="G29" s="3">
        <f t="shared" si="1"/>
        <v>307.5</v>
      </c>
      <c r="H29" s="2" t="s">
        <v>2978</v>
      </c>
      <c r="I29" s="2" t="s">
        <v>3030</v>
      </c>
      <c r="J29" s="2" t="s">
        <v>3031</v>
      </c>
    </row>
    <row r="30" ht="19" customHeight="1" spans="1:10">
      <c r="A30" s="2">
        <v>1</v>
      </c>
      <c r="B30" s="2" t="s">
        <v>221</v>
      </c>
      <c r="C30" s="2" t="s">
        <v>179</v>
      </c>
      <c r="D30" s="3">
        <v>3679.7</v>
      </c>
      <c r="E30" s="3">
        <v>2772.1</v>
      </c>
      <c r="F30" s="3">
        <f t="shared" si="0"/>
        <v>2772.1</v>
      </c>
      <c r="G30" s="3">
        <f t="shared" si="1"/>
        <v>907.6</v>
      </c>
      <c r="H30" s="2" t="s">
        <v>2978</v>
      </c>
      <c r="I30" s="2" t="s">
        <v>2993</v>
      </c>
      <c r="J30" s="2" t="s">
        <v>3032</v>
      </c>
    </row>
    <row r="31" ht="19" customHeight="1" spans="1:10">
      <c r="A31" s="2">
        <v>1</v>
      </c>
      <c r="B31" s="2" t="s">
        <v>342</v>
      </c>
      <c r="C31" s="2" t="s">
        <v>312</v>
      </c>
      <c r="D31" s="3">
        <v>0</v>
      </c>
      <c r="E31" s="3">
        <v>0</v>
      </c>
      <c r="F31" s="3">
        <f t="shared" si="0"/>
        <v>0</v>
      </c>
      <c r="G31" s="3">
        <f t="shared" si="1"/>
        <v>0</v>
      </c>
      <c r="H31" s="2" t="s">
        <v>2978</v>
      </c>
      <c r="I31" s="2" t="s">
        <v>2996</v>
      </c>
      <c r="J31" s="2" t="s">
        <v>3033</v>
      </c>
    </row>
    <row r="32" ht="19" customHeight="1" spans="1:10">
      <c r="A32" s="2">
        <v>1</v>
      </c>
      <c r="B32" s="2" t="s">
        <v>62</v>
      </c>
      <c r="C32" s="2" t="s">
        <v>179</v>
      </c>
      <c r="D32" s="3">
        <v>7994.9</v>
      </c>
      <c r="E32" s="3">
        <v>6678.9</v>
      </c>
      <c r="F32" s="3">
        <f t="shared" si="0"/>
        <v>6678.9</v>
      </c>
      <c r="G32" s="3">
        <f t="shared" si="1"/>
        <v>1316</v>
      </c>
      <c r="H32" s="2" t="s">
        <v>2978</v>
      </c>
      <c r="I32" s="2" t="s">
        <v>2993</v>
      </c>
      <c r="J32" s="2" t="s">
        <v>3034</v>
      </c>
    </row>
    <row r="33" ht="19" customHeight="1" spans="1:10">
      <c r="A33" s="2">
        <v>1</v>
      </c>
      <c r="B33" s="2" t="s">
        <v>3035</v>
      </c>
      <c r="C33" s="2" t="s">
        <v>179</v>
      </c>
      <c r="D33" s="3">
        <v>1574.2</v>
      </c>
      <c r="E33" s="3">
        <v>796.9</v>
      </c>
      <c r="F33" s="3">
        <f t="shared" si="0"/>
        <v>796.9</v>
      </c>
      <c r="G33" s="3">
        <f t="shared" si="1"/>
        <v>777.3</v>
      </c>
      <c r="H33" s="2" t="s">
        <v>2978</v>
      </c>
      <c r="I33" s="2" t="s">
        <v>2985</v>
      </c>
      <c r="J33" s="2" t="s">
        <v>3036</v>
      </c>
    </row>
    <row r="34" ht="19" customHeight="1" spans="1:10">
      <c r="A34" s="2">
        <v>1</v>
      </c>
      <c r="B34" s="2" t="s">
        <v>463</v>
      </c>
      <c r="C34" s="2" t="s">
        <v>179</v>
      </c>
      <c r="D34" s="3">
        <v>3170.5</v>
      </c>
      <c r="E34" s="3">
        <v>2769</v>
      </c>
      <c r="F34" s="3">
        <f t="shared" si="0"/>
        <v>2769</v>
      </c>
      <c r="G34" s="3">
        <f t="shared" si="1"/>
        <v>401.5</v>
      </c>
      <c r="H34" s="2" t="s">
        <v>2978</v>
      </c>
      <c r="I34" s="2" t="s">
        <v>2985</v>
      </c>
      <c r="J34" s="2" t="s">
        <v>3037</v>
      </c>
    </row>
    <row r="35" ht="19" customHeight="1" spans="1:10">
      <c r="A35" s="2">
        <v>1</v>
      </c>
      <c r="B35" s="2" t="s">
        <v>3038</v>
      </c>
      <c r="C35" s="2" t="s">
        <v>121</v>
      </c>
      <c r="D35" s="3">
        <v>1312.7</v>
      </c>
      <c r="E35" s="3"/>
      <c r="F35" s="3">
        <f t="shared" si="0"/>
        <v>1312.7</v>
      </c>
      <c r="G35" s="3">
        <f t="shared" si="1"/>
        <v>0</v>
      </c>
      <c r="H35" s="2" t="s">
        <v>3039</v>
      </c>
      <c r="I35" s="2" t="s">
        <v>2982</v>
      </c>
      <c r="J35" s="2" t="s">
        <v>3040</v>
      </c>
    </row>
    <row r="36" ht="19" customHeight="1" spans="1:10">
      <c r="A36" s="2">
        <v>1</v>
      </c>
      <c r="B36" s="2" t="s">
        <v>3041</v>
      </c>
      <c r="C36" s="2" t="s">
        <v>121</v>
      </c>
      <c r="D36" s="3">
        <v>1225.6</v>
      </c>
      <c r="E36" s="3"/>
      <c r="F36" s="3">
        <f t="shared" si="0"/>
        <v>1225.6</v>
      </c>
      <c r="G36" s="3">
        <f t="shared" si="1"/>
        <v>0</v>
      </c>
      <c r="H36" s="2" t="s">
        <v>3039</v>
      </c>
      <c r="I36" s="2" t="s">
        <v>2982</v>
      </c>
      <c r="J36" s="2" t="s">
        <v>3042</v>
      </c>
    </row>
    <row r="37" ht="19" customHeight="1" spans="1:10">
      <c r="A37" s="2">
        <v>1</v>
      </c>
      <c r="B37" s="2" t="s">
        <v>3043</v>
      </c>
      <c r="C37" s="2" t="s">
        <v>179</v>
      </c>
      <c r="D37" s="3">
        <v>10099.8</v>
      </c>
      <c r="E37" s="3">
        <v>9394.4</v>
      </c>
      <c r="F37" s="3">
        <f t="shared" si="0"/>
        <v>9394.4</v>
      </c>
      <c r="G37" s="3">
        <f t="shared" si="1"/>
        <v>705.4</v>
      </c>
      <c r="H37" s="2" t="s">
        <v>2978</v>
      </c>
      <c r="I37" s="2" t="s">
        <v>2982</v>
      </c>
      <c r="J37" s="2" t="s">
        <v>3044</v>
      </c>
    </row>
    <row r="38" ht="19" customHeight="1" spans="1:10">
      <c r="A38" s="2">
        <v>1</v>
      </c>
      <c r="B38" s="2" t="s">
        <v>464</v>
      </c>
      <c r="C38" s="2" t="s">
        <v>121</v>
      </c>
      <c r="D38" s="3">
        <v>1550.1</v>
      </c>
      <c r="E38" s="3">
        <v>1328</v>
      </c>
      <c r="F38" s="3">
        <f t="shared" si="0"/>
        <v>1328</v>
      </c>
      <c r="G38" s="3">
        <f t="shared" si="1"/>
        <v>222.1</v>
      </c>
      <c r="H38" s="2" t="s">
        <v>2978</v>
      </c>
      <c r="I38" s="2" t="s">
        <v>2982</v>
      </c>
      <c r="J38" s="2" t="s">
        <v>3045</v>
      </c>
    </row>
    <row r="39" ht="19" customHeight="1" spans="1:10">
      <c r="A39" s="2">
        <v>1</v>
      </c>
      <c r="B39" s="2" t="s">
        <v>573</v>
      </c>
      <c r="C39" s="2" t="s">
        <v>564</v>
      </c>
      <c r="D39" s="3">
        <v>2625.6</v>
      </c>
      <c r="E39" s="3"/>
      <c r="F39" s="3">
        <f t="shared" si="0"/>
        <v>2625.6</v>
      </c>
      <c r="G39" s="3">
        <f t="shared" si="1"/>
        <v>0</v>
      </c>
      <c r="H39" s="2" t="s">
        <v>3039</v>
      </c>
      <c r="I39" s="2" t="s">
        <v>2982</v>
      </c>
      <c r="J39" s="2" t="s">
        <v>3046</v>
      </c>
    </row>
    <row r="40" ht="19" customHeight="1" spans="1:10">
      <c r="A40" s="2">
        <v>1</v>
      </c>
      <c r="B40" s="2" t="s">
        <v>487</v>
      </c>
      <c r="C40" s="2" t="s">
        <v>121</v>
      </c>
      <c r="D40" s="3">
        <v>4550.8</v>
      </c>
      <c r="E40" s="3"/>
      <c r="F40" s="3">
        <f t="shared" si="0"/>
        <v>4550.8</v>
      </c>
      <c r="G40" s="3">
        <f t="shared" si="1"/>
        <v>0</v>
      </c>
      <c r="H40" s="2" t="s">
        <v>3039</v>
      </c>
      <c r="I40" s="2" t="s">
        <v>2982</v>
      </c>
      <c r="J40" s="2" t="s">
        <v>3047</v>
      </c>
    </row>
    <row r="41" ht="19" customHeight="1" spans="1:10">
      <c r="A41" s="2">
        <v>1</v>
      </c>
      <c r="B41" s="2" t="s">
        <v>3048</v>
      </c>
      <c r="C41" s="2" t="s">
        <v>564</v>
      </c>
      <c r="D41" s="3">
        <v>1796.4</v>
      </c>
      <c r="E41" s="3"/>
      <c r="F41" s="3">
        <f t="shared" si="0"/>
        <v>1796.4</v>
      </c>
      <c r="G41" s="3">
        <f t="shared" si="1"/>
        <v>0</v>
      </c>
      <c r="H41" s="2" t="s">
        <v>3039</v>
      </c>
      <c r="I41" s="2" t="s">
        <v>2982</v>
      </c>
      <c r="J41" s="2" t="s">
        <v>3049</v>
      </c>
    </row>
    <row r="42" ht="19" customHeight="1" spans="1:10">
      <c r="A42" s="2">
        <v>1</v>
      </c>
      <c r="B42" s="2" t="s">
        <v>3050</v>
      </c>
      <c r="C42" s="2" t="s">
        <v>179</v>
      </c>
      <c r="D42" s="3">
        <v>213.5</v>
      </c>
      <c r="E42" s="3"/>
      <c r="F42" s="3">
        <f t="shared" si="0"/>
        <v>213.5</v>
      </c>
      <c r="G42" s="3">
        <f t="shared" si="1"/>
        <v>0</v>
      </c>
      <c r="H42" s="2" t="s">
        <v>3039</v>
      </c>
      <c r="I42" s="2" t="s">
        <v>2982</v>
      </c>
      <c r="J42" s="2" t="s">
        <v>3051</v>
      </c>
    </row>
    <row r="43" ht="19" customHeight="1" spans="1:10">
      <c r="A43" s="2">
        <v>1</v>
      </c>
      <c r="B43" s="2" t="s">
        <v>3052</v>
      </c>
      <c r="C43" s="2" t="s">
        <v>179</v>
      </c>
      <c r="D43" s="3">
        <v>2124.1</v>
      </c>
      <c r="E43" s="3"/>
      <c r="F43" s="3">
        <f t="shared" si="0"/>
        <v>2124.1</v>
      </c>
      <c r="G43" s="3">
        <f t="shared" si="1"/>
        <v>0</v>
      </c>
      <c r="H43" s="2" t="s">
        <v>3039</v>
      </c>
      <c r="I43" s="2" t="s">
        <v>2982</v>
      </c>
      <c r="J43" s="2" t="s">
        <v>3053</v>
      </c>
    </row>
    <row r="44" ht="19" customHeight="1" spans="1:10">
      <c r="A44" s="2">
        <v>1</v>
      </c>
      <c r="B44" s="2" t="s">
        <v>579</v>
      </c>
      <c r="C44" s="2" t="s">
        <v>121</v>
      </c>
      <c r="D44" s="3">
        <v>1547.8</v>
      </c>
      <c r="E44" s="3"/>
      <c r="F44" s="3">
        <f t="shared" si="0"/>
        <v>1547.8</v>
      </c>
      <c r="G44" s="3">
        <f t="shared" si="1"/>
        <v>0</v>
      </c>
      <c r="H44" s="2" t="s">
        <v>3039</v>
      </c>
      <c r="I44" s="2" t="s">
        <v>2982</v>
      </c>
      <c r="J44" s="2" t="s">
        <v>3054</v>
      </c>
    </row>
    <row r="45" ht="19" customHeight="1" spans="1:10">
      <c r="A45" s="2">
        <v>1</v>
      </c>
      <c r="B45" s="2" t="s">
        <v>355</v>
      </c>
      <c r="C45" s="2" t="s">
        <v>356</v>
      </c>
      <c r="D45" s="3">
        <v>2694</v>
      </c>
      <c r="E45" s="3"/>
      <c r="F45" s="3">
        <f t="shared" si="0"/>
        <v>2694</v>
      </c>
      <c r="G45" s="3">
        <f t="shared" si="1"/>
        <v>0</v>
      </c>
      <c r="H45" s="2" t="s">
        <v>3039</v>
      </c>
      <c r="I45" s="2" t="s">
        <v>2982</v>
      </c>
      <c r="J45" s="2" t="s">
        <v>3055</v>
      </c>
    </row>
    <row r="46" ht="19" customHeight="1" spans="1:10">
      <c r="A46" s="2">
        <v>1</v>
      </c>
      <c r="B46" s="2" t="s">
        <v>3056</v>
      </c>
      <c r="C46" s="2" t="s">
        <v>179</v>
      </c>
      <c r="D46" s="3">
        <v>2188.4</v>
      </c>
      <c r="E46" s="3"/>
      <c r="F46" s="3">
        <f t="shared" si="0"/>
        <v>2188.4</v>
      </c>
      <c r="G46" s="3">
        <f t="shared" si="1"/>
        <v>0</v>
      </c>
      <c r="H46" s="2" t="s">
        <v>3039</v>
      </c>
      <c r="I46" s="2" t="s">
        <v>2982</v>
      </c>
      <c r="J46" s="2" t="s">
        <v>3057</v>
      </c>
    </row>
    <row r="47" ht="19" customHeight="1" spans="1:10">
      <c r="A47" s="2">
        <v>1</v>
      </c>
      <c r="B47" s="2" t="s">
        <v>580</v>
      </c>
      <c r="C47" s="2" t="s">
        <v>121</v>
      </c>
      <c r="D47" s="3">
        <v>1825.9</v>
      </c>
      <c r="E47" s="3"/>
      <c r="F47" s="3">
        <f t="shared" si="0"/>
        <v>1825.9</v>
      </c>
      <c r="G47" s="3">
        <f t="shared" si="1"/>
        <v>0</v>
      </c>
      <c r="H47" s="2" t="s">
        <v>3039</v>
      </c>
      <c r="I47" s="2" t="s">
        <v>2982</v>
      </c>
      <c r="J47" s="2" t="s">
        <v>3058</v>
      </c>
    </row>
    <row r="48" ht="19" customHeight="1" spans="1:10">
      <c r="A48" s="2">
        <v>1</v>
      </c>
      <c r="B48" s="2" t="s">
        <v>581</v>
      </c>
      <c r="C48" s="2" t="s">
        <v>121</v>
      </c>
      <c r="D48" s="3">
        <v>0</v>
      </c>
      <c r="E48" s="3"/>
      <c r="F48" s="3">
        <f t="shared" si="0"/>
        <v>0</v>
      </c>
      <c r="G48" s="3">
        <f t="shared" si="1"/>
        <v>0</v>
      </c>
      <c r="H48" s="2" t="s">
        <v>3039</v>
      </c>
      <c r="I48" s="2" t="s">
        <v>2982</v>
      </c>
      <c r="J48" s="2" t="s">
        <v>3059</v>
      </c>
    </row>
    <row r="49" ht="19" customHeight="1" spans="1:10">
      <c r="A49" s="2">
        <v>1</v>
      </c>
      <c r="B49" s="2" t="s">
        <v>3060</v>
      </c>
      <c r="C49" s="2" t="s">
        <v>179</v>
      </c>
      <c r="D49" s="3">
        <v>32</v>
      </c>
      <c r="E49" s="3"/>
      <c r="F49" s="3">
        <f t="shared" si="0"/>
        <v>32</v>
      </c>
      <c r="G49" s="3">
        <f t="shared" si="1"/>
        <v>0</v>
      </c>
      <c r="H49" s="2" t="s">
        <v>3039</v>
      </c>
      <c r="I49" s="2" t="s">
        <v>3061</v>
      </c>
      <c r="J49" s="2" t="s">
        <v>3062</v>
      </c>
    </row>
    <row r="50" ht="19" customHeight="1" spans="1:10">
      <c r="A50" s="2">
        <v>1</v>
      </c>
      <c r="B50" s="2" t="s">
        <v>3063</v>
      </c>
      <c r="C50" s="2" t="s">
        <v>179</v>
      </c>
      <c r="D50" s="3">
        <v>1670.7</v>
      </c>
      <c r="E50" s="3"/>
      <c r="F50" s="3">
        <f t="shared" si="0"/>
        <v>1670.7</v>
      </c>
      <c r="G50" s="3">
        <f t="shared" si="1"/>
        <v>0</v>
      </c>
      <c r="H50" s="2" t="s">
        <v>3039</v>
      </c>
      <c r="I50" s="2" t="s">
        <v>2982</v>
      </c>
      <c r="J50" s="2" t="s">
        <v>3064</v>
      </c>
    </row>
    <row r="51" ht="19" customHeight="1" spans="1:10">
      <c r="A51" s="2">
        <v>1</v>
      </c>
      <c r="B51" s="2" t="s">
        <v>583</v>
      </c>
      <c r="C51" s="2" t="s">
        <v>121</v>
      </c>
      <c r="D51" s="3">
        <v>2472.2</v>
      </c>
      <c r="E51" s="3"/>
      <c r="F51" s="3">
        <f t="shared" si="0"/>
        <v>2472.2</v>
      </c>
      <c r="G51" s="3">
        <f t="shared" si="1"/>
        <v>0</v>
      </c>
      <c r="H51" s="2" t="s">
        <v>3039</v>
      </c>
      <c r="I51" s="2" t="s">
        <v>2982</v>
      </c>
      <c r="J51" s="2" t="s">
        <v>3065</v>
      </c>
    </row>
    <row r="52" ht="19" customHeight="1" spans="1:10">
      <c r="A52" s="2">
        <v>1</v>
      </c>
      <c r="B52" s="2" t="s">
        <v>490</v>
      </c>
      <c r="C52" s="2" t="s">
        <v>121</v>
      </c>
      <c r="D52" s="3">
        <v>3919.6</v>
      </c>
      <c r="E52" s="3"/>
      <c r="F52" s="3">
        <f t="shared" si="0"/>
        <v>3919.6</v>
      </c>
      <c r="G52" s="3">
        <f t="shared" si="1"/>
        <v>0</v>
      </c>
      <c r="H52" s="2" t="s">
        <v>3039</v>
      </c>
      <c r="I52" s="2" t="s">
        <v>2982</v>
      </c>
      <c r="J52" s="2" t="s">
        <v>3066</v>
      </c>
    </row>
    <row r="53" ht="19" customHeight="1" spans="1:10">
      <c r="A53" s="2">
        <v>1</v>
      </c>
      <c r="B53" s="2" t="s">
        <v>584</v>
      </c>
      <c r="C53" s="2" t="s">
        <v>121</v>
      </c>
      <c r="D53" s="3">
        <v>872.7</v>
      </c>
      <c r="E53" s="3"/>
      <c r="F53" s="3">
        <f t="shared" si="0"/>
        <v>872.7</v>
      </c>
      <c r="G53" s="3">
        <f t="shared" si="1"/>
        <v>0</v>
      </c>
      <c r="H53" s="2" t="s">
        <v>3039</v>
      </c>
      <c r="I53" s="2" t="s">
        <v>2982</v>
      </c>
      <c r="J53" s="2" t="s">
        <v>3067</v>
      </c>
    </row>
    <row r="54" ht="19" customHeight="1" spans="1:10">
      <c r="A54" s="2">
        <v>1</v>
      </c>
      <c r="B54" s="2" t="s">
        <v>585</v>
      </c>
      <c r="C54" s="2" t="s">
        <v>121</v>
      </c>
      <c r="D54" s="3">
        <v>635.2</v>
      </c>
      <c r="E54" s="3"/>
      <c r="F54" s="3">
        <f t="shared" si="0"/>
        <v>635.2</v>
      </c>
      <c r="G54" s="3">
        <f t="shared" si="1"/>
        <v>0</v>
      </c>
      <c r="H54" s="2" t="s">
        <v>3039</v>
      </c>
      <c r="I54" s="2" t="s">
        <v>2982</v>
      </c>
      <c r="J54" s="2" t="s">
        <v>3068</v>
      </c>
    </row>
    <row r="55" ht="19" customHeight="1" spans="1:10">
      <c r="A55" s="2">
        <v>1</v>
      </c>
      <c r="B55" s="2" t="s">
        <v>587</v>
      </c>
      <c r="C55" s="2" t="s">
        <v>121</v>
      </c>
      <c r="D55" s="3">
        <v>1827.4</v>
      </c>
      <c r="E55" s="3"/>
      <c r="F55" s="3">
        <f t="shared" si="0"/>
        <v>1827.4</v>
      </c>
      <c r="G55" s="3">
        <f t="shared" si="1"/>
        <v>0</v>
      </c>
      <c r="H55" s="2" t="s">
        <v>3039</v>
      </c>
      <c r="I55" s="2" t="s">
        <v>2982</v>
      </c>
      <c r="J55" s="2" t="s">
        <v>3069</v>
      </c>
    </row>
    <row r="56" ht="19" customHeight="1" spans="1:10">
      <c r="A56" s="2">
        <v>1</v>
      </c>
      <c r="B56" s="2" t="s">
        <v>588</v>
      </c>
      <c r="C56" s="2" t="s">
        <v>3070</v>
      </c>
      <c r="D56" s="3">
        <v>1150.3</v>
      </c>
      <c r="E56" s="3"/>
      <c r="F56" s="3">
        <f t="shared" si="0"/>
        <v>1150.3</v>
      </c>
      <c r="G56" s="3">
        <f t="shared" si="1"/>
        <v>0</v>
      </c>
      <c r="H56" s="2" t="s">
        <v>3039</v>
      </c>
      <c r="I56" s="2" t="s">
        <v>2982</v>
      </c>
      <c r="J56" s="2" t="s">
        <v>3071</v>
      </c>
    </row>
    <row r="57" ht="19" customHeight="1" spans="1:10">
      <c r="A57" s="2">
        <v>1</v>
      </c>
      <c r="B57" s="2" t="s">
        <v>591</v>
      </c>
      <c r="C57" s="2" t="s">
        <v>121</v>
      </c>
      <c r="D57" s="3">
        <v>1673.1</v>
      </c>
      <c r="E57" s="3"/>
      <c r="F57" s="3">
        <f t="shared" si="0"/>
        <v>1673.1</v>
      </c>
      <c r="G57" s="3">
        <f t="shared" si="1"/>
        <v>0</v>
      </c>
      <c r="H57" s="2" t="s">
        <v>3039</v>
      </c>
      <c r="I57" s="2" t="s">
        <v>2982</v>
      </c>
      <c r="J57" s="2" t="s">
        <v>3072</v>
      </c>
    </row>
    <row r="58" ht="19" customHeight="1" spans="1:10">
      <c r="A58" s="2">
        <v>1</v>
      </c>
      <c r="B58" s="2" t="s">
        <v>593</v>
      </c>
      <c r="C58" s="2" t="s">
        <v>121</v>
      </c>
      <c r="D58" s="3">
        <v>952.9</v>
      </c>
      <c r="E58" s="3"/>
      <c r="F58" s="3">
        <f t="shared" si="0"/>
        <v>952.9</v>
      </c>
      <c r="G58" s="3">
        <f t="shared" si="1"/>
        <v>0</v>
      </c>
      <c r="H58" s="2" t="s">
        <v>3039</v>
      </c>
      <c r="I58" s="2" t="s">
        <v>2982</v>
      </c>
      <c r="J58" s="2" t="s">
        <v>3073</v>
      </c>
    </row>
    <row r="59" ht="19" customHeight="1" spans="1:10">
      <c r="A59" s="2">
        <v>1</v>
      </c>
      <c r="B59" s="2" t="s">
        <v>3074</v>
      </c>
      <c r="C59" s="2" t="s">
        <v>121</v>
      </c>
      <c r="D59" s="3">
        <v>4441</v>
      </c>
      <c r="E59" s="3"/>
      <c r="F59" s="3">
        <f t="shared" si="0"/>
        <v>4441</v>
      </c>
      <c r="G59" s="3">
        <f t="shared" si="1"/>
        <v>0</v>
      </c>
      <c r="H59" s="2" t="s">
        <v>3039</v>
      </c>
      <c r="I59" s="2" t="s">
        <v>2982</v>
      </c>
      <c r="J59" s="2" t="s">
        <v>3075</v>
      </c>
    </row>
    <row r="60" ht="19" customHeight="1" spans="1:10">
      <c r="A60" s="2">
        <v>1</v>
      </c>
      <c r="B60" s="2" t="s">
        <v>594</v>
      </c>
      <c r="C60" s="2" t="s">
        <v>121</v>
      </c>
      <c r="D60" s="3">
        <v>3838.6</v>
      </c>
      <c r="E60" s="3"/>
      <c r="F60" s="3">
        <f t="shared" si="0"/>
        <v>3838.6</v>
      </c>
      <c r="G60" s="3">
        <f t="shared" si="1"/>
        <v>0</v>
      </c>
      <c r="H60" s="2" t="s">
        <v>3039</v>
      </c>
      <c r="I60" s="2" t="s">
        <v>2982</v>
      </c>
      <c r="J60" s="2" t="s">
        <v>3076</v>
      </c>
    </row>
    <row r="61" ht="19" customHeight="1" spans="1:10">
      <c r="A61" s="2">
        <v>1</v>
      </c>
      <c r="B61" s="2" t="s">
        <v>597</v>
      </c>
      <c r="C61" s="2" t="s">
        <v>121</v>
      </c>
      <c r="D61" s="3">
        <v>1166.2</v>
      </c>
      <c r="E61" s="3"/>
      <c r="F61" s="3">
        <f t="shared" si="0"/>
        <v>1166.2</v>
      </c>
      <c r="G61" s="3">
        <f t="shared" si="1"/>
        <v>0</v>
      </c>
      <c r="H61" s="2" t="s">
        <v>3039</v>
      </c>
      <c r="I61" s="2" t="s">
        <v>2982</v>
      </c>
      <c r="J61" s="2" t="s">
        <v>3077</v>
      </c>
    </row>
    <row r="62" ht="19" customHeight="1" spans="1:10">
      <c r="A62" s="2">
        <v>1</v>
      </c>
      <c r="B62" s="2" t="s">
        <v>3078</v>
      </c>
      <c r="C62" s="2" t="s">
        <v>179</v>
      </c>
      <c r="D62" s="3">
        <v>2368</v>
      </c>
      <c r="E62" s="3"/>
      <c r="F62" s="3">
        <f t="shared" si="0"/>
        <v>2368</v>
      </c>
      <c r="G62" s="3">
        <f t="shared" si="1"/>
        <v>0</v>
      </c>
      <c r="H62" s="2" t="s">
        <v>3039</v>
      </c>
      <c r="I62" s="2" t="s">
        <v>2982</v>
      </c>
      <c r="J62" s="2" t="s">
        <v>3079</v>
      </c>
    </row>
    <row r="63" ht="19" customHeight="1" spans="1:10">
      <c r="A63" s="2">
        <v>1</v>
      </c>
      <c r="B63" s="2" t="s">
        <v>3080</v>
      </c>
      <c r="C63" s="2" t="s">
        <v>564</v>
      </c>
      <c r="D63" s="3">
        <v>1583.3</v>
      </c>
      <c r="E63" s="3"/>
      <c r="F63" s="3">
        <f t="shared" si="0"/>
        <v>1583.3</v>
      </c>
      <c r="G63" s="3">
        <f t="shared" si="1"/>
        <v>0</v>
      </c>
      <c r="H63" s="2" t="s">
        <v>3039</v>
      </c>
      <c r="I63" s="2" t="s">
        <v>2982</v>
      </c>
      <c r="J63" s="2" t="s">
        <v>3081</v>
      </c>
    </row>
    <row r="64" ht="19" customHeight="1" spans="1:10">
      <c r="A64" s="2">
        <v>1</v>
      </c>
      <c r="B64" s="2" t="s">
        <v>600</v>
      </c>
      <c r="C64" s="2" t="s">
        <v>121</v>
      </c>
      <c r="D64" s="3">
        <v>1355</v>
      </c>
      <c r="E64" s="3"/>
      <c r="F64" s="3">
        <f t="shared" si="0"/>
        <v>1355</v>
      </c>
      <c r="G64" s="3">
        <f t="shared" si="1"/>
        <v>0</v>
      </c>
      <c r="H64" s="2" t="s">
        <v>3039</v>
      </c>
      <c r="I64" s="2" t="s">
        <v>2982</v>
      </c>
      <c r="J64" s="2" t="s">
        <v>3082</v>
      </c>
    </row>
    <row r="65" ht="19" customHeight="1" spans="1:10">
      <c r="A65" s="2">
        <v>1</v>
      </c>
      <c r="B65" s="2" t="s">
        <v>601</v>
      </c>
      <c r="C65" s="2" t="s">
        <v>121</v>
      </c>
      <c r="D65" s="3">
        <v>4357.7</v>
      </c>
      <c r="E65" s="3"/>
      <c r="F65" s="3">
        <f t="shared" si="0"/>
        <v>4357.7</v>
      </c>
      <c r="G65" s="3">
        <f t="shared" si="1"/>
        <v>0</v>
      </c>
      <c r="H65" s="2" t="s">
        <v>3039</v>
      </c>
      <c r="I65" s="2" t="s">
        <v>2982</v>
      </c>
      <c r="J65" s="2" t="s">
        <v>3083</v>
      </c>
    </row>
    <row r="66" ht="19" customHeight="1" spans="1:10">
      <c r="A66" s="2">
        <v>1</v>
      </c>
      <c r="B66" s="2" t="s">
        <v>491</v>
      </c>
      <c r="C66" s="2" t="s">
        <v>121</v>
      </c>
      <c r="D66" s="3">
        <v>2555.6</v>
      </c>
      <c r="E66" s="3"/>
      <c r="F66" s="3">
        <f t="shared" ref="F66:F129" si="2">IF(ISNUMBER(E66),MIN(D66,E66),D66)</f>
        <v>2555.6</v>
      </c>
      <c r="G66" s="3">
        <f t="shared" ref="G66:G129" si="3">D66-F66</f>
        <v>0</v>
      </c>
      <c r="H66" s="2" t="s">
        <v>3039</v>
      </c>
      <c r="I66" s="2" t="s">
        <v>2982</v>
      </c>
      <c r="J66" s="2" t="s">
        <v>3084</v>
      </c>
    </row>
    <row r="67" ht="19" customHeight="1" spans="1:10">
      <c r="A67" s="2">
        <v>1</v>
      </c>
      <c r="B67" s="2" t="s">
        <v>3085</v>
      </c>
      <c r="C67" s="2" t="s">
        <v>179</v>
      </c>
      <c r="D67" s="3">
        <v>2011.6</v>
      </c>
      <c r="E67" s="3"/>
      <c r="F67" s="3">
        <f t="shared" si="2"/>
        <v>2011.6</v>
      </c>
      <c r="G67" s="3">
        <f t="shared" si="3"/>
        <v>0</v>
      </c>
      <c r="H67" s="2" t="s">
        <v>3039</v>
      </c>
      <c r="I67" s="2" t="s">
        <v>2982</v>
      </c>
      <c r="J67" s="2" t="s">
        <v>3086</v>
      </c>
    </row>
    <row r="68" ht="19" customHeight="1" spans="1:10">
      <c r="A68" s="2">
        <v>1</v>
      </c>
      <c r="B68" s="2" t="s">
        <v>3087</v>
      </c>
      <c r="C68" s="2" t="s">
        <v>121</v>
      </c>
      <c r="D68" s="3">
        <v>442.5</v>
      </c>
      <c r="E68" s="3"/>
      <c r="F68" s="3">
        <f t="shared" si="2"/>
        <v>442.5</v>
      </c>
      <c r="G68" s="3">
        <f t="shared" si="3"/>
        <v>0</v>
      </c>
      <c r="H68" s="2" t="s">
        <v>3039</v>
      </c>
      <c r="I68" s="2" t="s">
        <v>2982</v>
      </c>
      <c r="J68" s="2" t="s">
        <v>3088</v>
      </c>
    </row>
    <row r="69" ht="19" customHeight="1" spans="1:10">
      <c r="A69" s="2">
        <v>1</v>
      </c>
      <c r="B69" s="2" t="s">
        <v>603</v>
      </c>
      <c r="C69" s="2" t="s">
        <v>121</v>
      </c>
      <c r="D69" s="3">
        <v>2120.4</v>
      </c>
      <c r="E69" s="3"/>
      <c r="F69" s="3">
        <f t="shared" si="2"/>
        <v>2120.4</v>
      </c>
      <c r="G69" s="3">
        <f t="shared" si="3"/>
        <v>0</v>
      </c>
      <c r="H69" s="2" t="s">
        <v>3039</v>
      </c>
      <c r="I69" s="2" t="s">
        <v>2982</v>
      </c>
      <c r="J69" s="2" t="s">
        <v>3089</v>
      </c>
    </row>
    <row r="70" ht="19" customHeight="1" spans="1:10">
      <c r="A70" s="2">
        <v>1</v>
      </c>
      <c r="B70" s="2" t="s">
        <v>604</v>
      </c>
      <c r="C70" s="2" t="s">
        <v>564</v>
      </c>
      <c r="D70" s="3">
        <v>2253.8</v>
      </c>
      <c r="E70" s="3"/>
      <c r="F70" s="3">
        <f t="shared" si="2"/>
        <v>2253.8</v>
      </c>
      <c r="G70" s="3">
        <f t="shared" si="3"/>
        <v>0</v>
      </c>
      <c r="H70" s="2" t="s">
        <v>3039</v>
      </c>
      <c r="I70" s="2" t="s">
        <v>2982</v>
      </c>
      <c r="J70" s="2" t="s">
        <v>3090</v>
      </c>
    </row>
    <row r="71" ht="19" customHeight="1" spans="1:10">
      <c r="A71" s="2">
        <v>1</v>
      </c>
      <c r="B71" s="2" t="s">
        <v>607</v>
      </c>
      <c r="C71" s="2" t="s">
        <v>121</v>
      </c>
      <c r="D71" s="3">
        <v>58.9</v>
      </c>
      <c r="E71" s="3"/>
      <c r="F71" s="3">
        <f t="shared" si="2"/>
        <v>58.9</v>
      </c>
      <c r="G71" s="3">
        <f t="shared" si="3"/>
        <v>0</v>
      </c>
      <c r="H71" s="2" t="s">
        <v>3039</v>
      </c>
      <c r="I71" s="2" t="s">
        <v>2982</v>
      </c>
      <c r="J71" s="2" t="s">
        <v>3091</v>
      </c>
    </row>
    <row r="72" ht="19" customHeight="1" spans="1:10">
      <c r="A72" s="2">
        <v>1</v>
      </c>
      <c r="B72" s="2" t="s">
        <v>3092</v>
      </c>
      <c r="C72" s="2" t="s">
        <v>121</v>
      </c>
      <c r="D72" s="3">
        <v>1190.6</v>
      </c>
      <c r="E72" s="3"/>
      <c r="F72" s="3">
        <f t="shared" si="2"/>
        <v>1190.6</v>
      </c>
      <c r="G72" s="3">
        <f t="shared" si="3"/>
        <v>0</v>
      </c>
      <c r="H72" s="2" t="s">
        <v>3039</v>
      </c>
      <c r="I72" s="2" t="s">
        <v>2982</v>
      </c>
      <c r="J72" s="2" t="s">
        <v>3093</v>
      </c>
    </row>
    <row r="73" ht="19" customHeight="1" spans="1:10">
      <c r="A73" s="2">
        <v>1</v>
      </c>
      <c r="B73" s="2" t="s">
        <v>608</v>
      </c>
      <c r="C73" s="2" t="s">
        <v>3070</v>
      </c>
      <c r="D73" s="3">
        <v>1322.2</v>
      </c>
      <c r="E73" s="3"/>
      <c r="F73" s="3">
        <f t="shared" si="2"/>
        <v>1322.2</v>
      </c>
      <c r="G73" s="3">
        <f t="shared" si="3"/>
        <v>0</v>
      </c>
      <c r="H73" s="2" t="s">
        <v>3039</v>
      </c>
      <c r="I73" s="2" t="s">
        <v>2982</v>
      </c>
      <c r="J73" s="2" t="s">
        <v>3094</v>
      </c>
    </row>
    <row r="74" ht="19" customHeight="1" spans="1:10">
      <c r="A74" s="2">
        <v>1</v>
      </c>
      <c r="B74" s="2" t="s">
        <v>493</v>
      </c>
      <c r="C74" s="2" t="s">
        <v>121</v>
      </c>
      <c r="D74" s="3">
        <v>2126.6</v>
      </c>
      <c r="E74" s="3"/>
      <c r="F74" s="3">
        <f t="shared" si="2"/>
        <v>2126.6</v>
      </c>
      <c r="G74" s="3">
        <f t="shared" si="3"/>
        <v>0</v>
      </c>
      <c r="H74" s="2" t="s">
        <v>3039</v>
      </c>
      <c r="I74" s="2" t="s">
        <v>2982</v>
      </c>
      <c r="J74" s="2" t="s">
        <v>3095</v>
      </c>
    </row>
    <row r="75" ht="19" customHeight="1" spans="1:10">
      <c r="A75" s="2">
        <v>1</v>
      </c>
      <c r="B75" s="2" t="s">
        <v>609</v>
      </c>
      <c r="C75" s="2" t="s">
        <v>121</v>
      </c>
      <c r="D75" s="3">
        <v>969.9</v>
      </c>
      <c r="E75" s="3">
        <v>782.3</v>
      </c>
      <c r="F75" s="3">
        <f t="shared" si="2"/>
        <v>782.3</v>
      </c>
      <c r="G75" s="3">
        <f t="shared" si="3"/>
        <v>187.6</v>
      </c>
      <c r="H75" s="2" t="s">
        <v>2978</v>
      </c>
      <c r="I75" s="2" t="s">
        <v>2982</v>
      </c>
      <c r="J75" s="2" t="s">
        <v>3096</v>
      </c>
    </row>
    <row r="76" ht="19" customHeight="1" spans="1:10">
      <c r="A76" s="2">
        <v>1</v>
      </c>
      <c r="B76" s="2" t="s">
        <v>612</v>
      </c>
      <c r="C76" s="2" t="s">
        <v>121</v>
      </c>
      <c r="D76" s="3">
        <v>5588.1</v>
      </c>
      <c r="E76" s="3">
        <v>4996.8</v>
      </c>
      <c r="F76" s="3">
        <f t="shared" si="2"/>
        <v>4996.8</v>
      </c>
      <c r="G76" s="3">
        <f t="shared" si="3"/>
        <v>591.3</v>
      </c>
      <c r="H76" s="2" t="s">
        <v>2978</v>
      </c>
      <c r="I76" s="2" t="s">
        <v>3097</v>
      </c>
      <c r="J76" s="2" t="s">
        <v>3098</v>
      </c>
    </row>
    <row r="77" ht="19" customHeight="1" spans="1:10">
      <c r="A77" s="2">
        <v>1</v>
      </c>
      <c r="B77" s="2" t="s">
        <v>612</v>
      </c>
      <c r="C77" s="2" t="s">
        <v>564</v>
      </c>
      <c r="D77" s="3">
        <v>364.4</v>
      </c>
      <c r="E77" s="3">
        <v>355</v>
      </c>
      <c r="F77" s="3">
        <f t="shared" si="2"/>
        <v>355</v>
      </c>
      <c r="G77" s="3">
        <f t="shared" si="3"/>
        <v>9.39999999999998</v>
      </c>
      <c r="H77" s="2" t="s">
        <v>2978</v>
      </c>
      <c r="I77" s="2" t="s">
        <v>3099</v>
      </c>
      <c r="J77" s="2" t="s">
        <v>3100</v>
      </c>
    </row>
    <row r="78" ht="19" customHeight="1" spans="1:10">
      <c r="A78" s="2">
        <v>1</v>
      </c>
      <c r="B78" s="2" t="s">
        <v>615</v>
      </c>
      <c r="C78" s="2" t="s">
        <v>121</v>
      </c>
      <c r="D78" s="3">
        <v>5571.3</v>
      </c>
      <c r="E78" s="3">
        <v>5066.6</v>
      </c>
      <c r="F78" s="3">
        <f t="shared" si="2"/>
        <v>5066.6</v>
      </c>
      <c r="G78" s="3">
        <f t="shared" si="3"/>
        <v>504.7</v>
      </c>
      <c r="H78" s="2" t="s">
        <v>2978</v>
      </c>
      <c r="I78" s="2" t="s">
        <v>2982</v>
      </c>
      <c r="J78" s="2" t="s">
        <v>3101</v>
      </c>
    </row>
    <row r="79" ht="19" customHeight="1" spans="1:10">
      <c r="A79" s="2">
        <v>1</v>
      </c>
      <c r="B79" s="2" t="s">
        <v>141</v>
      </c>
      <c r="C79" s="2" t="s">
        <v>564</v>
      </c>
      <c r="D79" s="3">
        <v>0</v>
      </c>
      <c r="E79" s="3">
        <v>0</v>
      </c>
      <c r="F79" s="3">
        <f t="shared" si="2"/>
        <v>0</v>
      </c>
      <c r="G79" s="3">
        <f t="shared" si="3"/>
        <v>0</v>
      </c>
      <c r="H79" s="2" t="s">
        <v>2978</v>
      </c>
      <c r="I79" s="2" t="s">
        <v>2982</v>
      </c>
      <c r="J79" s="2" t="s">
        <v>3102</v>
      </c>
    </row>
    <row r="80" ht="19" customHeight="1" spans="1:10">
      <c r="A80" s="2">
        <v>1</v>
      </c>
      <c r="B80" s="2" t="s">
        <v>3103</v>
      </c>
      <c r="C80" s="2" t="s">
        <v>3104</v>
      </c>
      <c r="D80" s="3">
        <v>10344.3</v>
      </c>
      <c r="E80" s="3">
        <v>9764.4</v>
      </c>
      <c r="F80" s="3">
        <f t="shared" si="2"/>
        <v>9764.4</v>
      </c>
      <c r="G80" s="3">
        <f t="shared" si="3"/>
        <v>579.9</v>
      </c>
      <c r="H80" s="2" t="s">
        <v>2978</v>
      </c>
      <c r="I80" s="2" t="s">
        <v>3105</v>
      </c>
      <c r="J80" s="2" t="s">
        <v>3106</v>
      </c>
    </row>
    <row r="81" ht="19" customHeight="1" spans="1:10">
      <c r="A81" s="2">
        <v>1</v>
      </c>
      <c r="B81" s="2" t="s">
        <v>3107</v>
      </c>
      <c r="C81" s="2" t="s">
        <v>356</v>
      </c>
      <c r="D81" s="3">
        <v>11060.9</v>
      </c>
      <c r="E81" s="3">
        <v>10190.4</v>
      </c>
      <c r="F81" s="3">
        <f t="shared" si="2"/>
        <v>10190.4</v>
      </c>
      <c r="G81" s="3">
        <f t="shared" si="3"/>
        <v>870.5</v>
      </c>
      <c r="H81" s="2" t="s">
        <v>2978</v>
      </c>
      <c r="I81" s="2" t="s">
        <v>2982</v>
      </c>
      <c r="J81" s="2" t="s">
        <v>3108</v>
      </c>
    </row>
    <row r="82" ht="19" customHeight="1" spans="1:10">
      <c r="A82" s="2">
        <v>1</v>
      </c>
      <c r="B82" s="2" t="s">
        <v>361</v>
      </c>
      <c r="C82" s="2" t="s">
        <v>179</v>
      </c>
      <c r="D82" s="3">
        <v>2175.1</v>
      </c>
      <c r="E82" s="3">
        <v>2012.9</v>
      </c>
      <c r="F82" s="3">
        <f t="shared" si="2"/>
        <v>2012.9</v>
      </c>
      <c r="G82" s="3">
        <f t="shared" si="3"/>
        <v>162.2</v>
      </c>
      <c r="H82" s="2" t="s">
        <v>2978</v>
      </c>
      <c r="I82" s="2" t="s">
        <v>2982</v>
      </c>
      <c r="J82" s="2" t="s">
        <v>3109</v>
      </c>
    </row>
    <row r="83" ht="19" customHeight="1" spans="1:10">
      <c r="A83" s="2">
        <v>1</v>
      </c>
      <c r="B83" s="2" t="s">
        <v>364</v>
      </c>
      <c r="C83" s="2" t="s">
        <v>356</v>
      </c>
      <c r="D83" s="3">
        <v>2182.2</v>
      </c>
      <c r="E83" s="3">
        <v>1993.7</v>
      </c>
      <c r="F83" s="3">
        <f t="shared" si="2"/>
        <v>1993.7</v>
      </c>
      <c r="G83" s="3">
        <f t="shared" si="3"/>
        <v>188.5</v>
      </c>
      <c r="H83" s="2" t="s">
        <v>2978</v>
      </c>
      <c r="I83" s="2" t="s">
        <v>2982</v>
      </c>
      <c r="J83" s="2" t="s">
        <v>3110</v>
      </c>
    </row>
    <row r="84" ht="19" customHeight="1" spans="1:10">
      <c r="A84" s="2">
        <v>1</v>
      </c>
      <c r="B84" s="2" t="s">
        <v>283</v>
      </c>
      <c r="C84" s="2" t="s">
        <v>274</v>
      </c>
      <c r="D84" s="3">
        <v>3808.1</v>
      </c>
      <c r="E84" s="3">
        <v>3536.4</v>
      </c>
      <c r="F84" s="3">
        <f t="shared" si="2"/>
        <v>3536.4</v>
      </c>
      <c r="G84" s="3">
        <f t="shared" si="3"/>
        <v>271.7</v>
      </c>
      <c r="H84" s="2" t="s">
        <v>2978</v>
      </c>
      <c r="I84" s="2" t="s">
        <v>2982</v>
      </c>
      <c r="J84" s="2" t="s">
        <v>3111</v>
      </c>
    </row>
    <row r="85" ht="19" customHeight="1" spans="1:10">
      <c r="A85" s="2">
        <v>1</v>
      </c>
      <c r="B85" s="2" t="s">
        <v>3112</v>
      </c>
      <c r="C85" s="2" t="s">
        <v>564</v>
      </c>
      <c r="D85" s="3">
        <v>1288.5</v>
      </c>
      <c r="E85" s="3">
        <v>1179.3</v>
      </c>
      <c r="F85" s="3">
        <f t="shared" si="2"/>
        <v>1179.3</v>
      </c>
      <c r="G85" s="3">
        <f t="shared" si="3"/>
        <v>109.2</v>
      </c>
      <c r="H85" s="2" t="s">
        <v>2978</v>
      </c>
      <c r="I85" s="2" t="s">
        <v>2982</v>
      </c>
      <c r="J85" s="2" t="s">
        <v>3113</v>
      </c>
    </row>
    <row r="86" ht="19" customHeight="1" spans="1:10">
      <c r="A86" s="2">
        <v>1</v>
      </c>
      <c r="B86" s="2" t="s">
        <v>236</v>
      </c>
      <c r="C86" s="2" t="s">
        <v>179</v>
      </c>
      <c r="D86" s="3">
        <v>4370.3</v>
      </c>
      <c r="E86" s="3">
        <v>3986.8</v>
      </c>
      <c r="F86" s="3">
        <f t="shared" si="2"/>
        <v>3986.8</v>
      </c>
      <c r="G86" s="3">
        <f t="shared" si="3"/>
        <v>383.5</v>
      </c>
      <c r="H86" s="2" t="s">
        <v>2978</v>
      </c>
      <c r="I86" s="2" t="s">
        <v>2982</v>
      </c>
      <c r="J86" s="2" t="s">
        <v>3114</v>
      </c>
    </row>
    <row r="87" ht="19" customHeight="1" spans="1:10">
      <c r="A87" s="2">
        <v>1</v>
      </c>
      <c r="B87" s="2" t="s">
        <v>73</v>
      </c>
      <c r="C87" s="2" t="s">
        <v>179</v>
      </c>
      <c r="D87" s="3">
        <v>5300.8</v>
      </c>
      <c r="E87" s="3">
        <v>4947.4</v>
      </c>
      <c r="F87" s="3">
        <f t="shared" si="2"/>
        <v>4947.4</v>
      </c>
      <c r="G87" s="3">
        <f t="shared" si="3"/>
        <v>353.400000000001</v>
      </c>
      <c r="H87" s="2" t="s">
        <v>2978</v>
      </c>
      <c r="I87" s="2" t="s">
        <v>2982</v>
      </c>
      <c r="J87" s="2" t="s">
        <v>3115</v>
      </c>
    </row>
    <row r="88" ht="19" customHeight="1" spans="1:10">
      <c r="A88" s="2">
        <v>1</v>
      </c>
      <c r="B88" s="2" t="s">
        <v>145</v>
      </c>
      <c r="C88" s="2" t="s">
        <v>121</v>
      </c>
      <c r="D88" s="3">
        <v>1318.4</v>
      </c>
      <c r="E88" s="3">
        <v>1261.1</v>
      </c>
      <c r="F88" s="3">
        <f t="shared" si="2"/>
        <v>1261.1</v>
      </c>
      <c r="G88" s="3">
        <f t="shared" si="3"/>
        <v>57.3000000000002</v>
      </c>
      <c r="H88" s="2" t="s">
        <v>2978</v>
      </c>
      <c r="I88" s="2" t="s">
        <v>2982</v>
      </c>
      <c r="J88" s="2" t="s">
        <v>3116</v>
      </c>
    </row>
    <row r="89" ht="19" customHeight="1" spans="1:10">
      <c r="A89" s="2">
        <v>1</v>
      </c>
      <c r="B89" s="2" t="s">
        <v>146</v>
      </c>
      <c r="C89" s="2" t="s">
        <v>121</v>
      </c>
      <c r="D89" s="3">
        <v>859</v>
      </c>
      <c r="E89" s="3">
        <v>717</v>
      </c>
      <c r="F89" s="3">
        <f t="shared" si="2"/>
        <v>717</v>
      </c>
      <c r="G89" s="3">
        <f t="shared" si="3"/>
        <v>142</v>
      </c>
      <c r="H89" s="2" t="s">
        <v>2978</v>
      </c>
      <c r="I89" s="2" t="s">
        <v>2982</v>
      </c>
      <c r="J89" s="2" t="s">
        <v>3117</v>
      </c>
    </row>
    <row r="90" ht="19" customHeight="1" spans="1:10">
      <c r="A90" s="2">
        <v>1</v>
      </c>
      <c r="B90" s="2" t="s">
        <v>3118</v>
      </c>
      <c r="C90" s="2" t="s">
        <v>3070</v>
      </c>
      <c r="D90" s="3">
        <v>1650.2</v>
      </c>
      <c r="E90" s="3">
        <v>1455.8</v>
      </c>
      <c r="F90" s="3">
        <f t="shared" si="2"/>
        <v>1455.8</v>
      </c>
      <c r="G90" s="3">
        <f t="shared" si="3"/>
        <v>194.4</v>
      </c>
      <c r="H90" s="2" t="s">
        <v>2978</v>
      </c>
      <c r="I90" s="2" t="s">
        <v>2982</v>
      </c>
      <c r="J90" s="2" t="s">
        <v>3119</v>
      </c>
    </row>
    <row r="91" ht="19" customHeight="1" spans="1:10">
      <c r="A91" s="2">
        <v>1</v>
      </c>
      <c r="B91" s="2" t="s">
        <v>348</v>
      </c>
      <c r="C91" s="2" t="s">
        <v>356</v>
      </c>
      <c r="D91" s="3">
        <v>47.1</v>
      </c>
      <c r="E91" s="3">
        <v>315.8</v>
      </c>
      <c r="F91" s="3">
        <f t="shared" si="2"/>
        <v>47.1</v>
      </c>
      <c r="G91" s="3">
        <f t="shared" si="3"/>
        <v>0</v>
      </c>
      <c r="H91" s="2" t="s">
        <v>2978</v>
      </c>
      <c r="I91" s="2" t="s">
        <v>2982</v>
      </c>
      <c r="J91" s="2" t="s">
        <v>3120</v>
      </c>
    </row>
    <row r="92" ht="19" customHeight="1" spans="1:10">
      <c r="A92" s="2">
        <v>1</v>
      </c>
      <c r="B92" s="2" t="s">
        <v>240</v>
      </c>
      <c r="C92" s="2" t="s">
        <v>179</v>
      </c>
      <c r="D92" s="3">
        <v>4832.5</v>
      </c>
      <c r="E92" s="3">
        <v>4474.7</v>
      </c>
      <c r="F92" s="3">
        <f t="shared" si="2"/>
        <v>4474.7</v>
      </c>
      <c r="G92" s="3">
        <f t="shared" si="3"/>
        <v>357.8</v>
      </c>
      <c r="H92" s="2" t="s">
        <v>2978</v>
      </c>
      <c r="I92" s="2" t="s">
        <v>2982</v>
      </c>
      <c r="J92" s="2" t="s">
        <v>3121</v>
      </c>
    </row>
    <row r="93" ht="19" customHeight="1" spans="1:10">
      <c r="A93" s="2">
        <v>1</v>
      </c>
      <c r="B93" s="2" t="s">
        <v>3122</v>
      </c>
      <c r="C93" s="2" t="s">
        <v>179</v>
      </c>
      <c r="D93" s="3">
        <v>265.4</v>
      </c>
      <c r="E93" s="3">
        <v>242.7</v>
      </c>
      <c r="F93" s="3">
        <f t="shared" si="2"/>
        <v>242.7</v>
      </c>
      <c r="G93" s="3">
        <f t="shared" si="3"/>
        <v>22.7</v>
      </c>
      <c r="H93" s="2" t="s">
        <v>2978</v>
      </c>
      <c r="I93" s="2" t="s">
        <v>3123</v>
      </c>
      <c r="J93" s="2" t="s">
        <v>3124</v>
      </c>
    </row>
    <row r="94" ht="19" customHeight="1" spans="1:10">
      <c r="A94" s="2">
        <v>1</v>
      </c>
      <c r="B94" s="2" t="s">
        <v>3125</v>
      </c>
      <c r="C94" s="2" t="s">
        <v>179</v>
      </c>
      <c r="D94" s="3">
        <v>4716.9</v>
      </c>
      <c r="E94" s="3">
        <v>4294.4</v>
      </c>
      <c r="F94" s="3">
        <f t="shared" si="2"/>
        <v>4294.4</v>
      </c>
      <c r="G94" s="3">
        <f t="shared" si="3"/>
        <v>422.5</v>
      </c>
      <c r="H94" s="2" t="s">
        <v>2978</v>
      </c>
      <c r="I94" s="2" t="s">
        <v>2982</v>
      </c>
      <c r="J94" s="2" t="s">
        <v>3126</v>
      </c>
    </row>
    <row r="95" ht="19" customHeight="1" spans="1:10">
      <c r="A95" s="2">
        <v>1</v>
      </c>
      <c r="B95" s="2" t="s">
        <v>3127</v>
      </c>
      <c r="C95" s="2" t="s">
        <v>179</v>
      </c>
      <c r="D95" s="3">
        <v>44.1</v>
      </c>
      <c r="E95" s="3">
        <v>40.2</v>
      </c>
      <c r="F95" s="3">
        <f t="shared" si="2"/>
        <v>40.2</v>
      </c>
      <c r="G95" s="3">
        <f t="shared" si="3"/>
        <v>3.9</v>
      </c>
      <c r="H95" s="2" t="s">
        <v>2978</v>
      </c>
      <c r="I95" s="2" t="s">
        <v>3123</v>
      </c>
      <c r="J95" s="2" t="s">
        <v>3128</v>
      </c>
    </row>
    <row r="96" ht="19" customHeight="1" spans="1:10">
      <c r="A96" s="2">
        <v>1</v>
      </c>
      <c r="B96" s="2" t="s">
        <v>242</v>
      </c>
      <c r="C96" s="2" t="s">
        <v>179</v>
      </c>
      <c r="D96" s="3">
        <v>4720.6</v>
      </c>
      <c r="E96" s="3">
        <v>4292.8</v>
      </c>
      <c r="F96" s="3">
        <f t="shared" si="2"/>
        <v>4292.8</v>
      </c>
      <c r="G96" s="3">
        <f t="shared" si="3"/>
        <v>427.8</v>
      </c>
      <c r="H96" s="2" t="s">
        <v>2978</v>
      </c>
      <c r="I96" s="2" t="s">
        <v>2982</v>
      </c>
      <c r="J96" s="2" t="s">
        <v>3129</v>
      </c>
    </row>
    <row r="97" ht="19" customHeight="1" spans="1:10">
      <c r="A97" s="2">
        <v>1</v>
      </c>
      <c r="B97" s="2" t="s">
        <v>368</v>
      </c>
      <c r="C97" s="2" t="s">
        <v>179</v>
      </c>
      <c r="D97" s="3">
        <v>2151</v>
      </c>
      <c r="E97" s="3">
        <v>1941.5</v>
      </c>
      <c r="F97" s="3">
        <f t="shared" si="2"/>
        <v>1941.5</v>
      </c>
      <c r="G97" s="3">
        <f t="shared" si="3"/>
        <v>209.5</v>
      </c>
      <c r="H97" s="2" t="s">
        <v>2978</v>
      </c>
      <c r="I97" s="2" t="s">
        <v>2982</v>
      </c>
      <c r="J97" s="2" t="s">
        <v>3130</v>
      </c>
    </row>
    <row r="98" ht="19" customHeight="1" spans="1:10">
      <c r="A98" s="2">
        <v>1</v>
      </c>
      <c r="B98" s="2" t="s">
        <v>618</v>
      </c>
      <c r="C98" s="2" t="s">
        <v>3070</v>
      </c>
      <c r="D98" s="3">
        <v>2999.3</v>
      </c>
      <c r="E98" s="3">
        <v>2627.7</v>
      </c>
      <c r="F98" s="3">
        <f t="shared" si="2"/>
        <v>2627.7</v>
      </c>
      <c r="G98" s="3">
        <f t="shared" si="3"/>
        <v>371.6</v>
      </c>
      <c r="H98" s="2" t="s">
        <v>2978</v>
      </c>
      <c r="I98" s="2" t="s">
        <v>2982</v>
      </c>
      <c r="J98" s="2" t="s">
        <v>3131</v>
      </c>
    </row>
    <row r="99" ht="19" customHeight="1" spans="1:10">
      <c r="A99" s="2">
        <v>1</v>
      </c>
      <c r="B99" s="2" t="s">
        <v>3132</v>
      </c>
      <c r="C99" s="2" t="s">
        <v>3070</v>
      </c>
      <c r="D99" s="3">
        <v>1744.5</v>
      </c>
      <c r="E99" s="3">
        <v>1562.2</v>
      </c>
      <c r="F99" s="3">
        <f t="shared" si="2"/>
        <v>1562.2</v>
      </c>
      <c r="G99" s="3">
        <f t="shared" si="3"/>
        <v>182.3</v>
      </c>
      <c r="H99" s="2" t="s">
        <v>2978</v>
      </c>
      <c r="I99" s="2" t="s">
        <v>2982</v>
      </c>
      <c r="J99" s="2" t="s">
        <v>3133</v>
      </c>
    </row>
    <row r="100" ht="19" customHeight="1" spans="1:10">
      <c r="A100" s="2">
        <v>1</v>
      </c>
      <c r="B100" s="2" t="s">
        <v>153</v>
      </c>
      <c r="C100" s="2" t="s">
        <v>121</v>
      </c>
      <c r="D100" s="3">
        <v>6784.4</v>
      </c>
      <c r="E100" s="3">
        <v>6507.5</v>
      </c>
      <c r="F100" s="3">
        <f t="shared" si="2"/>
        <v>6507.5</v>
      </c>
      <c r="G100" s="3">
        <f t="shared" si="3"/>
        <v>276.9</v>
      </c>
      <c r="H100" s="2" t="s">
        <v>2978</v>
      </c>
      <c r="I100" s="2" t="s">
        <v>2982</v>
      </c>
      <c r="J100" s="2" t="s">
        <v>3134</v>
      </c>
    </row>
    <row r="101" ht="19" customHeight="1" spans="1:10">
      <c r="A101" s="2">
        <v>1</v>
      </c>
      <c r="B101" s="2" t="s">
        <v>3135</v>
      </c>
      <c r="C101" s="2" t="s">
        <v>121</v>
      </c>
      <c r="D101" s="3">
        <v>2426.2</v>
      </c>
      <c r="E101" s="3">
        <v>2086.4</v>
      </c>
      <c r="F101" s="3">
        <f t="shared" si="2"/>
        <v>2086.4</v>
      </c>
      <c r="G101" s="3">
        <f t="shared" si="3"/>
        <v>339.8</v>
      </c>
      <c r="H101" s="2" t="s">
        <v>2978</v>
      </c>
      <c r="I101" s="2" t="s">
        <v>2982</v>
      </c>
      <c r="J101" s="2" t="s">
        <v>3136</v>
      </c>
    </row>
    <row r="102" ht="19" customHeight="1" spans="1:10">
      <c r="A102" s="2">
        <v>1</v>
      </c>
      <c r="B102" s="2" t="s">
        <v>3137</v>
      </c>
      <c r="C102" s="2" t="s">
        <v>564</v>
      </c>
      <c r="D102" s="3">
        <v>2566.5</v>
      </c>
      <c r="E102" s="3">
        <v>2481.8</v>
      </c>
      <c r="F102" s="3">
        <f t="shared" si="2"/>
        <v>2481.8</v>
      </c>
      <c r="G102" s="3">
        <f t="shared" si="3"/>
        <v>84.6999999999998</v>
      </c>
      <c r="H102" s="2" t="s">
        <v>2978</v>
      </c>
      <c r="I102" s="2" t="s">
        <v>2982</v>
      </c>
      <c r="J102" s="2" t="s">
        <v>3138</v>
      </c>
    </row>
    <row r="103" ht="19" customHeight="1" spans="1:10">
      <c r="A103" s="2">
        <v>1</v>
      </c>
      <c r="B103" s="2" t="s">
        <v>156</v>
      </c>
      <c r="C103" s="2" t="s">
        <v>121</v>
      </c>
      <c r="D103" s="3">
        <v>1048</v>
      </c>
      <c r="E103" s="3">
        <v>909.9</v>
      </c>
      <c r="F103" s="3">
        <f t="shared" si="2"/>
        <v>909.9</v>
      </c>
      <c r="G103" s="3">
        <f t="shared" si="3"/>
        <v>138.1</v>
      </c>
      <c r="H103" s="2" t="s">
        <v>2978</v>
      </c>
      <c r="I103" s="2" t="s">
        <v>2982</v>
      </c>
      <c r="J103" s="2" t="s">
        <v>3139</v>
      </c>
    </row>
    <row r="104" ht="19" customHeight="1" spans="1:10">
      <c r="A104" s="2">
        <v>1</v>
      </c>
      <c r="B104" s="2" t="s">
        <v>3140</v>
      </c>
      <c r="C104" s="2" t="s">
        <v>121</v>
      </c>
      <c r="D104" s="3">
        <v>508.4</v>
      </c>
      <c r="E104" s="3">
        <v>453.5</v>
      </c>
      <c r="F104" s="3">
        <f t="shared" si="2"/>
        <v>453.5</v>
      </c>
      <c r="G104" s="3">
        <f t="shared" si="3"/>
        <v>54.9</v>
      </c>
      <c r="H104" s="2" t="s">
        <v>2978</v>
      </c>
      <c r="I104" s="2" t="s">
        <v>2982</v>
      </c>
      <c r="J104" s="2" t="s">
        <v>3141</v>
      </c>
    </row>
    <row r="105" ht="19" customHeight="1" spans="1:10">
      <c r="A105" s="2">
        <v>1</v>
      </c>
      <c r="B105" s="2" t="s">
        <v>3142</v>
      </c>
      <c r="C105" s="2" t="s">
        <v>121</v>
      </c>
      <c r="D105" s="3">
        <v>841</v>
      </c>
      <c r="E105" s="3">
        <v>705.8</v>
      </c>
      <c r="F105" s="3">
        <f t="shared" si="2"/>
        <v>705.8</v>
      </c>
      <c r="G105" s="3">
        <f t="shared" si="3"/>
        <v>135.2</v>
      </c>
      <c r="H105" s="2" t="s">
        <v>2978</v>
      </c>
      <c r="I105" s="2" t="s">
        <v>2982</v>
      </c>
      <c r="J105" s="2" t="s">
        <v>3143</v>
      </c>
    </row>
    <row r="106" ht="19" customHeight="1" spans="1:10">
      <c r="A106" s="2">
        <v>1</v>
      </c>
      <c r="B106" s="2" t="s">
        <v>82</v>
      </c>
      <c r="C106" s="2" t="s">
        <v>179</v>
      </c>
      <c r="D106" s="3">
        <v>3799.1</v>
      </c>
      <c r="E106" s="3">
        <v>3573.9</v>
      </c>
      <c r="F106" s="3">
        <f t="shared" si="2"/>
        <v>3573.9</v>
      </c>
      <c r="G106" s="3">
        <f t="shared" si="3"/>
        <v>225.2</v>
      </c>
      <c r="H106" s="2" t="s">
        <v>2978</v>
      </c>
      <c r="I106" s="2" t="s">
        <v>2982</v>
      </c>
      <c r="J106" s="2" t="s">
        <v>3144</v>
      </c>
    </row>
    <row r="107" ht="19" customHeight="1" spans="1:10">
      <c r="A107" s="2">
        <v>1</v>
      </c>
      <c r="B107" s="2" t="s">
        <v>621</v>
      </c>
      <c r="C107" s="2" t="s">
        <v>121</v>
      </c>
      <c r="D107" s="3">
        <v>605.3</v>
      </c>
      <c r="E107" s="3">
        <v>531.8</v>
      </c>
      <c r="F107" s="3">
        <f t="shared" si="2"/>
        <v>531.8</v>
      </c>
      <c r="G107" s="3">
        <f t="shared" si="3"/>
        <v>73.5</v>
      </c>
      <c r="H107" s="2" t="s">
        <v>2978</v>
      </c>
      <c r="I107" s="2" t="s">
        <v>2982</v>
      </c>
      <c r="J107" s="2" t="s">
        <v>3145</v>
      </c>
    </row>
    <row r="108" ht="19" customHeight="1" spans="1:10">
      <c r="A108" s="2">
        <v>1</v>
      </c>
      <c r="B108" s="2" t="s">
        <v>3146</v>
      </c>
      <c r="C108" s="2" t="s">
        <v>3104</v>
      </c>
      <c r="D108" s="3">
        <v>11198.7</v>
      </c>
      <c r="E108" s="3">
        <v>10669</v>
      </c>
      <c r="F108" s="3">
        <f t="shared" si="2"/>
        <v>10669</v>
      </c>
      <c r="G108" s="3">
        <f t="shared" si="3"/>
        <v>529.700000000001</v>
      </c>
      <c r="H108" s="2" t="s">
        <v>2978</v>
      </c>
      <c r="I108" s="2" t="s">
        <v>2982</v>
      </c>
      <c r="J108" s="2" t="s">
        <v>3147</v>
      </c>
    </row>
    <row r="109" ht="19" customHeight="1" spans="1:10">
      <c r="A109" s="2">
        <v>1</v>
      </c>
      <c r="B109" s="2" t="s">
        <v>3148</v>
      </c>
      <c r="C109" s="2" t="s">
        <v>3104</v>
      </c>
      <c r="D109" s="3">
        <v>10042.5</v>
      </c>
      <c r="E109" s="3">
        <v>9437.6</v>
      </c>
      <c r="F109" s="3">
        <f t="shared" si="2"/>
        <v>9437.6</v>
      </c>
      <c r="G109" s="3">
        <f t="shared" si="3"/>
        <v>604.9</v>
      </c>
      <c r="H109" s="2" t="s">
        <v>2978</v>
      </c>
      <c r="I109" s="2" t="s">
        <v>2982</v>
      </c>
      <c r="J109" s="2" t="s">
        <v>3149</v>
      </c>
    </row>
    <row r="110" ht="19" customHeight="1" spans="1:10">
      <c r="A110" s="2">
        <v>1</v>
      </c>
      <c r="B110" s="2" t="s">
        <v>157</v>
      </c>
      <c r="C110" s="2" t="s">
        <v>121</v>
      </c>
      <c r="D110" s="3">
        <v>5769.2</v>
      </c>
      <c r="E110" s="3">
        <v>5094.5</v>
      </c>
      <c r="F110" s="3">
        <f t="shared" si="2"/>
        <v>5094.5</v>
      </c>
      <c r="G110" s="3">
        <f t="shared" si="3"/>
        <v>674.7</v>
      </c>
      <c r="H110" s="2" t="s">
        <v>2978</v>
      </c>
      <c r="I110" s="2" t="s">
        <v>3150</v>
      </c>
      <c r="J110" s="2" t="s">
        <v>3151</v>
      </c>
    </row>
    <row r="111" ht="19" customHeight="1" spans="1:10">
      <c r="A111" s="2">
        <v>1</v>
      </c>
      <c r="B111" s="2" t="s">
        <v>3152</v>
      </c>
      <c r="C111" s="2" t="s">
        <v>179</v>
      </c>
      <c r="D111" s="3">
        <v>18.1</v>
      </c>
      <c r="E111" s="3">
        <v>15.7</v>
      </c>
      <c r="F111" s="3">
        <f t="shared" si="2"/>
        <v>15.7</v>
      </c>
      <c r="G111" s="3">
        <f t="shared" si="3"/>
        <v>2.4</v>
      </c>
      <c r="H111" s="2" t="s">
        <v>2978</v>
      </c>
      <c r="I111" s="2" t="s">
        <v>3153</v>
      </c>
      <c r="J111" s="2" t="s">
        <v>3154</v>
      </c>
    </row>
    <row r="112" ht="19" customHeight="1" spans="1:10">
      <c r="A112" s="2">
        <v>1</v>
      </c>
      <c r="B112" s="2" t="s">
        <v>3152</v>
      </c>
      <c r="C112" s="2" t="s">
        <v>66</v>
      </c>
      <c r="D112" s="3">
        <v>2434.1</v>
      </c>
      <c r="E112" s="3">
        <v>2385</v>
      </c>
      <c r="F112" s="3">
        <f t="shared" si="2"/>
        <v>2385</v>
      </c>
      <c r="G112" s="3">
        <f t="shared" si="3"/>
        <v>49.0999999999999</v>
      </c>
      <c r="H112" s="2" t="s">
        <v>2978</v>
      </c>
      <c r="I112" s="2" t="s">
        <v>3012</v>
      </c>
      <c r="J112" s="2" t="s">
        <v>3155</v>
      </c>
    </row>
    <row r="113" ht="19" customHeight="1" spans="1:10">
      <c r="A113" s="2">
        <v>1</v>
      </c>
      <c r="B113" s="2" t="s">
        <v>624</v>
      </c>
      <c r="C113" s="2" t="s">
        <v>121</v>
      </c>
      <c r="D113" s="3">
        <v>2442.6</v>
      </c>
      <c r="E113" s="3">
        <v>2175.3</v>
      </c>
      <c r="F113" s="3">
        <f t="shared" si="2"/>
        <v>2175.3</v>
      </c>
      <c r="G113" s="3">
        <f t="shared" si="3"/>
        <v>267.3</v>
      </c>
      <c r="H113" s="2" t="s">
        <v>2978</v>
      </c>
      <c r="I113" s="2" t="s">
        <v>2982</v>
      </c>
      <c r="J113" s="2" t="s">
        <v>3156</v>
      </c>
    </row>
    <row r="114" ht="19" customHeight="1" spans="1:10">
      <c r="A114" s="2">
        <v>1</v>
      </c>
      <c r="B114" s="2" t="s">
        <v>246</v>
      </c>
      <c r="C114" s="2" t="s">
        <v>179</v>
      </c>
      <c r="D114" s="3">
        <v>653.8</v>
      </c>
      <c r="E114" s="3">
        <v>552.5</v>
      </c>
      <c r="F114" s="3">
        <f t="shared" si="2"/>
        <v>552.5</v>
      </c>
      <c r="G114" s="3">
        <f t="shared" si="3"/>
        <v>101.3</v>
      </c>
      <c r="H114" s="2" t="s">
        <v>2978</v>
      </c>
      <c r="I114" s="2" t="s">
        <v>2985</v>
      </c>
      <c r="J114" s="2" t="s">
        <v>3157</v>
      </c>
    </row>
    <row r="115" ht="19" customHeight="1" spans="1:10">
      <c r="A115" s="2">
        <v>1</v>
      </c>
      <c r="B115" s="2" t="s">
        <v>160</v>
      </c>
      <c r="C115" s="2" t="s">
        <v>121</v>
      </c>
      <c r="D115" s="3">
        <v>11018.6</v>
      </c>
      <c r="E115" s="3">
        <v>9965.7</v>
      </c>
      <c r="F115" s="3">
        <f t="shared" si="2"/>
        <v>9965.7</v>
      </c>
      <c r="G115" s="3">
        <f t="shared" si="3"/>
        <v>1052.9</v>
      </c>
      <c r="H115" s="2" t="s">
        <v>2978</v>
      </c>
      <c r="I115" s="2" t="s">
        <v>2982</v>
      </c>
      <c r="J115" s="2" t="s">
        <v>3158</v>
      </c>
    </row>
    <row r="116" ht="19" customHeight="1" spans="1:10">
      <c r="A116" s="2">
        <v>1</v>
      </c>
      <c r="B116" s="2" t="s">
        <v>83</v>
      </c>
      <c r="C116" s="2" t="s">
        <v>179</v>
      </c>
      <c r="D116" s="3">
        <v>6213</v>
      </c>
      <c r="E116" s="3">
        <v>5840.8</v>
      </c>
      <c r="F116" s="3">
        <f t="shared" si="2"/>
        <v>5840.8</v>
      </c>
      <c r="G116" s="3">
        <f t="shared" si="3"/>
        <v>372.2</v>
      </c>
      <c r="H116" s="2" t="s">
        <v>2978</v>
      </c>
      <c r="I116" s="2" t="s">
        <v>2982</v>
      </c>
      <c r="J116" s="2" t="s">
        <v>3159</v>
      </c>
    </row>
    <row r="117" ht="19" customHeight="1" spans="1:10">
      <c r="A117" s="2">
        <v>1</v>
      </c>
      <c r="B117" s="2" t="s">
        <v>3160</v>
      </c>
      <c r="C117" s="2" t="s">
        <v>179</v>
      </c>
      <c r="D117" s="3">
        <v>20.6</v>
      </c>
      <c r="E117" s="3">
        <v>20.4</v>
      </c>
      <c r="F117" s="3">
        <f t="shared" si="2"/>
        <v>20.4</v>
      </c>
      <c r="G117" s="3">
        <f t="shared" si="3"/>
        <v>0.200000000000003</v>
      </c>
      <c r="H117" s="2" t="s">
        <v>2978</v>
      </c>
      <c r="I117" s="2" t="s">
        <v>2982</v>
      </c>
      <c r="J117" s="2" t="s">
        <v>3161</v>
      </c>
    </row>
    <row r="118" ht="19" customHeight="1" spans="1:10">
      <c r="A118" s="2">
        <v>1</v>
      </c>
      <c r="B118" s="2" t="s">
        <v>3162</v>
      </c>
      <c r="C118" s="2" t="s">
        <v>356</v>
      </c>
      <c r="D118" s="3">
        <v>4532.8</v>
      </c>
      <c r="E118" s="3">
        <v>3859.5</v>
      </c>
      <c r="F118" s="3">
        <f t="shared" si="2"/>
        <v>3859.5</v>
      </c>
      <c r="G118" s="3">
        <f t="shared" si="3"/>
        <v>673.3</v>
      </c>
      <c r="H118" s="2" t="s">
        <v>2978</v>
      </c>
      <c r="I118" s="2" t="s">
        <v>2982</v>
      </c>
      <c r="J118" s="2" t="s">
        <v>3163</v>
      </c>
    </row>
    <row r="119" ht="19" customHeight="1" spans="1:10">
      <c r="A119" s="2">
        <v>1</v>
      </c>
      <c r="B119" s="2" t="s">
        <v>375</v>
      </c>
      <c r="C119" s="2" t="s">
        <v>356</v>
      </c>
      <c r="D119" s="3">
        <v>3159.1</v>
      </c>
      <c r="E119" s="3">
        <v>2967.8</v>
      </c>
      <c r="F119" s="3">
        <f t="shared" si="2"/>
        <v>2967.8</v>
      </c>
      <c r="G119" s="3">
        <f t="shared" si="3"/>
        <v>191.3</v>
      </c>
      <c r="H119" s="2" t="s">
        <v>2978</v>
      </c>
      <c r="I119" s="2" t="s">
        <v>2982</v>
      </c>
      <c r="J119" s="2" t="s">
        <v>3164</v>
      </c>
    </row>
    <row r="120" ht="19" customHeight="1" spans="1:10">
      <c r="A120" s="2">
        <v>1</v>
      </c>
      <c r="B120" s="2" t="s">
        <v>248</v>
      </c>
      <c r="C120" s="2" t="s">
        <v>179</v>
      </c>
      <c r="D120" s="3">
        <v>73.4</v>
      </c>
      <c r="E120" s="3">
        <v>96</v>
      </c>
      <c r="F120" s="3">
        <f t="shared" si="2"/>
        <v>73.4</v>
      </c>
      <c r="G120" s="3">
        <f t="shared" si="3"/>
        <v>0</v>
      </c>
      <c r="H120" s="2" t="s">
        <v>2978</v>
      </c>
      <c r="I120" s="2" t="s">
        <v>3165</v>
      </c>
      <c r="J120" s="2" t="s">
        <v>3166</v>
      </c>
    </row>
    <row r="121" ht="19" customHeight="1" spans="1:10">
      <c r="A121" s="2">
        <v>1</v>
      </c>
      <c r="B121" s="2" t="s">
        <v>85</v>
      </c>
      <c r="C121" s="2" t="s">
        <v>179</v>
      </c>
      <c r="D121" s="3">
        <v>723.6</v>
      </c>
      <c r="E121" s="3">
        <v>625.6</v>
      </c>
      <c r="F121" s="3">
        <f t="shared" si="2"/>
        <v>625.6</v>
      </c>
      <c r="G121" s="3">
        <f t="shared" si="3"/>
        <v>98</v>
      </c>
      <c r="H121" s="2" t="s">
        <v>2978</v>
      </c>
      <c r="I121" s="2" t="s">
        <v>2982</v>
      </c>
      <c r="J121" s="2" t="s">
        <v>3167</v>
      </c>
    </row>
    <row r="122" ht="19" customHeight="1" spans="1:10">
      <c r="A122" s="2">
        <v>1</v>
      </c>
      <c r="B122" s="2" t="s">
        <v>627</v>
      </c>
      <c r="C122" s="2" t="s">
        <v>121</v>
      </c>
      <c r="D122" s="3">
        <v>8128</v>
      </c>
      <c r="E122" s="3">
        <v>7313.2</v>
      </c>
      <c r="F122" s="3">
        <f t="shared" si="2"/>
        <v>7313.2</v>
      </c>
      <c r="G122" s="3">
        <f t="shared" si="3"/>
        <v>814.8</v>
      </c>
      <c r="H122" s="2" t="s">
        <v>2978</v>
      </c>
      <c r="I122" s="2" t="s">
        <v>3097</v>
      </c>
      <c r="J122" s="2" t="s">
        <v>3168</v>
      </c>
    </row>
    <row r="123" ht="19" customHeight="1" spans="1:10">
      <c r="A123" s="2">
        <v>1</v>
      </c>
      <c r="B123" s="2" t="s">
        <v>3169</v>
      </c>
      <c r="C123" s="2" t="s">
        <v>121</v>
      </c>
      <c r="D123" s="3">
        <v>1183.7</v>
      </c>
      <c r="E123" s="3">
        <v>1069.4</v>
      </c>
      <c r="F123" s="3">
        <f t="shared" si="2"/>
        <v>1069.4</v>
      </c>
      <c r="G123" s="3">
        <f t="shared" si="3"/>
        <v>114.3</v>
      </c>
      <c r="H123" s="2" t="s">
        <v>2978</v>
      </c>
      <c r="I123" s="2" t="s">
        <v>2982</v>
      </c>
      <c r="J123" s="2" t="s">
        <v>3170</v>
      </c>
    </row>
    <row r="124" ht="19" customHeight="1" spans="1:10">
      <c r="A124" s="2">
        <v>1</v>
      </c>
      <c r="B124" s="2" t="s">
        <v>628</v>
      </c>
      <c r="C124" s="2" t="s">
        <v>121</v>
      </c>
      <c r="D124" s="3">
        <v>582</v>
      </c>
      <c r="E124" s="3">
        <v>521.6</v>
      </c>
      <c r="F124" s="3">
        <f t="shared" si="2"/>
        <v>521.6</v>
      </c>
      <c r="G124" s="3">
        <f t="shared" si="3"/>
        <v>60.4</v>
      </c>
      <c r="H124" s="2" t="s">
        <v>2978</v>
      </c>
      <c r="I124" s="2" t="s">
        <v>2982</v>
      </c>
      <c r="J124" s="2" t="s">
        <v>3171</v>
      </c>
    </row>
    <row r="125" ht="19" customHeight="1" spans="1:10">
      <c r="A125" s="2">
        <v>1</v>
      </c>
      <c r="B125" s="2" t="s">
        <v>3172</v>
      </c>
      <c r="C125" s="2" t="s">
        <v>179</v>
      </c>
      <c r="D125" s="3">
        <v>1705.2</v>
      </c>
      <c r="E125" s="3">
        <v>1620.7</v>
      </c>
      <c r="F125" s="3">
        <f t="shared" si="2"/>
        <v>1620.7</v>
      </c>
      <c r="G125" s="3">
        <f t="shared" si="3"/>
        <v>84.5</v>
      </c>
      <c r="H125" s="2" t="s">
        <v>2978</v>
      </c>
      <c r="I125" s="2" t="s">
        <v>2982</v>
      </c>
      <c r="J125" s="2" t="s">
        <v>3173</v>
      </c>
    </row>
    <row r="126" ht="19" customHeight="1" spans="1:10">
      <c r="A126" s="2">
        <v>1</v>
      </c>
      <c r="B126" s="2" t="s">
        <v>629</v>
      </c>
      <c r="C126" s="2" t="s">
        <v>564</v>
      </c>
      <c r="D126" s="3">
        <v>1148.1</v>
      </c>
      <c r="E126" s="3">
        <v>1104.6</v>
      </c>
      <c r="F126" s="3">
        <f t="shared" si="2"/>
        <v>1104.6</v>
      </c>
      <c r="G126" s="3">
        <f t="shared" si="3"/>
        <v>43.5</v>
      </c>
      <c r="H126" s="2" t="s">
        <v>2978</v>
      </c>
      <c r="I126" s="2" t="s">
        <v>2982</v>
      </c>
      <c r="J126" s="2" t="s">
        <v>3174</v>
      </c>
    </row>
    <row r="127" ht="19" customHeight="1" spans="1:10">
      <c r="A127" s="2">
        <v>1</v>
      </c>
      <c r="B127" s="2" t="s">
        <v>3175</v>
      </c>
      <c r="C127" s="2" t="s">
        <v>121</v>
      </c>
      <c r="D127" s="3">
        <v>1421.1</v>
      </c>
      <c r="E127" s="3">
        <v>1339.8</v>
      </c>
      <c r="F127" s="3">
        <f t="shared" si="2"/>
        <v>1339.8</v>
      </c>
      <c r="G127" s="3">
        <f t="shared" si="3"/>
        <v>81.3</v>
      </c>
      <c r="H127" s="2" t="s">
        <v>2978</v>
      </c>
      <c r="I127" s="2" t="s">
        <v>2982</v>
      </c>
      <c r="J127" s="2" t="s">
        <v>3176</v>
      </c>
    </row>
    <row r="128" ht="19" customHeight="1" spans="1:10">
      <c r="A128" s="2">
        <v>1</v>
      </c>
      <c r="B128" s="2" t="s">
        <v>164</v>
      </c>
      <c r="C128" s="2" t="s">
        <v>121</v>
      </c>
      <c r="D128" s="3">
        <v>810.2</v>
      </c>
      <c r="E128" s="3">
        <v>702</v>
      </c>
      <c r="F128" s="3">
        <f t="shared" si="2"/>
        <v>702</v>
      </c>
      <c r="G128" s="3">
        <f t="shared" si="3"/>
        <v>108.2</v>
      </c>
      <c r="H128" s="2" t="s">
        <v>2978</v>
      </c>
      <c r="I128" s="2" t="s">
        <v>2982</v>
      </c>
      <c r="J128" s="2" t="s">
        <v>3177</v>
      </c>
    </row>
    <row r="129" ht="19" customHeight="1" spans="1:10">
      <c r="A129" s="2">
        <v>1</v>
      </c>
      <c r="B129" s="2" t="s">
        <v>251</v>
      </c>
      <c r="C129" s="2" t="s">
        <v>179</v>
      </c>
      <c r="D129" s="3">
        <v>1268</v>
      </c>
      <c r="E129" s="3">
        <v>1149.5</v>
      </c>
      <c r="F129" s="3">
        <f t="shared" si="2"/>
        <v>1149.5</v>
      </c>
      <c r="G129" s="3">
        <f t="shared" si="3"/>
        <v>118.5</v>
      </c>
      <c r="H129" s="2" t="s">
        <v>2978</v>
      </c>
      <c r="I129" s="2" t="s">
        <v>2982</v>
      </c>
      <c r="J129" s="2" t="s">
        <v>3178</v>
      </c>
    </row>
    <row r="130" ht="19" customHeight="1" spans="1:10">
      <c r="A130" s="2">
        <v>1</v>
      </c>
      <c r="B130" s="2" t="s">
        <v>252</v>
      </c>
      <c r="C130" s="2" t="s">
        <v>179</v>
      </c>
      <c r="D130" s="3">
        <v>69</v>
      </c>
      <c r="E130" s="3">
        <v>107.1</v>
      </c>
      <c r="F130" s="3">
        <f t="shared" ref="F130:F193" si="4">IF(ISNUMBER(E130),MIN(D130,E130),D130)</f>
        <v>69</v>
      </c>
      <c r="G130" s="3">
        <f t="shared" ref="G130:G193" si="5">D130-F130</f>
        <v>0</v>
      </c>
      <c r="H130" s="2" t="s">
        <v>2978</v>
      </c>
      <c r="I130" s="2" t="s">
        <v>3165</v>
      </c>
      <c r="J130" s="2" t="s">
        <v>3179</v>
      </c>
    </row>
    <row r="131" ht="19" customHeight="1" spans="1:10">
      <c r="A131" s="2">
        <v>1</v>
      </c>
      <c r="B131" s="2" t="s">
        <v>630</v>
      </c>
      <c r="C131" s="2" t="s">
        <v>121</v>
      </c>
      <c r="D131" s="3">
        <v>2025</v>
      </c>
      <c r="E131" s="3">
        <v>1791.2</v>
      </c>
      <c r="F131" s="3">
        <f t="shared" si="4"/>
        <v>1791.2</v>
      </c>
      <c r="G131" s="3">
        <f t="shared" si="5"/>
        <v>233.8</v>
      </c>
      <c r="H131" s="2" t="s">
        <v>2978</v>
      </c>
      <c r="I131" s="2" t="s">
        <v>2982</v>
      </c>
      <c r="J131" s="2" t="s">
        <v>3180</v>
      </c>
    </row>
    <row r="132" ht="19" customHeight="1" spans="1:10">
      <c r="A132" s="2">
        <v>1</v>
      </c>
      <c r="B132" s="2" t="s">
        <v>497</v>
      </c>
      <c r="C132" s="2" t="s">
        <v>564</v>
      </c>
      <c r="D132" s="3">
        <v>1971.6</v>
      </c>
      <c r="E132" s="3">
        <v>1834.4</v>
      </c>
      <c r="F132" s="3">
        <f t="shared" si="4"/>
        <v>1834.4</v>
      </c>
      <c r="G132" s="3">
        <f t="shared" si="5"/>
        <v>137.2</v>
      </c>
      <c r="H132" s="2" t="s">
        <v>2978</v>
      </c>
      <c r="I132" s="2" t="s">
        <v>2982</v>
      </c>
      <c r="J132" s="2" t="s">
        <v>3181</v>
      </c>
    </row>
    <row r="133" ht="19" customHeight="1" spans="1:10">
      <c r="A133" s="2">
        <v>1</v>
      </c>
      <c r="B133" s="2" t="s">
        <v>499</v>
      </c>
      <c r="C133" s="2" t="s">
        <v>121</v>
      </c>
      <c r="D133" s="3">
        <v>514</v>
      </c>
      <c r="E133" s="3">
        <v>473.8</v>
      </c>
      <c r="F133" s="3">
        <f t="shared" si="4"/>
        <v>473.8</v>
      </c>
      <c r="G133" s="3">
        <f t="shared" si="5"/>
        <v>40.2</v>
      </c>
      <c r="H133" s="2" t="s">
        <v>2978</v>
      </c>
      <c r="I133" s="2" t="s">
        <v>2982</v>
      </c>
      <c r="J133" s="2" t="s">
        <v>3182</v>
      </c>
    </row>
    <row r="134" ht="19" customHeight="1" spans="1:10">
      <c r="A134" s="2">
        <v>1</v>
      </c>
      <c r="B134" s="2" t="s">
        <v>703</v>
      </c>
      <c r="C134" s="2" t="s">
        <v>356</v>
      </c>
      <c r="D134" s="3">
        <v>3369.7</v>
      </c>
      <c r="E134" s="3">
        <v>2935</v>
      </c>
      <c r="F134" s="3">
        <f t="shared" si="4"/>
        <v>2935</v>
      </c>
      <c r="G134" s="3">
        <f t="shared" si="5"/>
        <v>434.7</v>
      </c>
      <c r="H134" s="2" t="s">
        <v>2978</v>
      </c>
      <c r="I134" s="2" t="s">
        <v>2982</v>
      </c>
      <c r="J134" s="2" t="s">
        <v>3183</v>
      </c>
    </row>
    <row r="135" ht="19" customHeight="1" spans="1:10">
      <c r="A135" s="2">
        <v>1</v>
      </c>
      <c r="B135" s="2" t="s">
        <v>288</v>
      </c>
      <c r="C135" s="2" t="s">
        <v>274</v>
      </c>
      <c r="D135" s="3">
        <v>2386.8</v>
      </c>
      <c r="E135" s="3">
        <v>2217.4</v>
      </c>
      <c r="F135" s="3">
        <f t="shared" si="4"/>
        <v>2217.4</v>
      </c>
      <c r="G135" s="3">
        <f t="shared" si="5"/>
        <v>169.4</v>
      </c>
      <c r="H135" s="2" t="s">
        <v>2978</v>
      </c>
      <c r="I135" s="2" t="s">
        <v>2982</v>
      </c>
      <c r="J135" s="2" t="s">
        <v>3184</v>
      </c>
    </row>
    <row r="136" ht="19" customHeight="1" spans="1:10">
      <c r="A136" s="2">
        <v>1</v>
      </c>
      <c r="B136" s="2" t="s">
        <v>500</v>
      </c>
      <c r="C136" s="2" t="s">
        <v>564</v>
      </c>
      <c r="D136" s="3">
        <v>2210</v>
      </c>
      <c r="E136" s="3">
        <v>2005.7</v>
      </c>
      <c r="F136" s="3">
        <f t="shared" si="4"/>
        <v>2005.7</v>
      </c>
      <c r="G136" s="3">
        <f t="shared" si="5"/>
        <v>204.3</v>
      </c>
      <c r="H136" s="2" t="s">
        <v>2978</v>
      </c>
      <c r="I136" s="2" t="s">
        <v>2982</v>
      </c>
      <c r="J136" s="2" t="s">
        <v>3185</v>
      </c>
    </row>
    <row r="137" ht="19" customHeight="1" spans="1:10">
      <c r="A137" s="2">
        <v>1</v>
      </c>
      <c r="B137" s="2" t="s">
        <v>3186</v>
      </c>
      <c r="C137" s="2" t="s">
        <v>121</v>
      </c>
      <c r="D137" s="3">
        <v>451.9</v>
      </c>
      <c r="E137" s="3">
        <v>413.7</v>
      </c>
      <c r="F137" s="3">
        <f t="shared" si="4"/>
        <v>413.7</v>
      </c>
      <c r="G137" s="3">
        <f t="shared" si="5"/>
        <v>38.2</v>
      </c>
      <c r="H137" s="2" t="s">
        <v>2978</v>
      </c>
      <c r="I137" s="2" t="s">
        <v>2982</v>
      </c>
      <c r="J137" s="2" t="s">
        <v>3187</v>
      </c>
    </row>
    <row r="138" ht="19" customHeight="1" spans="1:10">
      <c r="A138" s="2">
        <v>1</v>
      </c>
      <c r="B138" s="2" t="s">
        <v>501</v>
      </c>
      <c r="C138" s="2" t="s">
        <v>121</v>
      </c>
      <c r="D138" s="3">
        <v>2899</v>
      </c>
      <c r="E138" s="3">
        <v>2672.8</v>
      </c>
      <c r="F138" s="3">
        <f t="shared" si="4"/>
        <v>2672.8</v>
      </c>
      <c r="G138" s="3">
        <f t="shared" si="5"/>
        <v>226.2</v>
      </c>
      <c r="H138" s="2" t="s">
        <v>2978</v>
      </c>
      <c r="I138" s="2" t="s">
        <v>2982</v>
      </c>
      <c r="J138" s="2" t="s">
        <v>3188</v>
      </c>
    </row>
    <row r="139" ht="19" customHeight="1" spans="1:10">
      <c r="A139" s="2">
        <v>1</v>
      </c>
      <c r="B139" s="2" t="s">
        <v>166</v>
      </c>
      <c r="C139" s="2" t="s">
        <v>121</v>
      </c>
      <c r="D139" s="3">
        <v>308.8</v>
      </c>
      <c r="E139" s="3">
        <v>277.8</v>
      </c>
      <c r="F139" s="3">
        <f t="shared" si="4"/>
        <v>277.8</v>
      </c>
      <c r="G139" s="3">
        <f t="shared" si="5"/>
        <v>31</v>
      </c>
      <c r="H139" s="2" t="s">
        <v>2978</v>
      </c>
      <c r="I139" s="2" t="s">
        <v>2982</v>
      </c>
      <c r="J139" s="2" t="s">
        <v>3189</v>
      </c>
    </row>
    <row r="140" ht="19" customHeight="1" spans="1:10">
      <c r="A140" s="2">
        <v>1</v>
      </c>
      <c r="B140" s="2" t="s">
        <v>633</v>
      </c>
      <c r="C140" s="2" t="s">
        <v>3190</v>
      </c>
      <c r="D140" s="3">
        <v>1465.2</v>
      </c>
      <c r="E140" s="3">
        <v>1219.6</v>
      </c>
      <c r="F140" s="3">
        <f t="shared" si="4"/>
        <v>1219.6</v>
      </c>
      <c r="G140" s="3">
        <f t="shared" si="5"/>
        <v>245.6</v>
      </c>
      <c r="H140" s="2" t="s">
        <v>2978</v>
      </c>
      <c r="I140" s="2" t="s">
        <v>2982</v>
      </c>
      <c r="J140" s="2" t="s">
        <v>3191</v>
      </c>
    </row>
    <row r="141" ht="19" customHeight="1" spans="1:10">
      <c r="A141" s="2">
        <v>1</v>
      </c>
      <c r="B141" s="2" t="s">
        <v>254</v>
      </c>
      <c r="C141" s="2" t="s">
        <v>179</v>
      </c>
      <c r="D141" s="3">
        <v>2044.3</v>
      </c>
      <c r="E141" s="3">
        <v>1882.4</v>
      </c>
      <c r="F141" s="3">
        <f t="shared" si="4"/>
        <v>1882.4</v>
      </c>
      <c r="G141" s="3">
        <f t="shared" si="5"/>
        <v>161.9</v>
      </c>
      <c r="H141" s="2" t="s">
        <v>2978</v>
      </c>
      <c r="I141" s="2" t="s">
        <v>2982</v>
      </c>
      <c r="J141" s="2" t="s">
        <v>3192</v>
      </c>
    </row>
    <row r="142" ht="19" customHeight="1" spans="1:10">
      <c r="A142" s="2">
        <v>1</v>
      </c>
      <c r="B142" s="2" t="s">
        <v>88</v>
      </c>
      <c r="C142" s="2" t="s">
        <v>179</v>
      </c>
      <c r="D142" s="3">
        <v>5031</v>
      </c>
      <c r="E142" s="3">
        <v>4883.8</v>
      </c>
      <c r="F142" s="3">
        <f t="shared" si="4"/>
        <v>4883.8</v>
      </c>
      <c r="G142" s="3">
        <f t="shared" si="5"/>
        <v>147.2</v>
      </c>
      <c r="H142" s="2" t="s">
        <v>2978</v>
      </c>
      <c r="I142" s="2" t="s">
        <v>2982</v>
      </c>
      <c r="J142" s="2" t="s">
        <v>3193</v>
      </c>
    </row>
    <row r="143" ht="19" customHeight="1" spans="1:10">
      <c r="A143" s="2">
        <v>1</v>
      </c>
      <c r="B143" s="2" t="s">
        <v>505</v>
      </c>
      <c r="C143" s="2" t="s">
        <v>3070</v>
      </c>
      <c r="D143" s="3">
        <v>1294.6</v>
      </c>
      <c r="E143" s="3">
        <v>1256.3</v>
      </c>
      <c r="F143" s="3">
        <f t="shared" si="4"/>
        <v>1256.3</v>
      </c>
      <c r="G143" s="3">
        <f t="shared" si="5"/>
        <v>38.3</v>
      </c>
      <c r="H143" s="2" t="s">
        <v>2978</v>
      </c>
      <c r="I143" s="2" t="s">
        <v>3006</v>
      </c>
      <c r="J143" s="2" t="s">
        <v>3194</v>
      </c>
    </row>
    <row r="144" ht="19" customHeight="1" spans="1:10">
      <c r="A144" s="2">
        <v>1</v>
      </c>
      <c r="B144" s="2" t="s">
        <v>109</v>
      </c>
      <c r="C144" s="2" t="s">
        <v>121</v>
      </c>
      <c r="D144" s="3">
        <v>414.4</v>
      </c>
      <c r="E144" s="3">
        <v>380.4</v>
      </c>
      <c r="F144" s="3">
        <f t="shared" si="4"/>
        <v>380.4</v>
      </c>
      <c r="G144" s="3">
        <f t="shared" si="5"/>
        <v>34</v>
      </c>
      <c r="H144" s="2" t="s">
        <v>2978</v>
      </c>
      <c r="I144" s="2" t="s">
        <v>2982</v>
      </c>
      <c r="J144" s="2" t="s">
        <v>3195</v>
      </c>
    </row>
    <row r="145" ht="19" customHeight="1" spans="1:10">
      <c r="A145" s="2">
        <v>1</v>
      </c>
      <c r="B145" s="2" t="s">
        <v>255</v>
      </c>
      <c r="C145" s="2" t="s">
        <v>179</v>
      </c>
      <c r="D145" s="3">
        <v>0</v>
      </c>
      <c r="E145" s="3">
        <v>0</v>
      </c>
      <c r="F145" s="3">
        <f t="shared" si="4"/>
        <v>0</v>
      </c>
      <c r="G145" s="3">
        <f t="shared" si="5"/>
        <v>0</v>
      </c>
      <c r="H145" s="2" t="s">
        <v>2978</v>
      </c>
      <c r="I145" s="2" t="s">
        <v>2982</v>
      </c>
      <c r="J145" s="2" t="s">
        <v>3196</v>
      </c>
    </row>
    <row r="146" ht="19" customHeight="1" spans="1:10">
      <c r="A146" s="2">
        <v>1</v>
      </c>
      <c r="B146" s="2" t="s">
        <v>388</v>
      </c>
      <c r="C146" s="2" t="s">
        <v>179</v>
      </c>
      <c r="D146" s="3">
        <v>0</v>
      </c>
      <c r="E146" s="3">
        <v>0</v>
      </c>
      <c r="F146" s="3">
        <f t="shared" si="4"/>
        <v>0</v>
      </c>
      <c r="G146" s="3">
        <f t="shared" si="5"/>
        <v>0</v>
      </c>
      <c r="H146" s="2" t="s">
        <v>2978</v>
      </c>
      <c r="I146" s="2" t="s">
        <v>2982</v>
      </c>
      <c r="J146" s="2" t="s">
        <v>3197</v>
      </c>
    </row>
    <row r="147" ht="19" customHeight="1" spans="1:10">
      <c r="A147" s="2">
        <v>1</v>
      </c>
      <c r="B147" s="2" t="s">
        <v>3198</v>
      </c>
      <c r="C147" s="2" t="s">
        <v>564</v>
      </c>
      <c r="D147" s="3">
        <v>3645.6</v>
      </c>
      <c r="E147" s="3">
        <v>3266.8</v>
      </c>
      <c r="F147" s="3">
        <f t="shared" si="4"/>
        <v>3266.8</v>
      </c>
      <c r="G147" s="3">
        <f t="shared" si="5"/>
        <v>378.8</v>
      </c>
      <c r="H147" s="2" t="s">
        <v>2978</v>
      </c>
      <c r="I147" s="2" t="s">
        <v>2982</v>
      </c>
      <c r="J147" s="2" t="s">
        <v>3199</v>
      </c>
    </row>
    <row r="148" ht="19" customHeight="1" spans="1:10">
      <c r="A148" s="2">
        <v>1</v>
      </c>
      <c r="B148" s="2" t="s">
        <v>167</v>
      </c>
      <c r="C148" s="2" t="s">
        <v>121</v>
      </c>
      <c r="D148" s="3">
        <v>869.6</v>
      </c>
      <c r="E148" s="3">
        <v>757.7</v>
      </c>
      <c r="F148" s="3">
        <f t="shared" si="4"/>
        <v>757.7</v>
      </c>
      <c r="G148" s="3">
        <f t="shared" si="5"/>
        <v>111.9</v>
      </c>
      <c r="H148" s="2" t="s">
        <v>2978</v>
      </c>
      <c r="I148" s="2" t="s">
        <v>2982</v>
      </c>
      <c r="J148" s="2" t="s">
        <v>3200</v>
      </c>
    </row>
    <row r="149" ht="19" customHeight="1" spans="1:10">
      <c r="A149" s="2">
        <v>1</v>
      </c>
      <c r="B149" s="2" t="s">
        <v>3201</v>
      </c>
      <c r="C149" s="2" t="s">
        <v>179</v>
      </c>
      <c r="D149" s="3">
        <v>7158.8</v>
      </c>
      <c r="E149" s="3">
        <v>6337</v>
      </c>
      <c r="F149" s="3">
        <f t="shared" si="4"/>
        <v>6337</v>
      </c>
      <c r="G149" s="3">
        <f t="shared" si="5"/>
        <v>821.8</v>
      </c>
      <c r="H149" s="2" t="s">
        <v>2978</v>
      </c>
      <c r="I149" s="2" t="s">
        <v>2982</v>
      </c>
      <c r="J149" s="2" t="s">
        <v>3202</v>
      </c>
    </row>
    <row r="150" ht="19" customHeight="1" spans="1:10">
      <c r="A150" s="2">
        <v>1</v>
      </c>
      <c r="B150" s="2" t="s">
        <v>636</v>
      </c>
      <c r="C150" s="2" t="s">
        <v>121</v>
      </c>
      <c r="D150" s="3">
        <v>1056.7</v>
      </c>
      <c r="E150" s="3">
        <v>970.3</v>
      </c>
      <c r="F150" s="3">
        <f t="shared" si="4"/>
        <v>970.3</v>
      </c>
      <c r="G150" s="3">
        <f t="shared" si="5"/>
        <v>86.4000000000001</v>
      </c>
      <c r="H150" s="2" t="s">
        <v>2978</v>
      </c>
      <c r="I150" s="2" t="s">
        <v>2982</v>
      </c>
      <c r="J150" s="2" t="s">
        <v>3203</v>
      </c>
    </row>
    <row r="151" ht="19" customHeight="1" spans="1:10">
      <c r="A151" s="2">
        <v>1</v>
      </c>
      <c r="B151" s="2" t="s">
        <v>3204</v>
      </c>
      <c r="C151" s="2" t="s">
        <v>564</v>
      </c>
      <c r="D151" s="3">
        <v>2518.6</v>
      </c>
      <c r="E151" s="3">
        <v>2371.4</v>
      </c>
      <c r="F151" s="3">
        <f t="shared" si="4"/>
        <v>2371.4</v>
      </c>
      <c r="G151" s="3">
        <f t="shared" si="5"/>
        <v>147.2</v>
      </c>
      <c r="H151" s="2" t="s">
        <v>2978</v>
      </c>
      <c r="I151" s="2" t="s">
        <v>3205</v>
      </c>
      <c r="J151" s="2" t="s">
        <v>3206</v>
      </c>
    </row>
    <row r="152" ht="19" customHeight="1" spans="1:10">
      <c r="A152" s="2">
        <v>1</v>
      </c>
      <c r="B152" s="2" t="s">
        <v>3207</v>
      </c>
      <c r="C152" s="2" t="s">
        <v>121</v>
      </c>
      <c r="D152" s="3">
        <v>1263.3</v>
      </c>
      <c r="E152" s="3">
        <v>1230.2</v>
      </c>
      <c r="F152" s="3">
        <f t="shared" si="4"/>
        <v>1230.2</v>
      </c>
      <c r="G152" s="3">
        <f t="shared" si="5"/>
        <v>33.0999999999999</v>
      </c>
      <c r="H152" s="2" t="s">
        <v>2978</v>
      </c>
      <c r="I152" s="2" t="s">
        <v>2982</v>
      </c>
      <c r="J152" s="2" t="s">
        <v>3208</v>
      </c>
    </row>
    <row r="153" ht="19" customHeight="1" spans="1:10">
      <c r="A153" s="2">
        <v>1</v>
      </c>
      <c r="B153" s="2" t="s">
        <v>509</v>
      </c>
      <c r="C153" s="2" t="s">
        <v>121</v>
      </c>
      <c r="D153" s="3">
        <v>5789.1</v>
      </c>
      <c r="E153" s="3">
        <v>5472.3</v>
      </c>
      <c r="F153" s="3">
        <f t="shared" si="4"/>
        <v>5472.3</v>
      </c>
      <c r="G153" s="3">
        <f t="shared" si="5"/>
        <v>316.8</v>
      </c>
      <c r="H153" s="2" t="s">
        <v>2978</v>
      </c>
      <c r="I153" s="2" t="s">
        <v>2982</v>
      </c>
      <c r="J153" s="2" t="s">
        <v>3209</v>
      </c>
    </row>
    <row r="154" ht="19" customHeight="1" spans="1:10">
      <c r="A154" s="2">
        <v>1</v>
      </c>
      <c r="B154" s="2" t="s">
        <v>390</v>
      </c>
      <c r="C154" s="2" t="s">
        <v>356</v>
      </c>
      <c r="D154" s="3">
        <v>3883.7</v>
      </c>
      <c r="E154" s="3">
        <v>3552.8</v>
      </c>
      <c r="F154" s="3">
        <f t="shared" si="4"/>
        <v>3552.8</v>
      </c>
      <c r="G154" s="3">
        <f t="shared" si="5"/>
        <v>330.9</v>
      </c>
      <c r="H154" s="2" t="s">
        <v>2978</v>
      </c>
      <c r="I154" s="2" t="s">
        <v>2982</v>
      </c>
      <c r="J154" s="2" t="s">
        <v>3210</v>
      </c>
    </row>
    <row r="155" ht="19" customHeight="1" spans="1:10">
      <c r="A155" s="2">
        <v>1</v>
      </c>
      <c r="B155" s="2" t="s">
        <v>3211</v>
      </c>
      <c r="C155" s="2" t="s">
        <v>179</v>
      </c>
      <c r="D155" s="3">
        <v>7645.4</v>
      </c>
      <c r="E155" s="3">
        <v>6877.2</v>
      </c>
      <c r="F155" s="3">
        <f t="shared" si="4"/>
        <v>6877.2</v>
      </c>
      <c r="G155" s="3">
        <f t="shared" si="5"/>
        <v>768.2</v>
      </c>
      <c r="H155" s="2" t="s">
        <v>2978</v>
      </c>
      <c r="I155" s="2" t="s">
        <v>2982</v>
      </c>
      <c r="J155" s="2" t="s">
        <v>3212</v>
      </c>
    </row>
    <row r="156" ht="19" customHeight="1" spans="1:10">
      <c r="A156" s="2">
        <v>1</v>
      </c>
      <c r="B156" s="2" t="s">
        <v>510</v>
      </c>
      <c r="C156" s="2" t="s">
        <v>121</v>
      </c>
      <c r="D156" s="3">
        <v>1904</v>
      </c>
      <c r="E156" s="3">
        <v>1741.1</v>
      </c>
      <c r="F156" s="3">
        <f t="shared" si="4"/>
        <v>1741.1</v>
      </c>
      <c r="G156" s="3">
        <f t="shared" si="5"/>
        <v>162.9</v>
      </c>
      <c r="H156" s="2" t="s">
        <v>2978</v>
      </c>
      <c r="I156" s="2" t="s">
        <v>2982</v>
      </c>
      <c r="J156" s="2" t="s">
        <v>3213</v>
      </c>
    </row>
    <row r="157" ht="19" customHeight="1" spans="1:10">
      <c r="A157" s="2">
        <v>1</v>
      </c>
      <c r="B157" s="2" t="s">
        <v>3214</v>
      </c>
      <c r="C157" s="2" t="s">
        <v>121</v>
      </c>
      <c r="D157" s="3">
        <v>1998.7</v>
      </c>
      <c r="E157" s="3">
        <v>1767.3</v>
      </c>
      <c r="F157" s="3">
        <f t="shared" si="4"/>
        <v>1767.3</v>
      </c>
      <c r="G157" s="3">
        <f t="shared" si="5"/>
        <v>231.4</v>
      </c>
      <c r="H157" s="2" t="s">
        <v>2978</v>
      </c>
      <c r="I157" s="2" t="s">
        <v>2982</v>
      </c>
      <c r="J157" s="2" t="s">
        <v>3215</v>
      </c>
    </row>
    <row r="158" ht="19" customHeight="1" spans="1:10">
      <c r="A158" s="2">
        <v>1</v>
      </c>
      <c r="B158" s="2" t="s">
        <v>514</v>
      </c>
      <c r="C158" s="2" t="s">
        <v>564</v>
      </c>
      <c r="D158" s="3">
        <v>2663.9</v>
      </c>
      <c r="E158" s="3">
        <v>2371.2</v>
      </c>
      <c r="F158" s="3">
        <f t="shared" si="4"/>
        <v>2371.2</v>
      </c>
      <c r="G158" s="3">
        <f t="shared" si="5"/>
        <v>292.7</v>
      </c>
      <c r="H158" s="2" t="s">
        <v>2978</v>
      </c>
      <c r="I158" s="2" t="s">
        <v>2982</v>
      </c>
      <c r="J158" s="2" t="s">
        <v>3216</v>
      </c>
    </row>
    <row r="159" ht="19" customHeight="1" spans="1:10">
      <c r="A159" s="2">
        <v>1</v>
      </c>
      <c r="B159" s="2" t="s">
        <v>3217</v>
      </c>
      <c r="C159" s="2" t="s">
        <v>3070</v>
      </c>
      <c r="D159" s="3">
        <v>314.7</v>
      </c>
      <c r="E159" s="3">
        <v>282.6</v>
      </c>
      <c r="F159" s="3">
        <f t="shared" si="4"/>
        <v>282.6</v>
      </c>
      <c r="G159" s="3">
        <f t="shared" si="5"/>
        <v>32.1</v>
      </c>
      <c r="H159" s="2" t="s">
        <v>2978</v>
      </c>
      <c r="I159" s="2" t="s">
        <v>2982</v>
      </c>
      <c r="J159" s="2" t="s">
        <v>3218</v>
      </c>
    </row>
    <row r="160" ht="19" customHeight="1" spans="1:10">
      <c r="A160" s="2">
        <v>1</v>
      </c>
      <c r="B160" s="2" t="s">
        <v>3219</v>
      </c>
      <c r="C160" s="2" t="s">
        <v>121</v>
      </c>
      <c r="D160" s="3">
        <v>946.6</v>
      </c>
      <c r="E160" s="3">
        <v>856.6</v>
      </c>
      <c r="F160" s="3">
        <f t="shared" si="4"/>
        <v>856.6</v>
      </c>
      <c r="G160" s="3">
        <f t="shared" si="5"/>
        <v>90</v>
      </c>
      <c r="H160" s="2" t="s">
        <v>2978</v>
      </c>
      <c r="I160" s="2" t="s">
        <v>2982</v>
      </c>
      <c r="J160" s="2" t="s">
        <v>3220</v>
      </c>
    </row>
    <row r="161" ht="19" customHeight="1" spans="1:10">
      <c r="A161" s="2">
        <v>1</v>
      </c>
      <c r="B161" s="2" t="s">
        <v>637</v>
      </c>
      <c r="C161" s="2" t="s">
        <v>564</v>
      </c>
      <c r="D161" s="3">
        <v>3169</v>
      </c>
      <c r="E161" s="3">
        <v>2893.2</v>
      </c>
      <c r="F161" s="3">
        <f t="shared" si="4"/>
        <v>2893.2</v>
      </c>
      <c r="G161" s="3">
        <f t="shared" si="5"/>
        <v>275.8</v>
      </c>
      <c r="H161" s="2" t="s">
        <v>2978</v>
      </c>
      <c r="I161" s="2" t="s">
        <v>2982</v>
      </c>
      <c r="J161" s="2" t="s">
        <v>3221</v>
      </c>
    </row>
    <row r="162" ht="19" customHeight="1" spans="1:10">
      <c r="A162" s="2">
        <v>1</v>
      </c>
      <c r="B162" s="2" t="s">
        <v>396</v>
      </c>
      <c r="C162" s="2" t="s">
        <v>356</v>
      </c>
      <c r="D162" s="3">
        <v>82.1</v>
      </c>
      <c r="E162" s="3">
        <v>74.3</v>
      </c>
      <c r="F162" s="3">
        <f t="shared" si="4"/>
        <v>74.3</v>
      </c>
      <c r="G162" s="3">
        <f t="shared" si="5"/>
        <v>7.8</v>
      </c>
      <c r="H162" s="2" t="s">
        <v>2978</v>
      </c>
      <c r="I162" s="2" t="s">
        <v>2982</v>
      </c>
      <c r="J162" s="2" t="s">
        <v>3222</v>
      </c>
    </row>
    <row r="163" ht="19" customHeight="1" spans="1:10">
      <c r="A163" s="2">
        <v>1</v>
      </c>
      <c r="B163" s="2" t="s">
        <v>3223</v>
      </c>
      <c r="C163" s="2" t="s">
        <v>564</v>
      </c>
      <c r="D163" s="3">
        <v>47</v>
      </c>
      <c r="E163" s="3">
        <v>22.7</v>
      </c>
      <c r="F163" s="3">
        <f t="shared" si="4"/>
        <v>22.7</v>
      </c>
      <c r="G163" s="3">
        <f t="shared" si="5"/>
        <v>24.3</v>
      </c>
      <c r="H163" s="2" t="s">
        <v>2978</v>
      </c>
      <c r="I163" s="2" t="s">
        <v>3224</v>
      </c>
      <c r="J163" s="2" t="s">
        <v>3225</v>
      </c>
    </row>
    <row r="164" ht="19" customHeight="1" spans="1:10">
      <c r="A164" s="2">
        <v>1</v>
      </c>
      <c r="B164" s="2" t="s">
        <v>515</v>
      </c>
      <c r="C164" s="2" t="s">
        <v>3190</v>
      </c>
      <c r="D164" s="3">
        <v>646.6</v>
      </c>
      <c r="E164" s="3">
        <v>616.9</v>
      </c>
      <c r="F164" s="3">
        <f t="shared" si="4"/>
        <v>616.9</v>
      </c>
      <c r="G164" s="3">
        <f t="shared" si="5"/>
        <v>29.7</v>
      </c>
      <c r="H164" s="2" t="s">
        <v>2978</v>
      </c>
      <c r="I164" s="2" t="s">
        <v>2982</v>
      </c>
      <c r="J164" s="2" t="s">
        <v>3226</v>
      </c>
    </row>
    <row r="165" ht="19" customHeight="1" spans="1:10">
      <c r="A165" s="2">
        <v>1</v>
      </c>
      <c r="B165" s="2" t="s">
        <v>516</v>
      </c>
      <c r="C165" s="2" t="s">
        <v>121</v>
      </c>
      <c r="D165" s="3">
        <v>4240.2</v>
      </c>
      <c r="E165" s="3">
        <v>4019.4</v>
      </c>
      <c r="F165" s="3">
        <f t="shared" si="4"/>
        <v>4019.4</v>
      </c>
      <c r="G165" s="3">
        <f t="shared" si="5"/>
        <v>220.8</v>
      </c>
      <c r="H165" s="2" t="s">
        <v>2978</v>
      </c>
      <c r="I165" s="2" t="s">
        <v>2982</v>
      </c>
      <c r="J165" s="2" t="s">
        <v>3227</v>
      </c>
    </row>
    <row r="166" ht="19" customHeight="1" spans="1:10">
      <c r="A166" s="2">
        <v>1</v>
      </c>
      <c r="B166" s="2" t="s">
        <v>641</v>
      </c>
      <c r="C166" s="2" t="s">
        <v>564</v>
      </c>
      <c r="D166" s="3">
        <v>3540.7</v>
      </c>
      <c r="E166" s="3">
        <v>3276.7</v>
      </c>
      <c r="F166" s="3">
        <f t="shared" si="4"/>
        <v>3276.7</v>
      </c>
      <c r="G166" s="3">
        <f t="shared" si="5"/>
        <v>264</v>
      </c>
      <c r="H166" s="2" t="s">
        <v>2978</v>
      </c>
      <c r="I166" s="2" t="s">
        <v>2982</v>
      </c>
      <c r="J166" s="2" t="s">
        <v>3228</v>
      </c>
    </row>
    <row r="167" ht="19" customHeight="1" spans="1:10">
      <c r="A167" s="2">
        <v>1</v>
      </c>
      <c r="B167" s="2" t="s">
        <v>517</v>
      </c>
      <c r="C167" s="2" t="s">
        <v>121</v>
      </c>
      <c r="D167" s="3">
        <v>1074.3</v>
      </c>
      <c r="E167" s="3">
        <v>965.1</v>
      </c>
      <c r="F167" s="3">
        <f t="shared" si="4"/>
        <v>965.1</v>
      </c>
      <c r="G167" s="3">
        <f t="shared" si="5"/>
        <v>109.2</v>
      </c>
      <c r="H167" s="2" t="s">
        <v>2978</v>
      </c>
      <c r="I167" s="2" t="s">
        <v>2982</v>
      </c>
      <c r="J167" s="2" t="s">
        <v>3229</v>
      </c>
    </row>
    <row r="168" ht="19" customHeight="1" spans="1:10">
      <c r="A168" s="2">
        <v>1</v>
      </c>
      <c r="B168" s="2" t="s">
        <v>3230</v>
      </c>
      <c r="C168" s="2" t="s">
        <v>564</v>
      </c>
      <c r="D168" s="3">
        <v>3438.1</v>
      </c>
      <c r="E168" s="3">
        <v>3305.3</v>
      </c>
      <c r="F168" s="3">
        <f t="shared" si="4"/>
        <v>3305.3</v>
      </c>
      <c r="G168" s="3">
        <f t="shared" si="5"/>
        <v>132.8</v>
      </c>
      <c r="H168" s="2" t="s">
        <v>2978</v>
      </c>
      <c r="I168" s="2" t="s">
        <v>2982</v>
      </c>
      <c r="J168" s="2" t="s">
        <v>3231</v>
      </c>
    </row>
    <row r="169" ht="19" customHeight="1" spans="1:10">
      <c r="A169" s="2">
        <v>1</v>
      </c>
      <c r="B169" s="2" t="s">
        <v>3232</v>
      </c>
      <c r="C169" s="2" t="s">
        <v>179</v>
      </c>
      <c r="D169" s="3">
        <v>84</v>
      </c>
      <c r="E169" s="3">
        <v>106.6</v>
      </c>
      <c r="F169" s="3">
        <f t="shared" si="4"/>
        <v>84</v>
      </c>
      <c r="G169" s="3">
        <f t="shared" si="5"/>
        <v>0</v>
      </c>
      <c r="H169" s="2" t="s">
        <v>2978</v>
      </c>
      <c r="I169" s="2" t="s">
        <v>3165</v>
      </c>
      <c r="J169" s="2" t="s">
        <v>3233</v>
      </c>
    </row>
    <row r="170" ht="19" customHeight="1" spans="1:10">
      <c r="A170" s="2">
        <v>1</v>
      </c>
      <c r="B170" s="2" t="s">
        <v>397</v>
      </c>
      <c r="C170" s="2" t="s">
        <v>179</v>
      </c>
      <c r="D170" s="3">
        <v>7695.1</v>
      </c>
      <c r="E170" s="3">
        <v>7115.5</v>
      </c>
      <c r="F170" s="3">
        <f t="shared" si="4"/>
        <v>7115.5</v>
      </c>
      <c r="G170" s="3">
        <f t="shared" si="5"/>
        <v>579.6</v>
      </c>
      <c r="H170" s="2" t="s">
        <v>2978</v>
      </c>
      <c r="I170" s="2" t="s">
        <v>2982</v>
      </c>
      <c r="J170" s="2" t="s">
        <v>3234</v>
      </c>
    </row>
    <row r="171" ht="19" customHeight="1" spans="1:10">
      <c r="A171" s="2">
        <v>1</v>
      </c>
      <c r="B171" s="2" t="s">
        <v>398</v>
      </c>
      <c r="C171" s="2" t="s">
        <v>356</v>
      </c>
      <c r="D171" s="3">
        <v>1614.8</v>
      </c>
      <c r="E171" s="3">
        <v>1466.8</v>
      </c>
      <c r="F171" s="3">
        <f t="shared" si="4"/>
        <v>1466.8</v>
      </c>
      <c r="G171" s="3">
        <f t="shared" si="5"/>
        <v>148</v>
      </c>
      <c r="H171" s="2" t="s">
        <v>2978</v>
      </c>
      <c r="I171" s="2" t="s">
        <v>2982</v>
      </c>
      <c r="J171" s="2" t="s">
        <v>3235</v>
      </c>
    </row>
    <row r="172" ht="19" customHeight="1" spans="1:10">
      <c r="A172" s="2">
        <v>1</v>
      </c>
      <c r="B172" s="2" t="s">
        <v>3236</v>
      </c>
      <c r="C172" s="2" t="s">
        <v>179</v>
      </c>
      <c r="D172" s="3">
        <v>9134.5</v>
      </c>
      <c r="E172" s="3">
        <v>8326.1</v>
      </c>
      <c r="F172" s="3">
        <f t="shared" si="4"/>
        <v>8326.1</v>
      </c>
      <c r="G172" s="3">
        <f t="shared" si="5"/>
        <v>808.4</v>
      </c>
      <c r="H172" s="2" t="s">
        <v>2978</v>
      </c>
      <c r="I172" s="2" t="s">
        <v>2982</v>
      </c>
      <c r="J172" s="2" t="s">
        <v>3237</v>
      </c>
    </row>
    <row r="173" ht="19" customHeight="1" spans="1:10">
      <c r="A173" s="2">
        <v>1</v>
      </c>
      <c r="B173" s="2" t="s">
        <v>519</v>
      </c>
      <c r="C173" s="2" t="s">
        <v>564</v>
      </c>
      <c r="D173" s="3">
        <v>2949.6</v>
      </c>
      <c r="E173" s="3">
        <v>2641.1</v>
      </c>
      <c r="F173" s="3">
        <f t="shared" si="4"/>
        <v>2641.1</v>
      </c>
      <c r="G173" s="3">
        <f t="shared" si="5"/>
        <v>308.5</v>
      </c>
      <c r="H173" s="2" t="s">
        <v>2978</v>
      </c>
      <c r="I173" s="2" t="s">
        <v>2982</v>
      </c>
      <c r="J173" s="2" t="s">
        <v>3238</v>
      </c>
    </row>
    <row r="174" ht="19" customHeight="1" spans="1:10">
      <c r="A174" s="2">
        <v>1</v>
      </c>
      <c r="B174" s="2" t="s">
        <v>3239</v>
      </c>
      <c r="C174" s="2" t="s">
        <v>121</v>
      </c>
      <c r="D174" s="3">
        <v>299.2</v>
      </c>
      <c r="E174" s="3">
        <v>276</v>
      </c>
      <c r="F174" s="3">
        <f t="shared" si="4"/>
        <v>276</v>
      </c>
      <c r="G174" s="3">
        <f t="shared" si="5"/>
        <v>23.2</v>
      </c>
      <c r="H174" s="2" t="s">
        <v>2978</v>
      </c>
      <c r="I174" s="2" t="s">
        <v>2982</v>
      </c>
      <c r="J174" s="2" t="s">
        <v>3240</v>
      </c>
    </row>
    <row r="175" ht="19" customHeight="1" spans="1:10">
      <c r="A175" s="2">
        <v>1</v>
      </c>
      <c r="B175" s="2" t="s">
        <v>642</v>
      </c>
      <c r="C175" s="2" t="s">
        <v>564</v>
      </c>
      <c r="D175" s="3">
        <v>2149.3</v>
      </c>
      <c r="E175" s="3">
        <v>1860.5</v>
      </c>
      <c r="F175" s="3">
        <f t="shared" si="4"/>
        <v>1860.5</v>
      </c>
      <c r="G175" s="3">
        <f t="shared" si="5"/>
        <v>288.8</v>
      </c>
      <c r="H175" s="2" t="s">
        <v>2978</v>
      </c>
      <c r="I175" s="2" t="s">
        <v>2982</v>
      </c>
      <c r="J175" s="2" t="s">
        <v>3241</v>
      </c>
    </row>
    <row r="176" ht="19" customHeight="1" spans="1:10">
      <c r="A176" s="2">
        <v>1</v>
      </c>
      <c r="B176" s="2" t="s">
        <v>400</v>
      </c>
      <c r="C176" s="2" t="s">
        <v>356</v>
      </c>
      <c r="D176" s="3">
        <v>4917.5</v>
      </c>
      <c r="E176" s="3">
        <v>4475.6</v>
      </c>
      <c r="F176" s="3">
        <f t="shared" si="4"/>
        <v>4475.6</v>
      </c>
      <c r="G176" s="3">
        <f t="shared" si="5"/>
        <v>441.9</v>
      </c>
      <c r="H176" s="2" t="s">
        <v>2978</v>
      </c>
      <c r="I176" s="2" t="s">
        <v>2982</v>
      </c>
      <c r="J176" s="2" t="s">
        <v>3242</v>
      </c>
    </row>
    <row r="177" ht="19" customHeight="1" spans="1:10">
      <c r="A177" s="2">
        <v>1</v>
      </c>
      <c r="B177" s="2" t="s">
        <v>401</v>
      </c>
      <c r="C177" s="2" t="s">
        <v>356</v>
      </c>
      <c r="D177" s="3">
        <v>1378.3</v>
      </c>
      <c r="E177" s="3">
        <v>1299.9</v>
      </c>
      <c r="F177" s="3">
        <f t="shared" si="4"/>
        <v>1299.9</v>
      </c>
      <c r="G177" s="3">
        <f t="shared" si="5"/>
        <v>78.3999999999999</v>
      </c>
      <c r="H177" s="2" t="s">
        <v>2978</v>
      </c>
      <c r="I177" s="2" t="s">
        <v>2982</v>
      </c>
      <c r="J177" s="2" t="s">
        <v>3243</v>
      </c>
    </row>
    <row r="178" ht="19" customHeight="1" spans="1:10">
      <c r="A178" s="2">
        <v>1</v>
      </c>
      <c r="B178" s="2" t="s">
        <v>402</v>
      </c>
      <c r="C178" s="2" t="s">
        <v>356</v>
      </c>
      <c r="D178" s="3">
        <v>2442.8</v>
      </c>
      <c r="E178" s="3">
        <v>2365.8</v>
      </c>
      <c r="F178" s="3">
        <f t="shared" si="4"/>
        <v>2365.8</v>
      </c>
      <c r="G178" s="3">
        <f t="shared" si="5"/>
        <v>77</v>
      </c>
      <c r="H178" s="2" t="s">
        <v>2978</v>
      </c>
      <c r="I178" s="2" t="s">
        <v>2982</v>
      </c>
      <c r="J178" s="2" t="s">
        <v>3244</v>
      </c>
    </row>
    <row r="179" ht="19" customHeight="1" spans="1:10">
      <c r="A179" s="2">
        <v>1</v>
      </c>
      <c r="B179" s="2" t="s">
        <v>405</v>
      </c>
      <c r="C179" s="2" t="s">
        <v>356</v>
      </c>
      <c r="D179" s="3">
        <v>5563</v>
      </c>
      <c r="E179" s="3">
        <v>5044.6</v>
      </c>
      <c r="F179" s="3">
        <f t="shared" si="4"/>
        <v>5044.6</v>
      </c>
      <c r="G179" s="3">
        <f t="shared" si="5"/>
        <v>518.4</v>
      </c>
      <c r="H179" s="2" t="s">
        <v>2978</v>
      </c>
      <c r="I179" s="2" t="s">
        <v>2982</v>
      </c>
      <c r="J179" s="2" t="s">
        <v>3245</v>
      </c>
    </row>
    <row r="180" ht="19" customHeight="1" spans="1:10">
      <c r="A180" s="2">
        <v>1</v>
      </c>
      <c r="B180" s="2" t="s">
        <v>169</v>
      </c>
      <c r="C180" s="2" t="s">
        <v>121</v>
      </c>
      <c r="D180" s="3">
        <v>939</v>
      </c>
      <c r="E180" s="3">
        <v>792.2</v>
      </c>
      <c r="F180" s="3">
        <f t="shared" si="4"/>
        <v>792.2</v>
      </c>
      <c r="G180" s="3">
        <f t="shared" si="5"/>
        <v>146.8</v>
      </c>
      <c r="H180" s="2" t="s">
        <v>2978</v>
      </c>
      <c r="I180" s="2" t="s">
        <v>2982</v>
      </c>
      <c r="J180" s="2" t="s">
        <v>3246</v>
      </c>
    </row>
    <row r="181" ht="19" customHeight="1" spans="1:10">
      <c r="A181" s="2">
        <v>1</v>
      </c>
      <c r="B181" s="2" t="s">
        <v>648</v>
      </c>
      <c r="C181" s="2" t="s">
        <v>564</v>
      </c>
      <c r="D181" s="3">
        <v>839.7</v>
      </c>
      <c r="E181" s="3">
        <v>798.9</v>
      </c>
      <c r="F181" s="3">
        <f t="shared" si="4"/>
        <v>798.9</v>
      </c>
      <c r="G181" s="3">
        <f t="shared" si="5"/>
        <v>40.8000000000001</v>
      </c>
      <c r="H181" s="2" t="s">
        <v>2978</v>
      </c>
      <c r="I181" s="2" t="s">
        <v>2982</v>
      </c>
      <c r="J181" s="2" t="s">
        <v>3247</v>
      </c>
    </row>
    <row r="182" ht="19" customHeight="1" spans="1:10">
      <c r="A182" s="2">
        <v>1</v>
      </c>
      <c r="B182" s="2" t="s">
        <v>406</v>
      </c>
      <c r="C182" s="2" t="s">
        <v>179</v>
      </c>
      <c r="D182" s="3">
        <v>1443.2</v>
      </c>
      <c r="E182" s="3">
        <v>1377.3</v>
      </c>
      <c r="F182" s="3">
        <f t="shared" si="4"/>
        <v>1377.3</v>
      </c>
      <c r="G182" s="3">
        <f t="shared" si="5"/>
        <v>65.9000000000001</v>
      </c>
      <c r="H182" s="2" t="s">
        <v>2978</v>
      </c>
      <c r="I182" s="2" t="s">
        <v>2982</v>
      </c>
      <c r="J182" s="2" t="s">
        <v>3248</v>
      </c>
    </row>
    <row r="183" ht="19" customHeight="1" spans="1:10">
      <c r="A183" s="2">
        <v>1</v>
      </c>
      <c r="B183" s="2" t="s">
        <v>3249</v>
      </c>
      <c r="C183" s="2" t="s">
        <v>564</v>
      </c>
      <c r="D183" s="3">
        <v>1609.1</v>
      </c>
      <c r="E183" s="3">
        <v>1467</v>
      </c>
      <c r="F183" s="3">
        <f t="shared" si="4"/>
        <v>1467</v>
      </c>
      <c r="G183" s="3">
        <f t="shared" si="5"/>
        <v>142.1</v>
      </c>
      <c r="H183" s="2" t="s">
        <v>2978</v>
      </c>
      <c r="I183" s="2" t="s">
        <v>2982</v>
      </c>
      <c r="J183" s="2" t="s">
        <v>3250</v>
      </c>
    </row>
    <row r="184" ht="19" customHeight="1" spans="1:10">
      <c r="A184" s="2">
        <v>1</v>
      </c>
      <c r="B184" s="2" t="s">
        <v>3251</v>
      </c>
      <c r="C184" s="2" t="s">
        <v>3070</v>
      </c>
      <c r="D184" s="3">
        <v>3527</v>
      </c>
      <c r="E184" s="3">
        <v>2951.1</v>
      </c>
      <c r="F184" s="3">
        <f t="shared" si="4"/>
        <v>2951.1</v>
      </c>
      <c r="G184" s="3">
        <f t="shared" si="5"/>
        <v>575.9</v>
      </c>
      <c r="H184" s="2" t="s">
        <v>2978</v>
      </c>
      <c r="I184" s="2" t="s">
        <v>2982</v>
      </c>
      <c r="J184" s="2" t="s">
        <v>3252</v>
      </c>
    </row>
    <row r="185" ht="19" customHeight="1" spans="1:10">
      <c r="A185" s="2">
        <v>1</v>
      </c>
      <c r="B185" s="2" t="s">
        <v>651</v>
      </c>
      <c r="C185" s="2" t="s">
        <v>3070</v>
      </c>
      <c r="D185" s="3">
        <v>881.2</v>
      </c>
      <c r="E185" s="3">
        <v>734.5</v>
      </c>
      <c r="F185" s="3">
        <f t="shared" si="4"/>
        <v>734.5</v>
      </c>
      <c r="G185" s="3">
        <f t="shared" si="5"/>
        <v>146.7</v>
      </c>
      <c r="H185" s="2" t="s">
        <v>2978</v>
      </c>
      <c r="I185" s="2" t="s">
        <v>3253</v>
      </c>
      <c r="J185" s="2" t="s">
        <v>3254</v>
      </c>
    </row>
    <row r="186" ht="19" customHeight="1" spans="1:10">
      <c r="A186" s="2">
        <v>1</v>
      </c>
      <c r="B186" s="2" t="s">
        <v>3255</v>
      </c>
      <c r="C186" s="2" t="s">
        <v>356</v>
      </c>
      <c r="D186" s="3">
        <v>6006.5</v>
      </c>
      <c r="E186" s="3">
        <v>5568.1</v>
      </c>
      <c r="F186" s="3">
        <f t="shared" si="4"/>
        <v>5568.1</v>
      </c>
      <c r="G186" s="3">
        <f t="shared" si="5"/>
        <v>438.4</v>
      </c>
      <c r="H186" s="2" t="s">
        <v>2978</v>
      </c>
      <c r="I186" s="2" t="s">
        <v>2982</v>
      </c>
      <c r="J186" s="2" t="s">
        <v>3256</v>
      </c>
    </row>
    <row r="187" ht="19" customHeight="1" spans="1:10">
      <c r="A187" s="2">
        <v>1</v>
      </c>
      <c r="B187" s="2" t="s">
        <v>291</v>
      </c>
      <c r="C187" s="2" t="s">
        <v>274</v>
      </c>
      <c r="D187" s="3">
        <v>4833</v>
      </c>
      <c r="E187" s="3">
        <v>4473.6</v>
      </c>
      <c r="F187" s="3">
        <f t="shared" si="4"/>
        <v>4473.6</v>
      </c>
      <c r="G187" s="3">
        <f t="shared" si="5"/>
        <v>359.4</v>
      </c>
      <c r="H187" s="2" t="s">
        <v>2978</v>
      </c>
      <c r="I187" s="2" t="s">
        <v>2982</v>
      </c>
      <c r="J187" s="2" t="s">
        <v>3257</v>
      </c>
    </row>
    <row r="188" ht="19" customHeight="1" spans="1:10">
      <c r="A188" s="2">
        <v>1</v>
      </c>
      <c r="B188" s="2" t="s">
        <v>407</v>
      </c>
      <c r="C188" s="2" t="s">
        <v>356</v>
      </c>
      <c r="D188" s="3">
        <v>9565.1</v>
      </c>
      <c r="E188" s="3">
        <v>8623.3</v>
      </c>
      <c r="F188" s="3">
        <f t="shared" si="4"/>
        <v>8623.3</v>
      </c>
      <c r="G188" s="3">
        <f t="shared" si="5"/>
        <v>941.800000000001</v>
      </c>
      <c r="H188" s="2" t="s">
        <v>2978</v>
      </c>
      <c r="I188" s="2" t="s">
        <v>2982</v>
      </c>
      <c r="J188" s="2" t="s">
        <v>3258</v>
      </c>
    </row>
    <row r="189" ht="19" customHeight="1" spans="1:10">
      <c r="A189" s="2">
        <v>1</v>
      </c>
      <c r="B189" s="2" t="s">
        <v>520</v>
      </c>
      <c r="C189" s="2" t="s">
        <v>121</v>
      </c>
      <c r="D189" s="3">
        <v>757.1</v>
      </c>
      <c r="E189" s="3">
        <v>651.1</v>
      </c>
      <c r="F189" s="3">
        <f t="shared" si="4"/>
        <v>651.1</v>
      </c>
      <c r="G189" s="3">
        <f t="shared" si="5"/>
        <v>106</v>
      </c>
      <c r="H189" s="2" t="s">
        <v>2978</v>
      </c>
      <c r="I189" s="2" t="s">
        <v>2982</v>
      </c>
      <c r="J189" s="2" t="s">
        <v>3259</v>
      </c>
    </row>
    <row r="190" ht="19" customHeight="1" spans="1:10">
      <c r="A190" s="2">
        <v>1</v>
      </c>
      <c r="B190" s="2" t="s">
        <v>114</v>
      </c>
      <c r="C190" s="2" t="s">
        <v>121</v>
      </c>
      <c r="D190" s="3">
        <v>4559.3</v>
      </c>
      <c r="E190" s="3">
        <v>4012.8</v>
      </c>
      <c r="F190" s="3">
        <f t="shared" si="4"/>
        <v>4012.8</v>
      </c>
      <c r="G190" s="3">
        <f t="shared" si="5"/>
        <v>546.5</v>
      </c>
      <c r="H190" s="2" t="s">
        <v>2978</v>
      </c>
      <c r="I190" s="2" t="s">
        <v>3150</v>
      </c>
      <c r="J190" s="2" t="s">
        <v>3260</v>
      </c>
    </row>
    <row r="191" ht="19" customHeight="1" spans="1:10">
      <c r="A191" s="2">
        <v>1</v>
      </c>
      <c r="B191" s="2" t="s">
        <v>3261</v>
      </c>
      <c r="C191" s="2" t="s">
        <v>356</v>
      </c>
      <c r="D191" s="3">
        <v>1085.1</v>
      </c>
      <c r="E191" s="3">
        <v>1082.5</v>
      </c>
      <c r="F191" s="3">
        <f t="shared" si="4"/>
        <v>1082.5</v>
      </c>
      <c r="G191" s="3">
        <f t="shared" si="5"/>
        <v>2.59999999999991</v>
      </c>
      <c r="H191" s="2" t="s">
        <v>2978</v>
      </c>
      <c r="I191" s="2" t="s">
        <v>2982</v>
      </c>
      <c r="J191" s="2" t="s">
        <v>3262</v>
      </c>
    </row>
    <row r="192" ht="19" customHeight="1" spans="1:10">
      <c r="A192" s="2">
        <v>1</v>
      </c>
      <c r="B192" s="2" t="s">
        <v>413</v>
      </c>
      <c r="C192" s="2" t="s">
        <v>356</v>
      </c>
      <c r="D192" s="3">
        <v>6536</v>
      </c>
      <c r="E192" s="3">
        <v>5891.3</v>
      </c>
      <c r="F192" s="3">
        <f t="shared" si="4"/>
        <v>5891.3</v>
      </c>
      <c r="G192" s="3">
        <f t="shared" si="5"/>
        <v>644.7</v>
      </c>
      <c r="H192" s="2" t="s">
        <v>2978</v>
      </c>
      <c r="I192" s="2" t="s">
        <v>2982</v>
      </c>
      <c r="J192" s="2" t="s">
        <v>3263</v>
      </c>
    </row>
    <row r="193" ht="19" customHeight="1" spans="1:10">
      <c r="A193" s="2">
        <v>1</v>
      </c>
      <c r="B193" s="2" t="s">
        <v>653</v>
      </c>
      <c r="C193" s="2" t="s">
        <v>121</v>
      </c>
      <c r="D193" s="3">
        <v>231.6</v>
      </c>
      <c r="E193" s="3">
        <v>165.4</v>
      </c>
      <c r="F193" s="3">
        <f t="shared" si="4"/>
        <v>165.4</v>
      </c>
      <c r="G193" s="3">
        <f t="shared" si="5"/>
        <v>66.2</v>
      </c>
      <c r="H193" s="2" t="s">
        <v>2978</v>
      </c>
      <c r="I193" s="2" t="s">
        <v>2982</v>
      </c>
      <c r="J193" s="2" t="s">
        <v>3264</v>
      </c>
    </row>
    <row r="194" ht="19" customHeight="1" spans="1:10">
      <c r="A194" s="2">
        <v>1</v>
      </c>
      <c r="B194" s="2" t="s">
        <v>3265</v>
      </c>
      <c r="C194" s="2" t="s">
        <v>3070</v>
      </c>
      <c r="D194" s="3">
        <v>1395.1</v>
      </c>
      <c r="E194" s="3">
        <v>1247</v>
      </c>
      <c r="F194" s="3">
        <f t="shared" ref="F194:F257" si="6">IF(ISNUMBER(E194),MIN(D194,E194),D194)</f>
        <v>1247</v>
      </c>
      <c r="G194" s="3">
        <f t="shared" ref="G194:G257" si="7">D194-F194</f>
        <v>148.1</v>
      </c>
      <c r="H194" s="2" t="s">
        <v>2978</v>
      </c>
      <c r="I194" s="2" t="s">
        <v>2982</v>
      </c>
      <c r="J194" s="2" t="s">
        <v>3266</v>
      </c>
    </row>
    <row r="195" ht="19" customHeight="1" spans="1:10">
      <c r="A195" s="2">
        <v>1</v>
      </c>
      <c r="B195" s="2" t="s">
        <v>654</v>
      </c>
      <c r="C195" s="2" t="s">
        <v>564</v>
      </c>
      <c r="D195" s="3">
        <v>2013</v>
      </c>
      <c r="E195" s="3">
        <v>1794.8</v>
      </c>
      <c r="F195" s="3">
        <f t="shared" si="6"/>
        <v>1794.8</v>
      </c>
      <c r="G195" s="3">
        <f t="shared" si="7"/>
        <v>218.2</v>
      </c>
      <c r="H195" s="2" t="s">
        <v>2978</v>
      </c>
      <c r="I195" s="2" t="s">
        <v>2982</v>
      </c>
      <c r="J195" s="2" t="s">
        <v>3267</v>
      </c>
    </row>
    <row r="196" ht="19" customHeight="1" spans="1:10">
      <c r="A196" s="2">
        <v>1</v>
      </c>
      <c r="B196" s="2" t="s">
        <v>3268</v>
      </c>
      <c r="C196" s="2" t="s">
        <v>121</v>
      </c>
      <c r="D196" s="3">
        <v>1046.2</v>
      </c>
      <c r="E196" s="3">
        <v>930.1</v>
      </c>
      <c r="F196" s="3">
        <f t="shared" si="6"/>
        <v>930.1</v>
      </c>
      <c r="G196" s="3">
        <f t="shared" si="7"/>
        <v>116.1</v>
      </c>
      <c r="H196" s="2" t="s">
        <v>2978</v>
      </c>
      <c r="I196" s="2" t="s">
        <v>2982</v>
      </c>
      <c r="J196" s="2" t="s">
        <v>3269</v>
      </c>
    </row>
    <row r="197" ht="19" customHeight="1" spans="1:10">
      <c r="A197" s="2">
        <v>1</v>
      </c>
      <c r="B197" s="2" t="s">
        <v>521</v>
      </c>
      <c r="C197" s="2" t="s">
        <v>121</v>
      </c>
      <c r="D197" s="3">
        <v>549.7</v>
      </c>
      <c r="E197" s="3">
        <v>519.7</v>
      </c>
      <c r="F197" s="3">
        <f t="shared" si="6"/>
        <v>519.7</v>
      </c>
      <c r="G197" s="3">
        <f t="shared" si="7"/>
        <v>30</v>
      </c>
      <c r="H197" s="2" t="s">
        <v>2978</v>
      </c>
      <c r="I197" s="2" t="s">
        <v>2982</v>
      </c>
      <c r="J197" s="2" t="s">
        <v>3270</v>
      </c>
    </row>
    <row r="198" ht="19" customHeight="1" spans="1:10">
      <c r="A198" s="2">
        <v>1</v>
      </c>
      <c r="B198" s="2" t="s">
        <v>3271</v>
      </c>
      <c r="C198" s="2" t="s">
        <v>121</v>
      </c>
      <c r="D198" s="3">
        <v>730.5</v>
      </c>
      <c r="E198" s="3">
        <v>654.1</v>
      </c>
      <c r="F198" s="3">
        <f t="shared" si="6"/>
        <v>654.1</v>
      </c>
      <c r="G198" s="3">
        <f t="shared" si="7"/>
        <v>76.4</v>
      </c>
      <c r="H198" s="2" t="s">
        <v>2978</v>
      </c>
      <c r="I198" s="2" t="s">
        <v>2982</v>
      </c>
      <c r="J198" s="2" t="s">
        <v>3272</v>
      </c>
    </row>
    <row r="199" ht="19" customHeight="1" spans="1:10">
      <c r="A199" s="2">
        <v>1</v>
      </c>
      <c r="B199" s="2" t="s">
        <v>170</v>
      </c>
      <c r="C199" s="2" t="s">
        <v>3273</v>
      </c>
      <c r="D199" s="3">
        <v>9042.9</v>
      </c>
      <c r="E199" s="3">
        <v>8343.2</v>
      </c>
      <c r="F199" s="3">
        <f t="shared" si="6"/>
        <v>8343.2</v>
      </c>
      <c r="G199" s="3">
        <f t="shared" si="7"/>
        <v>699.699999999999</v>
      </c>
      <c r="H199" s="2" t="s">
        <v>2978</v>
      </c>
      <c r="I199" s="2" t="s">
        <v>3010</v>
      </c>
      <c r="J199" s="2" t="s">
        <v>3274</v>
      </c>
    </row>
    <row r="200" ht="19" customHeight="1" spans="1:10">
      <c r="A200" s="2">
        <v>1</v>
      </c>
      <c r="B200" s="2" t="s">
        <v>3275</v>
      </c>
      <c r="C200" s="2" t="s">
        <v>179</v>
      </c>
      <c r="D200" s="3">
        <v>3114.2</v>
      </c>
      <c r="E200" s="3">
        <v>3019.5</v>
      </c>
      <c r="F200" s="3">
        <f t="shared" si="6"/>
        <v>3019.5</v>
      </c>
      <c r="G200" s="3">
        <f t="shared" si="7"/>
        <v>94.6999999999998</v>
      </c>
      <c r="H200" s="2" t="s">
        <v>2978</v>
      </c>
      <c r="I200" s="2" t="s">
        <v>2982</v>
      </c>
      <c r="J200" s="2" t="s">
        <v>3276</v>
      </c>
    </row>
    <row r="201" ht="19" customHeight="1" spans="1:10">
      <c r="A201" s="2">
        <v>1</v>
      </c>
      <c r="B201" s="2" t="s">
        <v>522</v>
      </c>
      <c r="C201" s="2" t="s">
        <v>3190</v>
      </c>
      <c r="D201" s="3">
        <v>1754.2</v>
      </c>
      <c r="E201" s="3">
        <v>1590.5</v>
      </c>
      <c r="F201" s="3">
        <f t="shared" si="6"/>
        <v>1590.5</v>
      </c>
      <c r="G201" s="3">
        <f t="shared" si="7"/>
        <v>163.7</v>
      </c>
      <c r="H201" s="2" t="s">
        <v>2978</v>
      </c>
      <c r="I201" s="2" t="s">
        <v>2982</v>
      </c>
      <c r="J201" s="2" t="s">
        <v>3277</v>
      </c>
    </row>
    <row r="202" ht="19" customHeight="1" spans="1:10">
      <c r="A202" s="2">
        <v>1</v>
      </c>
      <c r="B202" s="2" t="s">
        <v>173</v>
      </c>
      <c r="C202" s="2" t="s">
        <v>564</v>
      </c>
      <c r="D202" s="3">
        <v>0</v>
      </c>
      <c r="E202" s="3">
        <v>0</v>
      </c>
      <c r="F202" s="3">
        <f t="shared" si="6"/>
        <v>0</v>
      </c>
      <c r="G202" s="3">
        <f t="shared" si="7"/>
        <v>0</v>
      </c>
      <c r="H202" s="2" t="s">
        <v>2978</v>
      </c>
      <c r="I202" s="2" t="s">
        <v>2982</v>
      </c>
      <c r="J202" s="2" t="s">
        <v>3278</v>
      </c>
    </row>
    <row r="203" ht="19" customHeight="1" spans="1:10">
      <c r="A203" s="2">
        <v>1</v>
      </c>
      <c r="B203" s="2" t="s">
        <v>3279</v>
      </c>
      <c r="C203" s="2" t="s">
        <v>121</v>
      </c>
      <c r="D203" s="3">
        <v>694.1</v>
      </c>
      <c r="E203" s="3">
        <v>584.6</v>
      </c>
      <c r="F203" s="3">
        <f t="shared" si="6"/>
        <v>584.6</v>
      </c>
      <c r="G203" s="3">
        <f t="shared" si="7"/>
        <v>109.5</v>
      </c>
      <c r="H203" s="2" t="s">
        <v>2978</v>
      </c>
      <c r="I203" s="2" t="s">
        <v>2982</v>
      </c>
      <c r="J203" s="2" t="s">
        <v>3280</v>
      </c>
    </row>
    <row r="204" ht="19" customHeight="1" spans="1:10">
      <c r="A204" s="2">
        <v>1</v>
      </c>
      <c r="B204" s="2" t="s">
        <v>294</v>
      </c>
      <c r="C204" s="2" t="s">
        <v>356</v>
      </c>
      <c r="D204" s="3">
        <v>530.2</v>
      </c>
      <c r="E204" s="3">
        <v>433.3</v>
      </c>
      <c r="F204" s="3">
        <f t="shared" si="6"/>
        <v>433.3</v>
      </c>
      <c r="G204" s="3">
        <f t="shared" si="7"/>
        <v>96.9</v>
      </c>
      <c r="H204" s="2" t="s">
        <v>2978</v>
      </c>
      <c r="I204" s="2" t="s">
        <v>2982</v>
      </c>
      <c r="J204" s="2" t="s">
        <v>3281</v>
      </c>
    </row>
    <row r="205" ht="19" customHeight="1" spans="1:10">
      <c r="A205" s="2">
        <v>1</v>
      </c>
      <c r="B205" s="2" t="s">
        <v>523</v>
      </c>
      <c r="C205" s="2" t="s">
        <v>121</v>
      </c>
      <c r="D205" s="3">
        <v>5741.5</v>
      </c>
      <c r="E205" s="3">
        <v>5062.2</v>
      </c>
      <c r="F205" s="3">
        <f t="shared" si="6"/>
        <v>5062.2</v>
      </c>
      <c r="G205" s="3">
        <f t="shared" si="7"/>
        <v>679.3</v>
      </c>
      <c r="H205" s="2" t="s">
        <v>2978</v>
      </c>
      <c r="I205" s="2" t="s">
        <v>2982</v>
      </c>
      <c r="J205" s="2" t="s">
        <v>3282</v>
      </c>
    </row>
    <row r="206" ht="19" customHeight="1" spans="1:10">
      <c r="A206" s="2">
        <v>1</v>
      </c>
      <c r="B206" s="2" t="s">
        <v>115</v>
      </c>
      <c r="C206" s="2" t="s">
        <v>121</v>
      </c>
      <c r="D206" s="3">
        <v>2377.6</v>
      </c>
      <c r="E206" s="3">
        <v>2051.5</v>
      </c>
      <c r="F206" s="3">
        <f t="shared" si="6"/>
        <v>2051.5</v>
      </c>
      <c r="G206" s="3">
        <f t="shared" si="7"/>
        <v>326.1</v>
      </c>
      <c r="H206" s="2" t="s">
        <v>2978</v>
      </c>
      <c r="I206" s="2" t="s">
        <v>2982</v>
      </c>
      <c r="J206" s="2" t="s">
        <v>3283</v>
      </c>
    </row>
    <row r="207" ht="19" customHeight="1" spans="1:10">
      <c r="A207" s="2">
        <v>1</v>
      </c>
      <c r="B207" s="2" t="s">
        <v>3284</v>
      </c>
      <c r="C207" s="2" t="s">
        <v>179</v>
      </c>
      <c r="D207" s="3">
        <v>4706.8</v>
      </c>
      <c r="E207" s="3">
        <v>4325.4</v>
      </c>
      <c r="F207" s="3">
        <f t="shared" si="6"/>
        <v>4325.4</v>
      </c>
      <c r="G207" s="3">
        <f t="shared" si="7"/>
        <v>381.400000000001</v>
      </c>
      <c r="H207" s="2" t="s">
        <v>2978</v>
      </c>
      <c r="I207" s="2" t="s">
        <v>2982</v>
      </c>
      <c r="J207" s="2" t="s">
        <v>3285</v>
      </c>
    </row>
    <row r="208" ht="19" customHeight="1" spans="1:10">
      <c r="A208" s="2">
        <v>1</v>
      </c>
      <c r="B208" s="2" t="s">
        <v>91</v>
      </c>
      <c r="C208" s="2" t="s">
        <v>179</v>
      </c>
      <c r="D208" s="3">
        <v>1697.6</v>
      </c>
      <c r="E208" s="3">
        <v>1499.3</v>
      </c>
      <c r="F208" s="3">
        <f t="shared" si="6"/>
        <v>1499.3</v>
      </c>
      <c r="G208" s="3">
        <f t="shared" si="7"/>
        <v>198.3</v>
      </c>
      <c r="H208" s="2" t="s">
        <v>2978</v>
      </c>
      <c r="I208" s="2" t="s">
        <v>2982</v>
      </c>
      <c r="J208" s="2" t="s">
        <v>3286</v>
      </c>
    </row>
    <row r="209" ht="19" customHeight="1" spans="1:10">
      <c r="A209" s="2">
        <v>1</v>
      </c>
      <c r="B209" s="2" t="s">
        <v>705</v>
      </c>
      <c r="C209" s="2" t="s">
        <v>356</v>
      </c>
      <c r="D209" s="3">
        <v>1284.5</v>
      </c>
      <c r="E209" s="3">
        <v>1198.5</v>
      </c>
      <c r="F209" s="3">
        <f t="shared" si="6"/>
        <v>1198.5</v>
      </c>
      <c r="G209" s="3">
        <f t="shared" si="7"/>
        <v>86</v>
      </c>
      <c r="H209" s="2" t="s">
        <v>2978</v>
      </c>
      <c r="I209" s="2" t="s">
        <v>2982</v>
      </c>
      <c r="J209" s="2" t="s">
        <v>3287</v>
      </c>
    </row>
    <row r="210" ht="19" customHeight="1" spans="1:10">
      <c r="A210" s="2">
        <v>1</v>
      </c>
      <c r="B210" s="2" t="s">
        <v>524</v>
      </c>
      <c r="C210" s="2" t="s">
        <v>121</v>
      </c>
      <c r="D210" s="3">
        <v>2035.4</v>
      </c>
      <c r="E210" s="3">
        <v>1892.7</v>
      </c>
      <c r="F210" s="3">
        <f t="shared" si="6"/>
        <v>1892.7</v>
      </c>
      <c r="G210" s="3">
        <f t="shared" si="7"/>
        <v>142.7</v>
      </c>
      <c r="H210" s="2" t="s">
        <v>2978</v>
      </c>
      <c r="I210" s="2" t="s">
        <v>2982</v>
      </c>
      <c r="J210" s="2" t="s">
        <v>3288</v>
      </c>
    </row>
    <row r="211" ht="19" customHeight="1" spans="1:10">
      <c r="A211" s="2">
        <v>1</v>
      </c>
      <c r="B211" s="2" t="s">
        <v>526</v>
      </c>
      <c r="C211" s="2" t="s">
        <v>3190</v>
      </c>
      <c r="D211" s="3">
        <v>3052.4</v>
      </c>
      <c r="E211" s="3">
        <v>2851.6</v>
      </c>
      <c r="F211" s="3">
        <f t="shared" si="6"/>
        <v>2851.6</v>
      </c>
      <c r="G211" s="3">
        <f t="shared" si="7"/>
        <v>200.8</v>
      </c>
      <c r="H211" s="2" t="s">
        <v>2978</v>
      </c>
      <c r="I211" s="2" t="s">
        <v>2982</v>
      </c>
      <c r="J211" s="2" t="s">
        <v>3289</v>
      </c>
    </row>
    <row r="212" ht="19" customHeight="1" spans="1:10">
      <c r="A212" s="2">
        <v>1</v>
      </c>
      <c r="B212" s="2" t="s">
        <v>298</v>
      </c>
      <c r="C212" s="2" t="s">
        <v>274</v>
      </c>
      <c r="D212" s="3">
        <v>5904.7</v>
      </c>
      <c r="E212" s="3">
        <v>5575.1</v>
      </c>
      <c r="F212" s="3">
        <f t="shared" si="6"/>
        <v>5575.1</v>
      </c>
      <c r="G212" s="3">
        <f t="shared" si="7"/>
        <v>329.599999999999</v>
      </c>
      <c r="H212" s="2" t="s">
        <v>2978</v>
      </c>
      <c r="I212" s="2" t="s">
        <v>2982</v>
      </c>
      <c r="J212" s="2" t="s">
        <v>3290</v>
      </c>
    </row>
    <row r="213" ht="19" customHeight="1" spans="1:10">
      <c r="A213" s="2">
        <v>1</v>
      </c>
      <c r="B213" s="2" t="s">
        <v>527</v>
      </c>
      <c r="C213" s="2" t="s">
        <v>3190</v>
      </c>
      <c r="D213" s="3">
        <v>4287.3</v>
      </c>
      <c r="E213" s="3">
        <v>3854.9</v>
      </c>
      <c r="F213" s="3">
        <f t="shared" si="6"/>
        <v>3854.9</v>
      </c>
      <c r="G213" s="3">
        <f t="shared" si="7"/>
        <v>432.4</v>
      </c>
      <c r="H213" s="2" t="s">
        <v>2978</v>
      </c>
      <c r="I213" s="2" t="s">
        <v>2982</v>
      </c>
      <c r="J213" s="2" t="s">
        <v>3291</v>
      </c>
    </row>
    <row r="214" ht="19" customHeight="1" spans="1:10">
      <c r="A214" s="2">
        <v>1</v>
      </c>
      <c r="B214" s="2" t="s">
        <v>261</v>
      </c>
      <c r="C214" s="2" t="s">
        <v>179</v>
      </c>
      <c r="D214" s="3">
        <v>5383</v>
      </c>
      <c r="E214" s="3">
        <v>5188.5</v>
      </c>
      <c r="F214" s="3">
        <f t="shared" si="6"/>
        <v>5188.5</v>
      </c>
      <c r="G214" s="3">
        <f t="shared" si="7"/>
        <v>194.5</v>
      </c>
      <c r="H214" s="2" t="s">
        <v>2978</v>
      </c>
      <c r="I214" s="2" t="s">
        <v>2982</v>
      </c>
      <c r="J214" s="2" t="s">
        <v>3292</v>
      </c>
    </row>
    <row r="215" ht="19" customHeight="1" spans="1:10">
      <c r="A215" s="2">
        <v>1</v>
      </c>
      <c r="B215" s="2" t="s">
        <v>3293</v>
      </c>
      <c r="C215" s="2" t="s">
        <v>3190</v>
      </c>
      <c r="D215" s="3">
        <v>20.4</v>
      </c>
      <c r="E215" s="3">
        <v>20.4</v>
      </c>
      <c r="F215" s="3">
        <f t="shared" si="6"/>
        <v>20.4</v>
      </c>
      <c r="G215" s="3">
        <f t="shared" si="7"/>
        <v>0</v>
      </c>
      <c r="H215" s="2" t="s">
        <v>2978</v>
      </c>
      <c r="I215" s="2" t="s">
        <v>3021</v>
      </c>
      <c r="J215" s="2" t="s">
        <v>3294</v>
      </c>
    </row>
    <row r="216" ht="19" customHeight="1" spans="1:10">
      <c r="A216" s="2">
        <v>1</v>
      </c>
      <c r="B216" s="2" t="s">
        <v>531</v>
      </c>
      <c r="C216" s="2" t="s">
        <v>564</v>
      </c>
      <c r="D216" s="3">
        <v>62.2</v>
      </c>
      <c r="E216" s="3">
        <v>66.6</v>
      </c>
      <c r="F216" s="3">
        <f t="shared" si="6"/>
        <v>62.2</v>
      </c>
      <c r="G216" s="3">
        <f t="shared" si="7"/>
        <v>0</v>
      </c>
      <c r="H216" s="2" t="s">
        <v>2978</v>
      </c>
      <c r="I216" s="2" t="s">
        <v>2982</v>
      </c>
      <c r="J216" s="2" t="s">
        <v>3295</v>
      </c>
    </row>
    <row r="217" ht="19" customHeight="1" spans="1:10">
      <c r="A217" s="2">
        <v>1</v>
      </c>
      <c r="B217" s="2" t="s">
        <v>93</v>
      </c>
      <c r="C217" s="2" t="s">
        <v>179</v>
      </c>
      <c r="D217" s="3">
        <v>697.8</v>
      </c>
      <c r="E217" s="3">
        <v>650.4</v>
      </c>
      <c r="F217" s="3">
        <f t="shared" si="6"/>
        <v>650.4</v>
      </c>
      <c r="G217" s="3">
        <f t="shared" si="7"/>
        <v>47.4</v>
      </c>
      <c r="H217" s="2" t="s">
        <v>2978</v>
      </c>
      <c r="I217" s="2" t="s">
        <v>2985</v>
      </c>
      <c r="J217" s="2" t="s">
        <v>3296</v>
      </c>
    </row>
    <row r="218" ht="19" customHeight="1" spans="1:10">
      <c r="A218" s="2">
        <v>1</v>
      </c>
      <c r="B218" s="2" t="s">
        <v>417</v>
      </c>
      <c r="C218" s="2" t="s">
        <v>356</v>
      </c>
      <c r="D218" s="3">
        <v>2764.1</v>
      </c>
      <c r="E218" s="3">
        <v>2641.2</v>
      </c>
      <c r="F218" s="3">
        <f t="shared" si="6"/>
        <v>2641.2</v>
      </c>
      <c r="G218" s="3">
        <f t="shared" si="7"/>
        <v>122.9</v>
      </c>
      <c r="H218" s="2" t="s">
        <v>2978</v>
      </c>
      <c r="I218" s="2" t="s">
        <v>2982</v>
      </c>
      <c r="J218" s="2" t="s">
        <v>3297</v>
      </c>
    </row>
    <row r="219" ht="19" customHeight="1" spans="1:10">
      <c r="A219" s="2">
        <v>1</v>
      </c>
      <c r="B219" s="2" t="s">
        <v>263</v>
      </c>
      <c r="C219" s="2" t="s">
        <v>179</v>
      </c>
      <c r="D219" s="3">
        <v>5614.3</v>
      </c>
      <c r="E219" s="3">
        <v>5177.3</v>
      </c>
      <c r="F219" s="3">
        <f t="shared" si="6"/>
        <v>5177.3</v>
      </c>
      <c r="G219" s="3">
        <f t="shared" si="7"/>
        <v>437</v>
      </c>
      <c r="H219" s="2" t="s">
        <v>2978</v>
      </c>
      <c r="I219" s="2" t="s">
        <v>2982</v>
      </c>
      <c r="J219" s="2" t="s">
        <v>3298</v>
      </c>
    </row>
    <row r="220" ht="19" customHeight="1" spans="1:10">
      <c r="A220" s="2">
        <v>1</v>
      </c>
      <c r="B220" s="2" t="s">
        <v>3299</v>
      </c>
      <c r="C220" s="2" t="s">
        <v>356</v>
      </c>
      <c r="D220" s="3">
        <v>4739.5</v>
      </c>
      <c r="E220" s="3">
        <v>4628.3</v>
      </c>
      <c r="F220" s="3">
        <f t="shared" si="6"/>
        <v>4628.3</v>
      </c>
      <c r="G220" s="3">
        <f t="shared" si="7"/>
        <v>111.2</v>
      </c>
      <c r="H220" s="2" t="s">
        <v>2978</v>
      </c>
      <c r="I220" s="2" t="s">
        <v>2982</v>
      </c>
      <c r="J220" s="2" t="s">
        <v>3300</v>
      </c>
    </row>
    <row r="221" ht="19" customHeight="1" spans="1:10">
      <c r="A221" s="2">
        <v>1</v>
      </c>
      <c r="B221" s="2" t="s">
        <v>3301</v>
      </c>
      <c r="C221" s="2" t="s">
        <v>3070</v>
      </c>
      <c r="D221" s="3">
        <v>909.4</v>
      </c>
      <c r="E221" s="3">
        <v>842.8</v>
      </c>
      <c r="F221" s="3">
        <f t="shared" si="6"/>
        <v>842.8</v>
      </c>
      <c r="G221" s="3">
        <f t="shared" si="7"/>
        <v>66.6</v>
      </c>
      <c r="H221" s="2" t="s">
        <v>2978</v>
      </c>
      <c r="I221" s="2" t="s">
        <v>3006</v>
      </c>
      <c r="J221" s="2" t="s">
        <v>3302</v>
      </c>
    </row>
    <row r="222" ht="19" customHeight="1" spans="1:10">
      <c r="A222" s="2">
        <v>1</v>
      </c>
      <c r="B222" s="2" t="s">
        <v>175</v>
      </c>
      <c r="C222" s="2" t="s">
        <v>121</v>
      </c>
      <c r="D222" s="3">
        <v>4030.3</v>
      </c>
      <c r="E222" s="3">
        <v>3597.2</v>
      </c>
      <c r="F222" s="3">
        <f t="shared" si="6"/>
        <v>3597.2</v>
      </c>
      <c r="G222" s="3">
        <f t="shared" si="7"/>
        <v>433.1</v>
      </c>
      <c r="H222" s="2" t="s">
        <v>2978</v>
      </c>
      <c r="I222" s="2" t="s">
        <v>2982</v>
      </c>
      <c r="J222" s="2" t="s">
        <v>3303</v>
      </c>
    </row>
    <row r="223" ht="19" customHeight="1" spans="1:10">
      <c r="A223" s="2">
        <v>1</v>
      </c>
      <c r="B223" s="2" t="s">
        <v>656</v>
      </c>
      <c r="C223" s="2" t="s">
        <v>3070</v>
      </c>
      <c r="D223" s="3">
        <v>2529.9</v>
      </c>
      <c r="E223" s="3">
        <v>2265.1</v>
      </c>
      <c r="F223" s="3">
        <f t="shared" si="6"/>
        <v>2265.1</v>
      </c>
      <c r="G223" s="3">
        <f t="shared" si="7"/>
        <v>264.8</v>
      </c>
      <c r="H223" s="2" t="s">
        <v>2978</v>
      </c>
      <c r="I223" s="2" t="s">
        <v>2982</v>
      </c>
      <c r="J223" s="2" t="s">
        <v>3304</v>
      </c>
    </row>
    <row r="224" ht="19" customHeight="1" spans="1:10">
      <c r="A224" s="2">
        <v>1</v>
      </c>
      <c r="B224" s="2" t="s">
        <v>657</v>
      </c>
      <c r="C224" s="2" t="s">
        <v>564</v>
      </c>
      <c r="D224" s="3">
        <v>1488.5</v>
      </c>
      <c r="E224" s="3">
        <v>1364</v>
      </c>
      <c r="F224" s="3">
        <f t="shared" si="6"/>
        <v>1364</v>
      </c>
      <c r="G224" s="3">
        <f t="shared" si="7"/>
        <v>124.5</v>
      </c>
      <c r="H224" s="2" t="s">
        <v>2978</v>
      </c>
      <c r="I224" s="2" t="s">
        <v>2982</v>
      </c>
      <c r="J224" s="2" t="s">
        <v>3305</v>
      </c>
    </row>
    <row r="225" ht="19" customHeight="1" spans="1:10">
      <c r="A225" s="2">
        <v>1</v>
      </c>
      <c r="B225" s="2" t="s">
        <v>418</v>
      </c>
      <c r="C225" s="2" t="s">
        <v>356</v>
      </c>
      <c r="D225" s="3">
        <v>4780</v>
      </c>
      <c r="E225" s="3">
        <v>4425.6</v>
      </c>
      <c r="F225" s="3">
        <f t="shared" si="6"/>
        <v>4425.6</v>
      </c>
      <c r="G225" s="3">
        <f t="shared" si="7"/>
        <v>354.4</v>
      </c>
      <c r="H225" s="2" t="s">
        <v>2978</v>
      </c>
      <c r="I225" s="2" t="s">
        <v>2982</v>
      </c>
      <c r="J225" s="2" t="s">
        <v>3306</v>
      </c>
    </row>
    <row r="226" ht="19" customHeight="1" spans="1:10">
      <c r="A226" s="2">
        <v>1</v>
      </c>
      <c r="B226" s="2" t="s">
        <v>658</v>
      </c>
      <c r="C226" s="2" t="s">
        <v>564</v>
      </c>
      <c r="D226" s="3">
        <v>2973.9</v>
      </c>
      <c r="E226" s="3">
        <v>2791.3</v>
      </c>
      <c r="F226" s="3">
        <f t="shared" si="6"/>
        <v>2791.3</v>
      </c>
      <c r="G226" s="3">
        <f t="shared" si="7"/>
        <v>182.6</v>
      </c>
      <c r="H226" s="2" t="s">
        <v>2978</v>
      </c>
      <c r="I226" s="2" t="s">
        <v>2982</v>
      </c>
      <c r="J226" s="2" t="s">
        <v>3307</v>
      </c>
    </row>
    <row r="227" ht="19" customHeight="1" spans="1:10">
      <c r="A227" s="2">
        <v>1</v>
      </c>
      <c r="B227" s="2" t="s">
        <v>3308</v>
      </c>
      <c r="C227" s="2" t="s">
        <v>564</v>
      </c>
      <c r="D227" s="3">
        <v>0.6</v>
      </c>
      <c r="E227" s="3">
        <v>0.4</v>
      </c>
      <c r="F227" s="3">
        <f t="shared" si="6"/>
        <v>0.4</v>
      </c>
      <c r="G227" s="3">
        <f t="shared" si="7"/>
        <v>0.2</v>
      </c>
      <c r="H227" s="2" t="s">
        <v>2978</v>
      </c>
      <c r="I227" s="2" t="s">
        <v>2982</v>
      </c>
      <c r="J227" s="2" t="s">
        <v>3309</v>
      </c>
    </row>
    <row r="228" ht="19" customHeight="1" spans="1:10">
      <c r="A228" s="2">
        <v>1</v>
      </c>
      <c r="B228" s="2" t="s">
        <v>420</v>
      </c>
      <c r="C228" s="2" t="s">
        <v>356</v>
      </c>
      <c r="D228" s="3">
        <v>10792.4</v>
      </c>
      <c r="E228" s="3">
        <v>9842.2</v>
      </c>
      <c r="F228" s="3">
        <f t="shared" si="6"/>
        <v>9842.2</v>
      </c>
      <c r="G228" s="3">
        <f t="shared" si="7"/>
        <v>950.199999999999</v>
      </c>
      <c r="H228" s="2" t="s">
        <v>2978</v>
      </c>
      <c r="I228" s="2" t="s">
        <v>2982</v>
      </c>
      <c r="J228" s="2" t="s">
        <v>3310</v>
      </c>
    </row>
    <row r="229" ht="19" customHeight="1" spans="1:10">
      <c r="A229" s="2">
        <v>1</v>
      </c>
      <c r="B229" s="2" t="s">
        <v>3311</v>
      </c>
      <c r="C229" s="2" t="s">
        <v>564</v>
      </c>
      <c r="D229" s="3">
        <v>1541.6</v>
      </c>
      <c r="E229" s="3">
        <v>1406.9</v>
      </c>
      <c r="F229" s="3">
        <f t="shared" si="6"/>
        <v>1406.9</v>
      </c>
      <c r="G229" s="3">
        <f t="shared" si="7"/>
        <v>134.7</v>
      </c>
      <c r="H229" s="2" t="s">
        <v>2978</v>
      </c>
      <c r="I229" s="2" t="s">
        <v>3312</v>
      </c>
      <c r="J229" s="2" t="s">
        <v>3313</v>
      </c>
    </row>
    <row r="230" ht="19" customHeight="1" spans="1:10">
      <c r="A230" s="2">
        <v>1</v>
      </c>
      <c r="B230" s="2" t="s">
        <v>3314</v>
      </c>
      <c r="C230" s="2" t="s">
        <v>121</v>
      </c>
      <c r="D230" s="3">
        <v>819.7</v>
      </c>
      <c r="E230" s="3">
        <v>741.2</v>
      </c>
      <c r="F230" s="3">
        <f t="shared" si="6"/>
        <v>741.2</v>
      </c>
      <c r="G230" s="3">
        <f t="shared" si="7"/>
        <v>78.5</v>
      </c>
      <c r="H230" s="2" t="s">
        <v>2978</v>
      </c>
      <c r="I230" s="2" t="s">
        <v>2982</v>
      </c>
      <c r="J230" s="2" t="s">
        <v>3315</v>
      </c>
    </row>
    <row r="231" ht="19" customHeight="1" spans="1:10">
      <c r="A231" s="2">
        <v>1</v>
      </c>
      <c r="B231" s="2" t="s">
        <v>3316</v>
      </c>
      <c r="C231" s="2" t="s">
        <v>356</v>
      </c>
      <c r="D231" s="3">
        <v>3526.7</v>
      </c>
      <c r="E231" s="3">
        <v>3375.2</v>
      </c>
      <c r="F231" s="3">
        <f t="shared" si="6"/>
        <v>3375.2</v>
      </c>
      <c r="G231" s="3">
        <f t="shared" si="7"/>
        <v>151.5</v>
      </c>
      <c r="H231" s="2" t="s">
        <v>2978</v>
      </c>
      <c r="I231" s="2" t="s">
        <v>2982</v>
      </c>
      <c r="J231" s="2" t="s">
        <v>3317</v>
      </c>
    </row>
    <row r="232" ht="19" customHeight="1" spans="1:10">
      <c r="A232" s="2">
        <v>1</v>
      </c>
      <c r="B232" s="2" t="s">
        <v>659</v>
      </c>
      <c r="C232" s="2" t="s">
        <v>3190</v>
      </c>
      <c r="D232" s="3">
        <v>1080.4</v>
      </c>
      <c r="E232" s="3">
        <v>911</v>
      </c>
      <c r="F232" s="3">
        <f t="shared" si="6"/>
        <v>911</v>
      </c>
      <c r="G232" s="3">
        <f t="shared" si="7"/>
        <v>169.4</v>
      </c>
      <c r="H232" s="2" t="s">
        <v>2978</v>
      </c>
      <c r="I232" s="2" t="s">
        <v>2982</v>
      </c>
      <c r="J232" s="2" t="s">
        <v>3318</v>
      </c>
    </row>
    <row r="233" ht="19" customHeight="1" spans="1:10">
      <c r="A233" s="2">
        <v>1</v>
      </c>
      <c r="B233" s="2" t="s">
        <v>3319</v>
      </c>
      <c r="C233" s="2" t="s">
        <v>3070</v>
      </c>
      <c r="D233" s="3">
        <v>796.8</v>
      </c>
      <c r="E233" s="3">
        <v>725.7</v>
      </c>
      <c r="F233" s="3">
        <f t="shared" si="6"/>
        <v>725.7</v>
      </c>
      <c r="G233" s="3">
        <f t="shared" si="7"/>
        <v>71.0999999999999</v>
      </c>
      <c r="H233" s="2" t="s">
        <v>2978</v>
      </c>
      <c r="I233" s="2" t="s">
        <v>2982</v>
      </c>
      <c r="J233" s="2" t="s">
        <v>3320</v>
      </c>
    </row>
    <row r="234" ht="19" customHeight="1" spans="1:10">
      <c r="A234" s="2">
        <v>1</v>
      </c>
      <c r="B234" s="2" t="s">
        <v>421</v>
      </c>
      <c r="C234" s="2" t="s">
        <v>356</v>
      </c>
      <c r="D234" s="3">
        <v>2379.8</v>
      </c>
      <c r="E234" s="3">
        <v>2293</v>
      </c>
      <c r="F234" s="3">
        <f t="shared" si="6"/>
        <v>2293</v>
      </c>
      <c r="G234" s="3">
        <f t="shared" si="7"/>
        <v>86.8000000000002</v>
      </c>
      <c r="H234" s="2" t="s">
        <v>2978</v>
      </c>
      <c r="I234" s="2" t="s">
        <v>2982</v>
      </c>
      <c r="J234" s="2" t="s">
        <v>3321</v>
      </c>
    </row>
    <row r="235" ht="19" customHeight="1" spans="1:10">
      <c r="A235" s="2">
        <v>1</v>
      </c>
      <c r="B235" s="2" t="s">
        <v>3322</v>
      </c>
      <c r="C235" s="2" t="s">
        <v>3190</v>
      </c>
      <c r="D235" s="3">
        <v>1306.2</v>
      </c>
      <c r="E235" s="3">
        <v>1127.2</v>
      </c>
      <c r="F235" s="3">
        <f t="shared" si="6"/>
        <v>1127.2</v>
      </c>
      <c r="G235" s="3">
        <f t="shared" si="7"/>
        <v>179</v>
      </c>
      <c r="H235" s="2" t="s">
        <v>2978</v>
      </c>
      <c r="I235" s="2" t="s">
        <v>2982</v>
      </c>
      <c r="J235" s="2" t="s">
        <v>3323</v>
      </c>
    </row>
    <row r="236" ht="19" customHeight="1" spans="1:10">
      <c r="A236" s="2">
        <v>1</v>
      </c>
      <c r="B236" s="2" t="s">
        <v>662</v>
      </c>
      <c r="C236" s="2" t="s">
        <v>564</v>
      </c>
      <c r="D236" s="3">
        <v>1829.5</v>
      </c>
      <c r="E236" s="3">
        <v>1630.4</v>
      </c>
      <c r="F236" s="3">
        <f t="shared" si="6"/>
        <v>1630.4</v>
      </c>
      <c r="G236" s="3">
        <f t="shared" si="7"/>
        <v>199.1</v>
      </c>
      <c r="H236" s="2" t="s">
        <v>2978</v>
      </c>
      <c r="I236" s="2" t="s">
        <v>2982</v>
      </c>
      <c r="J236" s="2" t="s">
        <v>3324</v>
      </c>
    </row>
    <row r="237" ht="19" customHeight="1" spans="1:10">
      <c r="A237" s="2">
        <v>1</v>
      </c>
      <c r="B237" s="2" t="s">
        <v>663</v>
      </c>
      <c r="C237" s="2" t="s">
        <v>121</v>
      </c>
      <c r="D237" s="3">
        <v>1325.7</v>
      </c>
      <c r="E237" s="3">
        <v>1206.1</v>
      </c>
      <c r="F237" s="3">
        <f t="shared" si="6"/>
        <v>1206.1</v>
      </c>
      <c r="G237" s="3">
        <f t="shared" si="7"/>
        <v>119.6</v>
      </c>
      <c r="H237" s="2" t="s">
        <v>2978</v>
      </c>
      <c r="I237" s="2" t="s">
        <v>2982</v>
      </c>
      <c r="J237" s="2" t="s">
        <v>3325</v>
      </c>
    </row>
    <row r="238" ht="19" customHeight="1" spans="1:10">
      <c r="A238" s="2">
        <v>1</v>
      </c>
      <c r="B238" s="2" t="s">
        <v>423</v>
      </c>
      <c r="C238" s="2" t="s">
        <v>356</v>
      </c>
      <c r="D238" s="3">
        <v>2196.8</v>
      </c>
      <c r="E238" s="3">
        <v>1999.1</v>
      </c>
      <c r="F238" s="3">
        <f t="shared" si="6"/>
        <v>1999.1</v>
      </c>
      <c r="G238" s="3">
        <f t="shared" si="7"/>
        <v>197.7</v>
      </c>
      <c r="H238" s="2" t="s">
        <v>2978</v>
      </c>
      <c r="I238" s="2" t="s">
        <v>2982</v>
      </c>
      <c r="J238" s="2" t="s">
        <v>3326</v>
      </c>
    </row>
    <row r="239" ht="19" customHeight="1" spans="1:10">
      <c r="A239" s="2">
        <v>1</v>
      </c>
      <c r="B239" s="2" t="s">
        <v>424</v>
      </c>
      <c r="C239" s="2" t="s">
        <v>356</v>
      </c>
      <c r="D239" s="3">
        <v>1985.5</v>
      </c>
      <c r="E239" s="3">
        <v>1867.3</v>
      </c>
      <c r="F239" s="3">
        <f t="shared" si="6"/>
        <v>1867.3</v>
      </c>
      <c r="G239" s="3">
        <f t="shared" si="7"/>
        <v>118.2</v>
      </c>
      <c r="H239" s="2" t="s">
        <v>2978</v>
      </c>
      <c r="I239" s="2" t="s">
        <v>2982</v>
      </c>
      <c r="J239" s="2" t="s">
        <v>3327</v>
      </c>
    </row>
    <row r="240" ht="19" customHeight="1" spans="1:10">
      <c r="A240" s="2">
        <v>1</v>
      </c>
      <c r="B240" s="2" t="s">
        <v>267</v>
      </c>
      <c r="C240" s="2" t="s">
        <v>179</v>
      </c>
      <c r="D240" s="3">
        <v>9007.3</v>
      </c>
      <c r="E240" s="3">
        <v>8356.6</v>
      </c>
      <c r="F240" s="3">
        <f t="shared" si="6"/>
        <v>8356.6</v>
      </c>
      <c r="G240" s="3">
        <f t="shared" si="7"/>
        <v>650.699999999999</v>
      </c>
      <c r="H240" s="2" t="s">
        <v>2978</v>
      </c>
      <c r="I240" s="2" t="s">
        <v>2982</v>
      </c>
      <c r="J240" s="2" t="s">
        <v>3328</v>
      </c>
    </row>
    <row r="241" ht="19" customHeight="1" spans="1:10">
      <c r="A241" s="2">
        <v>1</v>
      </c>
      <c r="B241" s="2" t="s">
        <v>3329</v>
      </c>
      <c r="C241" s="2" t="s">
        <v>121</v>
      </c>
      <c r="D241" s="3">
        <v>0</v>
      </c>
      <c r="E241" s="3">
        <v>8.9</v>
      </c>
      <c r="F241" s="3">
        <f t="shared" si="6"/>
        <v>0</v>
      </c>
      <c r="G241" s="3">
        <f t="shared" si="7"/>
        <v>0</v>
      </c>
      <c r="H241" s="2" t="s">
        <v>2978</v>
      </c>
      <c r="I241" s="2" t="s">
        <v>3330</v>
      </c>
      <c r="J241" s="2" t="s">
        <v>3331</v>
      </c>
    </row>
    <row r="242" ht="19" customHeight="1" spans="1:10">
      <c r="A242" s="2">
        <v>1</v>
      </c>
      <c r="B242" s="2" t="s">
        <v>537</v>
      </c>
      <c r="C242" s="2" t="s">
        <v>564</v>
      </c>
      <c r="D242" s="3">
        <v>1248.2</v>
      </c>
      <c r="E242" s="3">
        <v>1037.1</v>
      </c>
      <c r="F242" s="3">
        <f t="shared" si="6"/>
        <v>1037.1</v>
      </c>
      <c r="G242" s="3">
        <f t="shared" si="7"/>
        <v>211.1</v>
      </c>
      <c r="H242" s="2" t="s">
        <v>2978</v>
      </c>
      <c r="I242" s="2" t="s">
        <v>2982</v>
      </c>
      <c r="J242" s="2" t="s">
        <v>3332</v>
      </c>
    </row>
    <row r="243" ht="19" customHeight="1" spans="1:10">
      <c r="A243" s="2">
        <v>1</v>
      </c>
      <c r="B243" s="2" t="s">
        <v>425</v>
      </c>
      <c r="C243" s="2" t="s">
        <v>179</v>
      </c>
      <c r="D243" s="3">
        <v>244.7</v>
      </c>
      <c r="E243" s="3">
        <v>241.7</v>
      </c>
      <c r="F243" s="3">
        <f t="shared" si="6"/>
        <v>241.7</v>
      </c>
      <c r="G243" s="3">
        <f t="shared" si="7"/>
        <v>3</v>
      </c>
      <c r="H243" s="2" t="s">
        <v>2978</v>
      </c>
      <c r="I243" s="2" t="s">
        <v>2982</v>
      </c>
      <c r="J243" s="2" t="s">
        <v>3333</v>
      </c>
    </row>
    <row r="244" ht="19" customHeight="1" spans="1:10">
      <c r="A244" s="2">
        <v>1</v>
      </c>
      <c r="B244" s="2" t="s">
        <v>97</v>
      </c>
      <c r="C244" s="2" t="s">
        <v>3104</v>
      </c>
      <c r="D244" s="3">
        <v>9601.3</v>
      </c>
      <c r="E244" s="3">
        <v>9005.6</v>
      </c>
      <c r="F244" s="3">
        <f t="shared" si="6"/>
        <v>9005.6</v>
      </c>
      <c r="G244" s="3">
        <f t="shared" si="7"/>
        <v>595.699999999999</v>
      </c>
      <c r="H244" s="2" t="s">
        <v>2978</v>
      </c>
      <c r="I244" s="2" t="s">
        <v>2982</v>
      </c>
      <c r="J244" s="2" t="s">
        <v>3334</v>
      </c>
    </row>
    <row r="245" ht="19" customHeight="1" spans="1:10">
      <c r="A245" s="2">
        <v>1</v>
      </c>
      <c r="B245" s="2" t="s">
        <v>538</v>
      </c>
      <c r="C245" s="2" t="s">
        <v>3070</v>
      </c>
      <c r="D245" s="3">
        <v>2953.7</v>
      </c>
      <c r="E245" s="3">
        <v>2756.8</v>
      </c>
      <c r="F245" s="3">
        <f t="shared" si="6"/>
        <v>2756.8</v>
      </c>
      <c r="G245" s="3">
        <f t="shared" si="7"/>
        <v>196.9</v>
      </c>
      <c r="H245" s="2" t="s">
        <v>2978</v>
      </c>
      <c r="I245" s="2" t="s">
        <v>3335</v>
      </c>
      <c r="J245" s="2" t="s">
        <v>3336</v>
      </c>
    </row>
    <row r="246" ht="19" customHeight="1" spans="1:10">
      <c r="A246" s="2">
        <v>1</v>
      </c>
      <c r="B246" s="2" t="s">
        <v>426</v>
      </c>
      <c r="C246" s="2" t="s">
        <v>356</v>
      </c>
      <c r="D246" s="3">
        <v>3183.9</v>
      </c>
      <c r="E246" s="3">
        <v>3095.6</v>
      </c>
      <c r="F246" s="3">
        <f t="shared" si="6"/>
        <v>3095.6</v>
      </c>
      <c r="G246" s="3">
        <f t="shared" si="7"/>
        <v>88.3000000000002</v>
      </c>
      <c r="H246" s="2" t="s">
        <v>2978</v>
      </c>
      <c r="I246" s="2" t="s">
        <v>2982</v>
      </c>
      <c r="J246" s="2" t="s">
        <v>3337</v>
      </c>
    </row>
    <row r="247" ht="19" customHeight="1" spans="1:10">
      <c r="A247" s="2">
        <v>1</v>
      </c>
      <c r="B247" s="2" t="s">
        <v>3338</v>
      </c>
      <c r="C247" s="2" t="s">
        <v>121</v>
      </c>
      <c r="D247" s="3">
        <v>2336</v>
      </c>
      <c r="E247" s="3">
        <v>2087.3</v>
      </c>
      <c r="F247" s="3">
        <f t="shared" si="6"/>
        <v>2087.3</v>
      </c>
      <c r="G247" s="3">
        <f t="shared" si="7"/>
        <v>248.7</v>
      </c>
      <c r="H247" s="2" t="s">
        <v>2978</v>
      </c>
      <c r="I247" s="2" t="s">
        <v>2982</v>
      </c>
      <c r="J247" s="2" t="s">
        <v>3339</v>
      </c>
    </row>
    <row r="248" ht="19" customHeight="1" spans="1:10">
      <c r="A248" s="2">
        <v>1</v>
      </c>
      <c r="B248" s="2" t="s">
        <v>269</v>
      </c>
      <c r="C248" s="2" t="s">
        <v>179</v>
      </c>
      <c r="D248" s="3">
        <v>8529.9</v>
      </c>
      <c r="E248" s="3">
        <v>7948.5</v>
      </c>
      <c r="F248" s="3">
        <f t="shared" si="6"/>
        <v>7948.5</v>
      </c>
      <c r="G248" s="3">
        <f t="shared" si="7"/>
        <v>581.4</v>
      </c>
      <c r="H248" s="2" t="s">
        <v>2978</v>
      </c>
      <c r="I248" s="2" t="s">
        <v>2982</v>
      </c>
      <c r="J248" s="2" t="s">
        <v>3340</v>
      </c>
    </row>
    <row r="249" ht="19" customHeight="1" spans="1:10">
      <c r="A249" s="2">
        <v>1</v>
      </c>
      <c r="B249" s="2" t="s">
        <v>271</v>
      </c>
      <c r="C249" s="2" t="s">
        <v>179</v>
      </c>
      <c r="D249" s="3">
        <v>229.4</v>
      </c>
      <c r="E249" s="3">
        <v>228.2</v>
      </c>
      <c r="F249" s="3">
        <f t="shared" si="6"/>
        <v>228.2</v>
      </c>
      <c r="G249" s="3">
        <f t="shared" si="7"/>
        <v>1.20000000000002</v>
      </c>
      <c r="H249" s="2" t="s">
        <v>2978</v>
      </c>
      <c r="I249" s="2" t="s">
        <v>2982</v>
      </c>
      <c r="J249" s="2" t="s">
        <v>3341</v>
      </c>
    </row>
    <row r="250" ht="19" customHeight="1" spans="1:10">
      <c r="A250" s="2">
        <v>1</v>
      </c>
      <c r="B250" s="2" t="s">
        <v>664</v>
      </c>
      <c r="C250" s="2" t="s">
        <v>564</v>
      </c>
      <c r="D250" s="3">
        <v>2959.1</v>
      </c>
      <c r="E250" s="3">
        <v>2754.7</v>
      </c>
      <c r="F250" s="3">
        <f t="shared" si="6"/>
        <v>2754.7</v>
      </c>
      <c r="G250" s="3">
        <f t="shared" si="7"/>
        <v>204.4</v>
      </c>
      <c r="H250" s="2" t="s">
        <v>2978</v>
      </c>
      <c r="I250" s="2" t="s">
        <v>2982</v>
      </c>
      <c r="J250" s="2" t="s">
        <v>3342</v>
      </c>
    </row>
    <row r="251" ht="19" customHeight="1" spans="1:10">
      <c r="A251" s="2">
        <v>1</v>
      </c>
      <c r="B251" s="2" t="s">
        <v>667</v>
      </c>
      <c r="C251" s="2" t="s">
        <v>564</v>
      </c>
      <c r="D251" s="3">
        <v>5483.9</v>
      </c>
      <c r="E251" s="3">
        <v>5124.4</v>
      </c>
      <c r="F251" s="3">
        <f t="shared" si="6"/>
        <v>5124.4</v>
      </c>
      <c r="G251" s="3">
        <f t="shared" si="7"/>
        <v>359.5</v>
      </c>
      <c r="H251" s="2" t="s">
        <v>2978</v>
      </c>
      <c r="I251" s="2" t="s">
        <v>2982</v>
      </c>
      <c r="J251" s="2" t="s">
        <v>3343</v>
      </c>
    </row>
    <row r="252" ht="19" customHeight="1" spans="1:10">
      <c r="A252" s="2">
        <v>1</v>
      </c>
      <c r="B252" s="2" t="s">
        <v>427</v>
      </c>
      <c r="C252" s="2" t="s">
        <v>356</v>
      </c>
      <c r="D252" s="3">
        <v>3078.3</v>
      </c>
      <c r="E252" s="3">
        <v>2834.9</v>
      </c>
      <c r="F252" s="3">
        <f t="shared" si="6"/>
        <v>2834.9</v>
      </c>
      <c r="G252" s="3">
        <f t="shared" si="7"/>
        <v>243.4</v>
      </c>
      <c r="H252" s="2" t="s">
        <v>2978</v>
      </c>
      <c r="I252" s="2" t="s">
        <v>2982</v>
      </c>
      <c r="J252" s="2" t="s">
        <v>3344</v>
      </c>
    </row>
    <row r="253" ht="19" customHeight="1" spans="1:10">
      <c r="A253" s="2">
        <v>1</v>
      </c>
      <c r="B253" s="2" t="s">
        <v>3345</v>
      </c>
      <c r="C253" s="2" t="s">
        <v>356</v>
      </c>
      <c r="D253" s="3">
        <v>902.1</v>
      </c>
      <c r="E253" s="3">
        <v>850.3</v>
      </c>
      <c r="F253" s="3">
        <f t="shared" si="6"/>
        <v>850.3</v>
      </c>
      <c r="G253" s="3">
        <f t="shared" si="7"/>
        <v>51.8000000000001</v>
      </c>
      <c r="H253" s="2" t="s">
        <v>2978</v>
      </c>
      <c r="I253" s="2" t="s">
        <v>2982</v>
      </c>
      <c r="J253" s="2" t="s">
        <v>3346</v>
      </c>
    </row>
    <row r="254" ht="19" customHeight="1" spans="1:10">
      <c r="A254" s="2">
        <v>1</v>
      </c>
      <c r="B254" s="2" t="s">
        <v>308</v>
      </c>
      <c r="C254" s="2" t="s">
        <v>274</v>
      </c>
      <c r="D254" s="3">
        <v>4235.7</v>
      </c>
      <c r="E254" s="3">
        <v>3919.1</v>
      </c>
      <c r="F254" s="3">
        <f t="shared" si="6"/>
        <v>3919.1</v>
      </c>
      <c r="G254" s="3">
        <f t="shared" si="7"/>
        <v>316.6</v>
      </c>
      <c r="H254" s="2" t="s">
        <v>2978</v>
      </c>
      <c r="I254" s="2" t="s">
        <v>2982</v>
      </c>
      <c r="J254" s="2" t="s">
        <v>3347</v>
      </c>
    </row>
    <row r="255" ht="19" customHeight="1" spans="1:10">
      <c r="A255" s="2">
        <v>1</v>
      </c>
      <c r="B255" s="2" t="s">
        <v>428</v>
      </c>
      <c r="C255" s="2" t="s">
        <v>356</v>
      </c>
      <c r="D255" s="3">
        <v>2683.2</v>
      </c>
      <c r="E255" s="3">
        <v>2603.3</v>
      </c>
      <c r="F255" s="3">
        <f t="shared" si="6"/>
        <v>2603.3</v>
      </c>
      <c r="G255" s="3">
        <f t="shared" si="7"/>
        <v>79.8999999999996</v>
      </c>
      <c r="H255" s="2" t="s">
        <v>2978</v>
      </c>
      <c r="I255" s="2" t="s">
        <v>2982</v>
      </c>
      <c r="J255" s="2" t="s">
        <v>3348</v>
      </c>
    </row>
    <row r="256" ht="19" customHeight="1" spans="1:10">
      <c r="A256" s="2">
        <v>1</v>
      </c>
      <c r="B256" s="2" t="s">
        <v>668</v>
      </c>
      <c r="C256" s="2" t="s">
        <v>3190</v>
      </c>
      <c r="D256" s="3">
        <v>1399</v>
      </c>
      <c r="E256" s="3">
        <v>1249.9</v>
      </c>
      <c r="F256" s="3">
        <f t="shared" si="6"/>
        <v>1249.9</v>
      </c>
      <c r="G256" s="3">
        <f t="shared" si="7"/>
        <v>149.1</v>
      </c>
      <c r="H256" s="2" t="s">
        <v>2978</v>
      </c>
      <c r="I256" s="2" t="s">
        <v>2982</v>
      </c>
      <c r="J256" s="2" t="s">
        <v>3349</v>
      </c>
    </row>
    <row r="257" ht="19" customHeight="1" spans="1:10">
      <c r="A257" s="2">
        <v>1</v>
      </c>
      <c r="B257" s="2" t="s">
        <v>429</v>
      </c>
      <c r="C257" s="2" t="s">
        <v>356</v>
      </c>
      <c r="D257" s="3">
        <v>2219.3</v>
      </c>
      <c r="E257" s="3">
        <v>2020.8</v>
      </c>
      <c r="F257" s="3">
        <f t="shared" si="6"/>
        <v>2020.8</v>
      </c>
      <c r="G257" s="3">
        <f t="shared" si="7"/>
        <v>198.5</v>
      </c>
      <c r="H257" s="2" t="s">
        <v>2978</v>
      </c>
      <c r="I257" s="2" t="s">
        <v>2982</v>
      </c>
      <c r="J257" s="2" t="s">
        <v>3350</v>
      </c>
    </row>
    <row r="258" ht="19" customHeight="1" spans="1:10">
      <c r="A258" s="2">
        <v>1</v>
      </c>
      <c r="B258" s="2" t="s">
        <v>539</v>
      </c>
      <c r="C258" s="2" t="s">
        <v>121</v>
      </c>
      <c r="D258" s="3">
        <v>5077.6</v>
      </c>
      <c r="E258" s="3">
        <v>4672</v>
      </c>
      <c r="F258" s="3">
        <f t="shared" ref="F258:F321" si="8">IF(ISNUMBER(E258),MIN(D258,E258),D258)</f>
        <v>4672</v>
      </c>
      <c r="G258" s="3">
        <f t="shared" ref="G258:G321" si="9">D258-F258</f>
        <v>405.6</v>
      </c>
      <c r="H258" s="2" t="s">
        <v>2978</v>
      </c>
      <c r="I258" s="2" t="s">
        <v>2982</v>
      </c>
      <c r="J258" s="2" t="s">
        <v>3351</v>
      </c>
    </row>
    <row r="259" ht="19" customHeight="1" spans="1:10">
      <c r="A259" s="2">
        <v>1</v>
      </c>
      <c r="B259" s="2" t="s">
        <v>540</v>
      </c>
      <c r="C259" s="2" t="s">
        <v>564</v>
      </c>
      <c r="D259" s="3">
        <v>0.1</v>
      </c>
      <c r="E259" s="3">
        <v>0</v>
      </c>
      <c r="F259" s="3">
        <f t="shared" si="8"/>
        <v>0</v>
      </c>
      <c r="G259" s="3">
        <f t="shared" si="9"/>
        <v>0.1</v>
      </c>
      <c r="H259" s="2" t="s">
        <v>2978</v>
      </c>
      <c r="I259" s="2" t="s">
        <v>2982</v>
      </c>
      <c r="J259" s="2" t="s">
        <v>3352</v>
      </c>
    </row>
    <row r="260" ht="19" customHeight="1" spans="1:10">
      <c r="A260" s="2">
        <v>1</v>
      </c>
      <c r="B260" s="2" t="s">
        <v>102</v>
      </c>
      <c r="C260" s="2" t="s">
        <v>356</v>
      </c>
      <c r="D260" s="3">
        <v>3735.4</v>
      </c>
      <c r="E260" s="3">
        <v>3489.4</v>
      </c>
      <c r="F260" s="3">
        <f t="shared" si="8"/>
        <v>3489.4</v>
      </c>
      <c r="G260" s="3">
        <f t="shared" si="9"/>
        <v>246</v>
      </c>
      <c r="H260" s="2" t="s">
        <v>2978</v>
      </c>
      <c r="I260" s="2" t="s">
        <v>2982</v>
      </c>
      <c r="J260" s="2" t="s">
        <v>3353</v>
      </c>
    </row>
    <row r="261" ht="19" customHeight="1" spans="1:10">
      <c r="A261" s="2">
        <v>1</v>
      </c>
      <c r="B261" s="2" t="s">
        <v>541</v>
      </c>
      <c r="C261" s="2" t="s">
        <v>564</v>
      </c>
      <c r="D261" s="3">
        <v>1772.9</v>
      </c>
      <c r="E261" s="3">
        <v>1561.7</v>
      </c>
      <c r="F261" s="3">
        <f t="shared" si="8"/>
        <v>1561.7</v>
      </c>
      <c r="G261" s="3">
        <f t="shared" si="9"/>
        <v>211.2</v>
      </c>
      <c r="H261" s="2" t="s">
        <v>2978</v>
      </c>
      <c r="I261" s="2" t="s">
        <v>2982</v>
      </c>
      <c r="J261" s="2" t="s">
        <v>3354</v>
      </c>
    </row>
    <row r="262" ht="19" customHeight="1" spans="1:10">
      <c r="A262" s="2">
        <v>1</v>
      </c>
      <c r="B262" s="2" t="s">
        <v>430</v>
      </c>
      <c r="C262" s="2" t="s">
        <v>356</v>
      </c>
      <c r="D262" s="3">
        <v>5576.2</v>
      </c>
      <c r="E262" s="3">
        <v>5149.8</v>
      </c>
      <c r="F262" s="3">
        <f t="shared" si="8"/>
        <v>5149.8</v>
      </c>
      <c r="G262" s="3">
        <f t="shared" si="9"/>
        <v>426.4</v>
      </c>
      <c r="H262" s="2" t="s">
        <v>2978</v>
      </c>
      <c r="I262" s="2" t="s">
        <v>2982</v>
      </c>
      <c r="J262" s="2" t="s">
        <v>3355</v>
      </c>
    </row>
    <row r="263" ht="19" customHeight="1" spans="1:10">
      <c r="A263" s="2">
        <v>1</v>
      </c>
      <c r="B263" s="2" t="s">
        <v>3356</v>
      </c>
      <c r="C263" s="2" t="s">
        <v>179</v>
      </c>
      <c r="D263" s="3">
        <v>10441.4</v>
      </c>
      <c r="E263" s="3">
        <v>9645.7</v>
      </c>
      <c r="F263" s="3">
        <f t="shared" si="8"/>
        <v>9645.7</v>
      </c>
      <c r="G263" s="3">
        <f t="shared" si="9"/>
        <v>795.699999999999</v>
      </c>
      <c r="H263" s="2" t="s">
        <v>2978</v>
      </c>
      <c r="I263" s="2" t="s">
        <v>2982</v>
      </c>
      <c r="J263" s="2" t="s">
        <v>3357</v>
      </c>
    </row>
    <row r="264" ht="19" customHeight="1" spans="1:10">
      <c r="A264" s="2">
        <v>1</v>
      </c>
      <c r="B264" s="2" t="s">
        <v>3358</v>
      </c>
      <c r="C264" s="2" t="s">
        <v>3190</v>
      </c>
      <c r="D264" s="3">
        <v>4263.7</v>
      </c>
      <c r="E264" s="3">
        <v>3787.5</v>
      </c>
      <c r="F264" s="3">
        <f t="shared" si="8"/>
        <v>3787.5</v>
      </c>
      <c r="G264" s="3">
        <f t="shared" si="9"/>
        <v>476.2</v>
      </c>
      <c r="H264" s="2" t="s">
        <v>2978</v>
      </c>
      <c r="I264" s="2" t="s">
        <v>2982</v>
      </c>
      <c r="J264" s="2" t="s">
        <v>3359</v>
      </c>
    </row>
    <row r="265" ht="19" customHeight="1" spans="1:10">
      <c r="A265" s="2">
        <v>1</v>
      </c>
      <c r="B265" s="2" t="s">
        <v>669</v>
      </c>
      <c r="C265" s="2" t="s">
        <v>121</v>
      </c>
      <c r="D265" s="3">
        <v>9733</v>
      </c>
      <c r="E265" s="3">
        <v>9139.8</v>
      </c>
      <c r="F265" s="3">
        <f t="shared" si="8"/>
        <v>9139.8</v>
      </c>
      <c r="G265" s="3">
        <f t="shared" si="9"/>
        <v>593.200000000001</v>
      </c>
      <c r="H265" s="2" t="s">
        <v>2978</v>
      </c>
      <c r="I265" s="2" t="s">
        <v>2982</v>
      </c>
      <c r="J265" s="2" t="s">
        <v>3360</v>
      </c>
    </row>
    <row r="266" ht="19" customHeight="1" spans="1:10">
      <c r="A266" s="2">
        <v>1</v>
      </c>
      <c r="B266" s="2" t="s">
        <v>544</v>
      </c>
      <c r="C266" s="2" t="s">
        <v>564</v>
      </c>
      <c r="D266" s="3">
        <v>40</v>
      </c>
      <c r="E266" s="3">
        <v>39.9</v>
      </c>
      <c r="F266" s="3">
        <f t="shared" si="8"/>
        <v>39.9</v>
      </c>
      <c r="G266" s="3">
        <f t="shared" si="9"/>
        <v>0.100000000000001</v>
      </c>
      <c r="H266" s="2" t="s">
        <v>2978</v>
      </c>
      <c r="I266" s="2" t="s">
        <v>3224</v>
      </c>
      <c r="J266" s="2" t="s">
        <v>3361</v>
      </c>
    </row>
    <row r="267" ht="19" customHeight="1" spans="1:10">
      <c r="A267" s="2">
        <v>1</v>
      </c>
      <c r="B267" s="2" t="s">
        <v>545</v>
      </c>
      <c r="C267" s="2" t="s">
        <v>564</v>
      </c>
      <c r="D267" s="3">
        <v>3925.9</v>
      </c>
      <c r="E267" s="3">
        <v>3612.1</v>
      </c>
      <c r="F267" s="3">
        <f t="shared" si="8"/>
        <v>3612.1</v>
      </c>
      <c r="G267" s="3">
        <f t="shared" si="9"/>
        <v>313.8</v>
      </c>
      <c r="H267" s="2" t="s">
        <v>2978</v>
      </c>
      <c r="I267" s="2" t="s">
        <v>2982</v>
      </c>
      <c r="J267" s="2" t="s">
        <v>3362</v>
      </c>
    </row>
    <row r="268" ht="19" customHeight="1" spans="1:10">
      <c r="A268" s="2">
        <v>1</v>
      </c>
      <c r="B268" s="2" t="s">
        <v>670</v>
      </c>
      <c r="C268" s="2" t="s">
        <v>3190</v>
      </c>
      <c r="D268" s="3">
        <v>6281.3</v>
      </c>
      <c r="E268" s="3">
        <v>5533.7</v>
      </c>
      <c r="F268" s="3">
        <f t="shared" si="8"/>
        <v>5533.7</v>
      </c>
      <c r="G268" s="3">
        <f t="shared" si="9"/>
        <v>747.6</v>
      </c>
      <c r="H268" s="2" t="s">
        <v>2978</v>
      </c>
      <c r="I268" s="2" t="s">
        <v>2982</v>
      </c>
      <c r="J268" s="2" t="s">
        <v>3363</v>
      </c>
    </row>
    <row r="269" ht="19" customHeight="1" spans="1:10">
      <c r="A269" s="2">
        <v>1</v>
      </c>
      <c r="B269" s="2" t="s">
        <v>431</v>
      </c>
      <c r="C269" s="2" t="s">
        <v>356</v>
      </c>
      <c r="D269" s="3">
        <v>9133.4</v>
      </c>
      <c r="E269" s="3">
        <v>8293.4</v>
      </c>
      <c r="F269" s="3">
        <f t="shared" si="8"/>
        <v>8293.4</v>
      </c>
      <c r="G269" s="3">
        <f t="shared" si="9"/>
        <v>840</v>
      </c>
      <c r="H269" s="2" t="s">
        <v>2978</v>
      </c>
      <c r="I269" s="2" t="s">
        <v>2982</v>
      </c>
      <c r="J269" s="2" t="s">
        <v>3364</v>
      </c>
    </row>
    <row r="270" ht="19" customHeight="1" spans="1:10">
      <c r="A270" s="2">
        <v>1</v>
      </c>
      <c r="B270" s="2" t="s">
        <v>706</v>
      </c>
      <c r="C270" s="2" t="s">
        <v>179</v>
      </c>
      <c r="D270" s="3">
        <v>35</v>
      </c>
      <c r="E270" s="3">
        <v>25.4</v>
      </c>
      <c r="F270" s="3">
        <f t="shared" si="8"/>
        <v>25.4</v>
      </c>
      <c r="G270" s="3">
        <f t="shared" si="9"/>
        <v>9.6</v>
      </c>
      <c r="H270" s="2" t="s">
        <v>2978</v>
      </c>
      <c r="I270" s="2" t="s">
        <v>3153</v>
      </c>
      <c r="J270" s="2" t="s">
        <v>3365</v>
      </c>
    </row>
    <row r="271" ht="19" customHeight="1" spans="1:10">
      <c r="A271" s="2">
        <v>1</v>
      </c>
      <c r="B271" s="2" t="s">
        <v>706</v>
      </c>
      <c r="C271" s="2" t="s">
        <v>66</v>
      </c>
      <c r="D271" s="3">
        <v>2379.4</v>
      </c>
      <c r="E271" s="3">
        <v>2221.9</v>
      </c>
      <c r="F271" s="3">
        <f t="shared" si="8"/>
        <v>2221.9</v>
      </c>
      <c r="G271" s="3">
        <f t="shared" si="9"/>
        <v>157.5</v>
      </c>
      <c r="H271" s="2" t="s">
        <v>2978</v>
      </c>
      <c r="I271" s="2" t="s">
        <v>3012</v>
      </c>
      <c r="J271" s="2" t="s">
        <v>3366</v>
      </c>
    </row>
    <row r="272" ht="19" customHeight="1" spans="1:10">
      <c r="A272" s="2">
        <v>1</v>
      </c>
      <c r="B272" s="2" t="s">
        <v>105</v>
      </c>
      <c r="C272" s="2" t="s">
        <v>179</v>
      </c>
      <c r="D272" s="3">
        <v>8.5</v>
      </c>
      <c r="E272" s="3">
        <v>13.6</v>
      </c>
      <c r="F272" s="3">
        <f t="shared" si="8"/>
        <v>8.5</v>
      </c>
      <c r="G272" s="3">
        <f t="shared" si="9"/>
        <v>0</v>
      </c>
      <c r="H272" s="2" t="s">
        <v>2978</v>
      </c>
      <c r="I272" s="2" t="s">
        <v>2982</v>
      </c>
      <c r="J272" s="2" t="s">
        <v>3367</v>
      </c>
    </row>
    <row r="273" ht="19" customHeight="1" spans="1:10">
      <c r="A273" s="2">
        <v>1</v>
      </c>
      <c r="B273" s="2" t="s">
        <v>707</v>
      </c>
      <c r="C273" s="2" t="s">
        <v>179</v>
      </c>
      <c r="D273" s="3">
        <v>5.6</v>
      </c>
      <c r="E273" s="3">
        <v>3.1</v>
      </c>
      <c r="F273" s="3">
        <f t="shared" si="8"/>
        <v>3.1</v>
      </c>
      <c r="G273" s="3">
        <f t="shared" si="9"/>
        <v>2.5</v>
      </c>
      <c r="H273" s="2" t="s">
        <v>2978</v>
      </c>
      <c r="I273" s="2" t="s">
        <v>3153</v>
      </c>
      <c r="J273" s="2" t="s">
        <v>3368</v>
      </c>
    </row>
    <row r="274" ht="19" customHeight="1" spans="1:10">
      <c r="A274" s="2">
        <v>1</v>
      </c>
      <c r="B274" s="2" t="s">
        <v>704</v>
      </c>
      <c r="C274" s="2" t="s">
        <v>356</v>
      </c>
      <c r="D274" s="3">
        <v>4033.9</v>
      </c>
      <c r="E274" s="3">
        <v>3690.2</v>
      </c>
      <c r="F274" s="3">
        <f t="shared" si="8"/>
        <v>3690.2</v>
      </c>
      <c r="G274" s="3">
        <f t="shared" si="9"/>
        <v>343.7</v>
      </c>
      <c r="H274" s="2" t="s">
        <v>2978</v>
      </c>
      <c r="I274" s="2" t="s">
        <v>2982</v>
      </c>
      <c r="J274" s="2" t="s">
        <v>3369</v>
      </c>
    </row>
    <row r="275" ht="19" customHeight="1" spans="1:10">
      <c r="A275" s="2">
        <v>1</v>
      </c>
      <c r="B275" s="2" t="s">
        <v>3370</v>
      </c>
      <c r="C275" s="2" t="s">
        <v>121</v>
      </c>
      <c r="D275" s="3">
        <v>847.2</v>
      </c>
      <c r="E275" s="3">
        <v>779.3</v>
      </c>
      <c r="F275" s="3">
        <f t="shared" si="8"/>
        <v>779.3</v>
      </c>
      <c r="G275" s="3">
        <f t="shared" si="9"/>
        <v>67.9000000000001</v>
      </c>
      <c r="H275" s="2" t="s">
        <v>2978</v>
      </c>
      <c r="I275" s="2" t="s">
        <v>2982</v>
      </c>
      <c r="J275" s="2" t="s">
        <v>3371</v>
      </c>
    </row>
    <row r="276" ht="19" customHeight="1" spans="1:10">
      <c r="A276" s="2">
        <v>1</v>
      </c>
      <c r="B276" s="2" t="s">
        <v>3372</v>
      </c>
      <c r="C276" s="2" t="s">
        <v>121</v>
      </c>
      <c r="D276" s="3">
        <v>2764.3</v>
      </c>
      <c r="E276" s="3">
        <v>2532.5</v>
      </c>
      <c r="F276" s="3">
        <f t="shared" si="8"/>
        <v>2532.5</v>
      </c>
      <c r="G276" s="3">
        <f t="shared" si="9"/>
        <v>231.8</v>
      </c>
      <c r="H276" s="2" t="s">
        <v>2978</v>
      </c>
      <c r="I276" s="2" t="s">
        <v>2982</v>
      </c>
      <c r="J276" s="2" t="s">
        <v>3373</v>
      </c>
    </row>
    <row r="277" ht="19" customHeight="1" spans="1:10">
      <c r="A277" s="2">
        <v>1</v>
      </c>
      <c r="B277" s="2" t="s">
        <v>3374</v>
      </c>
      <c r="C277" s="2" t="s">
        <v>179</v>
      </c>
      <c r="D277" s="3">
        <v>12578.2</v>
      </c>
      <c r="E277" s="3">
        <v>11670.1</v>
      </c>
      <c r="F277" s="3">
        <f t="shared" si="8"/>
        <v>11670.1</v>
      </c>
      <c r="G277" s="3">
        <f t="shared" si="9"/>
        <v>908.1</v>
      </c>
      <c r="H277" s="2" t="s">
        <v>2978</v>
      </c>
      <c r="I277" s="2" t="s">
        <v>2982</v>
      </c>
      <c r="J277" s="2" t="s">
        <v>3375</v>
      </c>
    </row>
    <row r="278" ht="19" customHeight="1" spans="1:10">
      <c r="A278" s="2">
        <v>1</v>
      </c>
      <c r="B278" s="2" t="s">
        <v>547</v>
      </c>
      <c r="C278" s="2" t="s">
        <v>121</v>
      </c>
      <c r="D278" s="3">
        <v>4163.8</v>
      </c>
      <c r="E278" s="3">
        <v>4117</v>
      </c>
      <c r="F278" s="3">
        <f t="shared" si="8"/>
        <v>4117</v>
      </c>
      <c r="G278" s="3">
        <f t="shared" si="9"/>
        <v>46.8000000000002</v>
      </c>
      <c r="H278" s="2" t="s">
        <v>2978</v>
      </c>
      <c r="I278" s="2" t="s">
        <v>2982</v>
      </c>
      <c r="J278" s="2" t="s">
        <v>3376</v>
      </c>
    </row>
    <row r="279" ht="19" customHeight="1" spans="1:10">
      <c r="A279" s="2">
        <v>1</v>
      </c>
      <c r="B279" s="2" t="s">
        <v>108</v>
      </c>
      <c r="C279" s="2" t="s">
        <v>356</v>
      </c>
      <c r="D279" s="3">
        <v>2299.8</v>
      </c>
      <c r="E279" s="3">
        <v>2152.5</v>
      </c>
      <c r="F279" s="3">
        <f t="shared" si="8"/>
        <v>2152.5</v>
      </c>
      <c r="G279" s="3">
        <f t="shared" si="9"/>
        <v>147.3</v>
      </c>
      <c r="H279" s="2" t="s">
        <v>2978</v>
      </c>
      <c r="I279" s="2" t="s">
        <v>2982</v>
      </c>
      <c r="J279" s="2" t="s">
        <v>3377</v>
      </c>
    </row>
    <row r="280" ht="19" customHeight="1" spans="1:10">
      <c r="A280" s="2">
        <v>1</v>
      </c>
      <c r="B280" s="2" t="s">
        <v>272</v>
      </c>
      <c r="C280" s="2" t="s">
        <v>179</v>
      </c>
      <c r="D280" s="3">
        <v>7803.6</v>
      </c>
      <c r="E280" s="3">
        <v>7250.1</v>
      </c>
      <c r="F280" s="3">
        <f t="shared" si="8"/>
        <v>7250.1</v>
      </c>
      <c r="G280" s="3">
        <f t="shared" si="9"/>
        <v>553.5</v>
      </c>
      <c r="H280" s="2" t="s">
        <v>2978</v>
      </c>
      <c r="I280" s="2" t="s">
        <v>2982</v>
      </c>
      <c r="J280" s="2" t="s">
        <v>3378</v>
      </c>
    </row>
    <row r="281" ht="19" customHeight="1" spans="1:10">
      <c r="A281" s="2">
        <v>1</v>
      </c>
      <c r="B281" s="2" t="s">
        <v>671</v>
      </c>
      <c r="C281" s="2" t="s">
        <v>564</v>
      </c>
      <c r="D281" s="3">
        <v>3537.1</v>
      </c>
      <c r="E281" s="3">
        <v>3165.5</v>
      </c>
      <c r="F281" s="3">
        <f t="shared" si="8"/>
        <v>3165.5</v>
      </c>
      <c r="G281" s="3">
        <f t="shared" si="9"/>
        <v>371.6</v>
      </c>
      <c r="H281" s="2" t="s">
        <v>2978</v>
      </c>
      <c r="I281" s="2" t="s">
        <v>2982</v>
      </c>
      <c r="J281" s="2" t="s">
        <v>3379</v>
      </c>
    </row>
    <row r="282" ht="19" customHeight="1" spans="1:10">
      <c r="A282" s="2">
        <v>1</v>
      </c>
      <c r="B282" s="2" t="s">
        <v>548</v>
      </c>
      <c r="C282" s="2" t="s">
        <v>121</v>
      </c>
      <c r="D282" s="3">
        <v>2417</v>
      </c>
      <c r="E282" s="3">
        <v>2077.6</v>
      </c>
      <c r="F282" s="3">
        <f t="shared" si="8"/>
        <v>2077.6</v>
      </c>
      <c r="G282" s="3">
        <f t="shared" si="9"/>
        <v>339.4</v>
      </c>
      <c r="H282" s="2" t="s">
        <v>2978</v>
      </c>
      <c r="I282" s="2" t="s">
        <v>2982</v>
      </c>
      <c r="J282" s="2" t="s">
        <v>3380</v>
      </c>
    </row>
    <row r="283" ht="19" customHeight="1" spans="1:10">
      <c r="A283" s="2">
        <v>1</v>
      </c>
      <c r="B283" s="2" t="s">
        <v>3381</v>
      </c>
      <c r="C283" s="2" t="s">
        <v>3104</v>
      </c>
      <c r="D283" s="3">
        <v>6496.5</v>
      </c>
      <c r="E283" s="3">
        <v>5956.6</v>
      </c>
      <c r="F283" s="3">
        <f t="shared" si="8"/>
        <v>5956.6</v>
      </c>
      <c r="G283" s="3">
        <f t="shared" si="9"/>
        <v>539.9</v>
      </c>
      <c r="H283" s="2" t="s">
        <v>2978</v>
      </c>
      <c r="I283" s="2" t="s">
        <v>2982</v>
      </c>
      <c r="J283" s="2" t="s">
        <v>3382</v>
      </c>
    </row>
    <row r="284" ht="19" customHeight="1" spans="1:10">
      <c r="A284" s="2">
        <v>1</v>
      </c>
      <c r="B284" s="2" t="s">
        <v>549</v>
      </c>
      <c r="C284" s="2" t="s">
        <v>121</v>
      </c>
      <c r="D284" s="3">
        <v>475.3</v>
      </c>
      <c r="E284" s="3">
        <v>441.9</v>
      </c>
      <c r="F284" s="3">
        <f t="shared" si="8"/>
        <v>441.9</v>
      </c>
      <c r="G284" s="3">
        <f t="shared" si="9"/>
        <v>33.4</v>
      </c>
      <c r="H284" s="2" t="s">
        <v>2978</v>
      </c>
      <c r="I284" s="2" t="s">
        <v>2982</v>
      </c>
      <c r="J284" s="2" t="s">
        <v>3383</v>
      </c>
    </row>
    <row r="285" ht="19" customHeight="1" spans="1:10">
      <c r="A285" s="2">
        <v>1</v>
      </c>
      <c r="B285" s="2" t="s">
        <v>550</v>
      </c>
      <c r="C285" s="2" t="s">
        <v>564</v>
      </c>
      <c r="D285" s="3">
        <v>2261.6</v>
      </c>
      <c r="E285" s="3">
        <v>2119.3</v>
      </c>
      <c r="F285" s="3">
        <f t="shared" si="8"/>
        <v>2119.3</v>
      </c>
      <c r="G285" s="3">
        <f t="shared" si="9"/>
        <v>142.3</v>
      </c>
      <c r="H285" s="2" t="s">
        <v>2978</v>
      </c>
      <c r="I285" s="2" t="s">
        <v>2982</v>
      </c>
      <c r="J285" s="2" t="s">
        <v>3384</v>
      </c>
    </row>
    <row r="286" ht="19" customHeight="1" spans="1:10">
      <c r="A286" s="2">
        <v>1</v>
      </c>
      <c r="B286" s="2" t="s">
        <v>3385</v>
      </c>
      <c r="C286" s="2" t="s">
        <v>121</v>
      </c>
      <c r="D286" s="3">
        <v>1758.8</v>
      </c>
      <c r="E286" s="3">
        <v>1632.1</v>
      </c>
      <c r="F286" s="3">
        <f t="shared" si="8"/>
        <v>1632.1</v>
      </c>
      <c r="G286" s="3">
        <f t="shared" si="9"/>
        <v>126.7</v>
      </c>
      <c r="H286" s="2" t="s">
        <v>2978</v>
      </c>
      <c r="I286" s="2" t="s">
        <v>2982</v>
      </c>
      <c r="J286" s="2" t="s">
        <v>3386</v>
      </c>
    </row>
    <row r="287" ht="19" customHeight="1" spans="1:10">
      <c r="A287" s="2">
        <v>1</v>
      </c>
      <c r="B287" s="2" t="s">
        <v>551</v>
      </c>
      <c r="C287" s="2" t="s">
        <v>121</v>
      </c>
      <c r="D287" s="3">
        <v>175.3</v>
      </c>
      <c r="E287" s="3">
        <v>153.8</v>
      </c>
      <c r="F287" s="3">
        <f t="shared" si="8"/>
        <v>153.8</v>
      </c>
      <c r="G287" s="3">
        <f t="shared" si="9"/>
        <v>21.5</v>
      </c>
      <c r="H287" s="2" t="s">
        <v>2978</v>
      </c>
      <c r="I287" s="2" t="s">
        <v>2982</v>
      </c>
      <c r="J287" s="2" t="s">
        <v>3387</v>
      </c>
    </row>
    <row r="288" ht="19" customHeight="1" spans="1:10">
      <c r="A288" s="2">
        <v>1</v>
      </c>
      <c r="B288" s="2" t="s">
        <v>3388</v>
      </c>
      <c r="C288" s="2" t="s">
        <v>121</v>
      </c>
      <c r="D288" s="3">
        <v>1451</v>
      </c>
      <c r="E288" s="3">
        <v>1259.3</v>
      </c>
      <c r="F288" s="3">
        <f t="shared" si="8"/>
        <v>1259.3</v>
      </c>
      <c r="G288" s="3">
        <f t="shared" si="9"/>
        <v>191.7</v>
      </c>
      <c r="H288" s="2" t="s">
        <v>2978</v>
      </c>
      <c r="I288" s="2" t="s">
        <v>2982</v>
      </c>
      <c r="J288" s="2" t="s">
        <v>3389</v>
      </c>
    </row>
    <row r="289" ht="19" customHeight="1" spans="1:10">
      <c r="A289" s="2">
        <v>1</v>
      </c>
      <c r="B289" s="2" t="s">
        <v>552</v>
      </c>
      <c r="C289" s="2" t="s">
        <v>121</v>
      </c>
      <c r="D289" s="3">
        <v>2382.5</v>
      </c>
      <c r="E289" s="3">
        <v>2257.4</v>
      </c>
      <c r="F289" s="3">
        <f t="shared" si="8"/>
        <v>2257.4</v>
      </c>
      <c r="G289" s="3">
        <f t="shared" si="9"/>
        <v>125.1</v>
      </c>
      <c r="H289" s="2" t="s">
        <v>2978</v>
      </c>
      <c r="I289" s="2" t="s">
        <v>2982</v>
      </c>
      <c r="J289" s="2" t="s">
        <v>3390</v>
      </c>
    </row>
    <row r="290" ht="19" customHeight="1" spans="1:10">
      <c r="A290" s="2">
        <v>1</v>
      </c>
      <c r="B290" s="2" t="s">
        <v>435</v>
      </c>
      <c r="C290" s="2" t="s">
        <v>356</v>
      </c>
      <c r="D290" s="3">
        <v>4859.7</v>
      </c>
      <c r="E290" s="3">
        <v>4747.7</v>
      </c>
      <c r="F290" s="3">
        <f t="shared" si="8"/>
        <v>4747.7</v>
      </c>
      <c r="G290" s="3">
        <f t="shared" si="9"/>
        <v>112</v>
      </c>
      <c r="H290" s="2" t="s">
        <v>2978</v>
      </c>
      <c r="I290" s="2" t="s">
        <v>2982</v>
      </c>
      <c r="J290" s="2" t="s">
        <v>3391</v>
      </c>
    </row>
    <row r="291" ht="19" customHeight="1" spans="1:10">
      <c r="A291" s="2">
        <v>1</v>
      </c>
      <c r="B291" s="2" t="s">
        <v>554</v>
      </c>
      <c r="C291" s="2" t="s">
        <v>564</v>
      </c>
      <c r="D291" s="3">
        <v>50</v>
      </c>
      <c r="E291" s="3">
        <v>28.7</v>
      </c>
      <c r="F291" s="3">
        <f t="shared" si="8"/>
        <v>28.7</v>
      </c>
      <c r="G291" s="3">
        <f t="shared" si="9"/>
        <v>21.3</v>
      </c>
      <c r="H291" s="2" t="s">
        <v>2978</v>
      </c>
      <c r="I291" s="2" t="s">
        <v>3392</v>
      </c>
      <c r="J291" s="2" t="s">
        <v>3393</v>
      </c>
    </row>
    <row r="292" ht="19" customHeight="1" spans="1:10">
      <c r="A292" s="2">
        <v>1</v>
      </c>
      <c r="B292" s="2" t="s">
        <v>672</v>
      </c>
      <c r="C292" s="2" t="s">
        <v>3190</v>
      </c>
      <c r="D292" s="3">
        <v>2072.8</v>
      </c>
      <c r="E292" s="3">
        <v>1843.2</v>
      </c>
      <c r="F292" s="3">
        <f t="shared" si="8"/>
        <v>1843.2</v>
      </c>
      <c r="G292" s="3">
        <f t="shared" si="9"/>
        <v>229.6</v>
      </c>
      <c r="H292" s="2" t="s">
        <v>2978</v>
      </c>
      <c r="I292" s="2" t="s">
        <v>2982</v>
      </c>
      <c r="J292" s="2" t="s">
        <v>3394</v>
      </c>
    </row>
    <row r="293" ht="19" customHeight="1" spans="1:10">
      <c r="A293" s="2">
        <v>1</v>
      </c>
      <c r="B293" s="2" t="s">
        <v>436</v>
      </c>
      <c r="C293" s="2" t="s">
        <v>356</v>
      </c>
      <c r="D293" s="3">
        <v>6546.8</v>
      </c>
      <c r="E293" s="3">
        <v>6296.1</v>
      </c>
      <c r="F293" s="3">
        <f t="shared" si="8"/>
        <v>6296.1</v>
      </c>
      <c r="G293" s="3">
        <f t="shared" si="9"/>
        <v>250.7</v>
      </c>
      <c r="H293" s="2" t="s">
        <v>2978</v>
      </c>
      <c r="I293" s="2" t="s">
        <v>2982</v>
      </c>
      <c r="J293" s="2" t="s">
        <v>3395</v>
      </c>
    </row>
    <row r="294" ht="19" customHeight="1" spans="1:10">
      <c r="A294" s="2">
        <v>1</v>
      </c>
      <c r="B294" s="2" t="s">
        <v>3396</v>
      </c>
      <c r="C294" s="2" t="s">
        <v>356</v>
      </c>
      <c r="D294" s="3">
        <v>2223.8</v>
      </c>
      <c r="E294" s="3">
        <v>2136.5</v>
      </c>
      <c r="F294" s="3">
        <f t="shared" si="8"/>
        <v>2136.5</v>
      </c>
      <c r="G294" s="3">
        <f t="shared" si="9"/>
        <v>87.3000000000002</v>
      </c>
      <c r="H294" s="2" t="s">
        <v>2978</v>
      </c>
      <c r="I294" s="2" t="s">
        <v>2982</v>
      </c>
      <c r="J294" s="2" t="s">
        <v>3397</v>
      </c>
    </row>
    <row r="295" ht="19" customHeight="1" spans="1:10">
      <c r="A295" s="2">
        <v>1</v>
      </c>
      <c r="B295" s="2" t="s">
        <v>675</v>
      </c>
      <c r="C295" s="2" t="s">
        <v>3070</v>
      </c>
      <c r="D295" s="3">
        <v>1261.5</v>
      </c>
      <c r="E295" s="3">
        <v>1081.3</v>
      </c>
      <c r="F295" s="3">
        <f t="shared" si="8"/>
        <v>1081.3</v>
      </c>
      <c r="G295" s="3">
        <f t="shared" si="9"/>
        <v>180.2</v>
      </c>
      <c r="H295" s="2" t="s">
        <v>2978</v>
      </c>
      <c r="I295" s="2" t="s">
        <v>2982</v>
      </c>
      <c r="J295" s="2" t="s">
        <v>3398</v>
      </c>
    </row>
    <row r="296" ht="19" customHeight="1" spans="1:10">
      <c r="A296" s="2">
        <v>1</v>
      </c>
      <c r="B296" s="2" t="s">
        <v>3399</v>
      </c>
      <c r="C296" s="2" t="s">
        <v>3104</v>
      </c>
      <c r="D296" s="3">
        <v>2708.1</v>
      </c>
      <c r="E296" s="3">
        <v>2485.7</v>
      </c>
      <c r="F296" s="3">
        <f t="shared" si="8"/>
        <v>2485.7</v>
      </c>
      <c r="G296" s="3">
        <f t="shared" si="9"/>
        <v>222.4</v>
      </c>
      <c r="H296" s="2" t="s">
        <v>2978</v>
      </c>
      <c r="I296" s="2" t="s">
        <v>2999</v>
      </c>
      <c r="J296" s="2" t="s">
        <v>3400</v>
      </c>
    </row>
    <row r="297" ht="19" customHeight="1" spans="1:10">
      <c r="A297" s="2">
        <v>1</v>
      </c>
      <c r="B297" s="2" t="s">
        <v>555</v>
      </c>
      <c r="C297" s="2" t="s">
        <v>564</v>
      </c>
      <c r="D297" s="3">
        <v>3370.3</v>
      </c>
      <c r="E297" s="3">
        <v>3072.1</v>
      </c>
      <c r="F297" s="3">
        <f t="shared" si="8"/>
        <v>3072.1</v>
      </c>
      <c r="G297" s="3">
        <f t="shared" si="9"/>
        <v>298.2</v>
      </c>
      <c r="H297" s="2" t="s">
        <v>2978</v>
      </c>
      <c r="I297" s="2" t="s">
        <v>2982</v>
      </c>
      <c r="J297" s="2" t="s">
        <v>3401</v>
      </c>
    </row>
    <row r="298" ht="19" customHeight="1" spans="1:10">
      <c r="A298" s="2">
        <v>1</v>
      </c>
      <c r="B298" s="2" t="s">
        <v>3402</v>
      </c>
      <c r="C298" s="2" t="s">
        <v>121</v>
      </c>
      <c r="D298" s="3">
        <v>163.1</v>
      </c>
      <c r="E298" s="3">
        <v>111.8</v>
      </c>
      <c r="F298" s="3">
        <f t="shared" si="8"/>
        <v>111.8</v>
      </c>
      <c r="G298" s="3">
        <f t="shared" si="9"/>
        <v>51.3</v>
      </c>
      <c r="H298" s="2" t="s">
        <v>2978</v>
      </c>
      <c r="I298" s="2" t="s">
        <v>2982</v>
      </c>
      <c r="J298" s="2" t="s">
        <v>3403</v>
      </c>
    </row>
    <row r="299" ht="19" customHeight="1" spans="1:10">
      <c r="A299" s="2">
        <v>1</v>
      </c>
      <c r="B299" s="2" t="s">
        <v>556</v>
      </c>
      <c r="C299" s="2" t="s">
        <v>564</v>
      </c>
      <c r="D299" s="3">
        <v>7564</v>
      </c>
      <c r="E299" s="3">
        <v>7071.4</v>
      </c>
      <c r="F299" s="3">
        <f t="shared" si="8"/>
        <v>7071.4</v>
      </c>
      <c r="G299" s="3">
        <f t="shared" si="9"/>
        <v>492.6</v>
      </c>
      <c r="H299" s="2" t="s">
        <v>2978</v>
      </c>
      <c r="I299" s="2" t="s">
        <v>2982</v>
      </c>
      <c r="J299" s="2" t="s">
        <v>3404</v>
      </c>
    </row>
    <row r="300" ht="19" customHeight="1" spans="1:10">
      <c r="A300" s="2">
        <v>2</v>
      </c>
      <c r="B300" s="2" t="s">
        <v>178</v>
      </c>
      <c r="C300" s="2" t="s">
        <v>179</v>
      </c>
      <c r="D300" s="3">
        <v>0.2</v>
      </c>
      <c r="E300" s="3">
        <v>0.2</v>
      </c>
      <c r="F300" s="3">
        <f t="shared" si="8"/>
        <v>0.2</v>
      </c>
      <c r="G300" s="3">
        <f t="shared" si="9"/>
        <v>0</v>
      </c>
      <c r="H300" s="2" t="s">
        <v>2978</v>
      </c>
      <c r="I300" s="2" t="s">
        <v>3405</v>
      </c>
      <c r="J300" s="2" t="s">
        <v>3347</v>
      </c>
    </row>
    <row r="301" ht="19" customHeight="1" spans="1:10">
      <c r="A301" s="2">
        <v>2</v>
      </c>
      <c r="B301" s="2" t="s">
        <v>443</v>
      </c>
      <c r="C301" s="2" t="s">
        <v>444</v>
      </c>
      <c r="D301" s="3">
        <v>57.9</v>
      </c>
      <c r="E301" s="3">
        <v>58.2</v>
      </c>
      <c r="F301" s="3">
        <f t="shared" si="8"/>
        <v>57.9</v>
      </c>
      <c r="G301" s="3">
        <f t="shared" si="9"/>
        <v>0</v>
      </c>
      <c r="H301" s="2" t="s">
        <v>2978</v>
      </c>
      <c r="I301" s="2" t="s">
        <v>3406</v>
      </c>
      <c r="J301" s="2" t="s">
        <v>3178</v>
      </c>
    </row>
    <row r="302" ht="19" customHeight="1" spans="1:10">
      <c r="A302" s="2">
        <v>2</v>
      </c>
      <c r="B302" s="2" t="s">
        <v>310</v>
      </c>
      <c r="C302" s="2" t="s">
        <v>312</v>
      </c>
      <c r="D302" s="3">
        <v>2074.7</v>
      </c>
      <c r="E302" s="3">
        <v>2074.2</v>
      </c>
      <c r="F302" s="3">
        <f t="shared" si="8"/>
        <v>2074.2</v>
      </c>
      <c r="G302" s="3">
        <f t="shared" si="9"/>
        <v>0.5</v>
      </c>
      <c r="H302" s="2" t="s">
        <v>2978</v>
      </c>
      <c r="I302" s="2" t="s">
        <v>3405</v>
      </c>
      <c r="J302" s="2" t="s">
        <v>3174</v>
      </c>
    </row>
    <row r="303" ht="19" customHeight="1" spans="1:10">
      <c r="A303" s="2">
        <v>2</v>
      </c>
      <c r="B303" s="2" t="s">
        <v>316</v>
      </c>
      <c r="C303" s="2" t="s">
        <v>312</v>
      </c>
      <c r="D303" s="3">
        <v>1432.9</v>
      </c>
      <c r="E303" s="3">
        <v>1397</v>
      </c>
      <c r="F303" s="3">
        <f t="shared" si="8"/>
        <v>1397</v>
      </c>
      <c r="G303" s="3">
        <f t="shared" si="9"/>
        <v>35.9000000000001</v>
      </c>
      <c r="H303" s="2" t="s">
        <v>2978</v>
      </c>
      <c r="I303" s="2" t="s">
        <v>3405</v>
      </c>
      <c r="J303" s="2" t="s">
        <v>3254</v>
      </c>
    </row>
    <row r="304" ht="19" customHeight="1" spans="1:10">
      <c r="A304" s="2">
        <v>2</v>
      </c>
      <c r="B304" s="2" t="s">
        <v>185</v>
      </c>
      <c r="C304" s="2" t="s">
        <v>179</v>
      </c>
      <c r="D304" s="3">
        <v>8914.1</v>
      </c>
      <c r="E304" s="3">
        <v>8908.1</v>
      </c>
      <c r="F304" s="3">
        <f t="shared" si="8"/>
        <v>8908.1</v>
      </c>
      <c r="G304" s="3">
        <f t="shared" si="9"/>
        <v>6</v>
      </c>
      <c r="H304" s="2" t="s">
        <v>2978</v>
      </c>
      <c r="I304" s="2" t="s">
        <v>3405</v>
      </c>
      <c r="J304" s="2" t="s">
        <v>3400</v>
      </c>
    </row>
    <row r="305" ht="19" customHeight="1" spans="1:10">
      <c r="A305" s="2">
        <v>2</v>
      </c>
      <c r="B305" s="2" t="s">
        <v>447</v>
      </c>
      <c r="C305" s="2" t="s">
        <v>564</v>
      </c>
      <c r="D305" s="3">
        <v>1102</v>
      </c>
      <c r="E305" s="3">
        <v>464.4</v>
      </c>
      <c r="F305" s="3">
        <f t="shared" si="8"/>
        <v>464.4</v>
      </c>
      <c r="G305" s="3">
        <f t="shared" si="9"/>
        <v>637.6</v>
      </c>
      <c r="H305" s="2" t="s">
        <v>2978</v>
      </c>
      <c r="I305" s="2" t="s">
        <v>3405</v>
      </c>
      <c r="J305" s="2" t="s">
        <v>3171</v>
      </c>
    </row>
    <row r="306" ht="19" customHeight="1" spans="1:10">
      <c r="A306" s="2">
        <v>2</v>
      </c>
      <c r="B306" s="2" t="s">
        <v>190</v>
      </c>
      <c r="C306" s="2" t="s">
        <v>179</v>
      </c>
      <c r="D306" s="3">
        <v>1316.5</v>
      </c>
      <c r="E306" s="3">
        <v>1280.3</v>
      </c>
      <c r="F306" s="3">
        <f t="shared" si="8"/>
        <v>1280.3</v>
      </c>
      <c r="G306" s="3">
        <f t="shared" si="9"/>
        <v>36.2</v>
      </c>
      <c r="H306" s="2" t="s">
        <v>2978</v>
      </c>
      <c r="I306" s="2" t="s">
        <v>3407</v>
      </c>
      <c r="J306" s="2" t="s">
        <v>3376</v>
      </c>
    </row>
    <row r="307" ht="19" customHeight="1" spans="1:10">
      <c r="A307" s="2">
        <v>2</v>
      </c>
      <c r="B307" s="2" t="s">
        <v>317</v>
      </c>
      <c r="C307" s="2" t="s">
        <v>312</v>
      </c>
      <c r="D307" s="3">
        <v>2692.2</v>
      </c>
      <c r="E307" s="3">
        <v>2651</v>
      </c>
      <c r="F307" s="3">
        <f t="shared" si="8"/>
        <v>2651</v>
      </c>
      <c r="G307" s="3">
        <f t="shared" si="9"/>
        <v>41.1999999999998</v>
      </c>
      <c r="H307" s="2" t="s">
        <v>2978</v>
      </c>
      <c r="I307" s="2" t="s">
        <v>3405</v>
      </c>
      <c r="J307" s="2" t="s">
        <v>3262</v>
      </c>
    </row>
    <row r="308" ht="19" customHeight="1" spans="1:10">
      <c r="A308" s="2">
        <v>2</v>
      </c>
      <c r="B308" s="2" t="s">
        <v>450</v>
      </c>
      <c r="C308" s="2" t="s">
        <v>179</v>
      </c>
      <c r="D308" s="3">
        <v>2804.2</v>
      </c>
      <c r="E308" s="3">
        <v>2803.9</v>
      </c>
      <c r="F308" s="3">
        <f t="shared" si="8"/>
        <v>2803.9</v>
      </c>
      <c r="G308" s="3">
        <f t="shared" si="9"/>
        <v>0.299999999999727</v>
      </c>
      <c r="H308" s="2" t="s">
        <v>2978</v>
      </c>
      <c r="I308" s="2" t="s">
        <v>3405</v>
      </c>
      <c r="J308" s="2" t="s">
        <v>3134</v>
      </c>
    </row>
    <row r="309" ht="19" customHeight="1" spans="1:10">
      <c r="A309" s="2">
        <v>2</v>
      </c>
      <c r="B309" s="2" t="s">
        <v>192</v>
      </c>
      <c r="C309" s="2" t="s">
        <v>179</v>
      </c>
      <c r="D309" s="3">
        <v>6352.8</v>
      </c>
      <c r="E309" s="3">
        <v>6339.7</v>
      </c>
      <c r="F309" s="3">
        <f t="shared" si="8"/>
        <v>6339.7</v>
      </c>
      <c r="G309" s="3">
        <f t="shared" si="9"/>
        <v>13.1000000000004</v>
      </c>
      <c r="H309" s="2" t="s">
        <v>2978</v>
      </c>
      <c r="I309" s="2" t="s">
        <v>3405</v>
      </c>
      <c r="J309" s="2" t="s">
        <v>3369</v>
      </c>
    </row>
    <row r="310" ht="19" customHeight="1" spans="1:10">
      <c r="A310" s="2">
        <v>2</v>
      </c>
      <c r="B310" s="2" t="s">
        <v>193</v>
      </c>
      <c r="C310" s="2" t="s">
        <v>179</v>
      </c>
      <c r="D310" s="3">
        <v>2917.7</v>
      </c>
      <c r="E310" s="3">
        <v>2901.6</v>
      </c>
      <c r="F310" s="3">
        <f t="shared" si="8"/>
        <v>2901.6</v>
      </c>
      <c r="G310" s="3">
        <f t="shared" si="9"/>
        <v>16.0999999999999</v>
      </c>
      <c r="H310" s="2" t="s">
        <v>2978</v>
      </c>
      <c r="I310" s="2" t="s">
        <v>3408</v>
      </c>
      <c r="J310" s="2" t="s">
        <v>3303</v>
      </c>
    </row>
    <row r="311" ht="19" customHeight="1" spans="1:10">
      <c r="A311" s="2">
        <v>2</v>
      </c>
      <c r="B311" s="2" t="s">
        <v>195</v>
      </c>
      <c r="C311" s="2" t="s">
        <v>179</v>
      </c>
      <c r="D311" s="3">
        <v>6236.8</v>
      </c>
      <c r="E311" s="3">
        <v>6233.2</v>
      </c>
      <c r="F311" s="3">
        <f t="shared" si="8"/>
        <v>6233.2</v>
      </c>
      <c r="G311" s="3">
        <f t="shared" si="9"/>
        <v>3.60000000000036</v>
      </c>
      <c r="H311" s="2" t="s">
        <v>2978</v>
      </c>
      <c r="I311" s="2" t="s">
        <v>3405</v>
      </c>
      <c r="J311" s="2" t="s">
        <v>3194</v>
      </c>
    </row>
    <row r="312" ht="19" customHeight="1" spans="1:10">
      <c r="A312" s="2">
        <v>2</v>
      </c>
      <c r="B312" s="2" t="s">
        <v>321</v>
      </c>
      <c r="C312" s="2" t="s">
        <v>312</v>
      </c>
      <c r="D312" s="3">
        <v>1340.5</v>
      </c>
      <c r="E312" s="3">
        <v>1321.3</v>
      </c>
      <c r="F312" s="3">
        <f t="shared" si="8"/>
        <v>1321.3</v>
      </c>
      <c r="G312" s="3">
        <f t="shared" si="9"/>
        <v>19.2</v>
      </c>
      <c r="H312" s="2" t="s">
        <v>2978</v>
      </c>
      <c r="I312" s="2" t="s">
        <v>3405</v>
      </c>
      <c r="J312" s="2" t="s">
        <v>3226</v>
      </c>
    </row>
    <row r="313" ht="19" customHeight="1" spans="1:10">
      <c r="A313" s="2">
        <v>2</v>
      </c>
      <c r="B313" s="2" t="s">
        <v>52</v>
      </c>
      <c r="C313" s="2" t="s">
        <v>179</v>
      </c>
      <c r="D313" s="3">
        <v>149.8</v>
      </c>
      <c r="E313" s="3">
        <v>145</v>
      </c>
      <c r="F313" s="3">
        <f t="shared" si="8"/>
        <v>145</v>
      </c>
      <c r="G313" s="3">
        <f t="shared" si="9"/>
        <v>4.80000000000001</v>
      </c>
      <c r="H313" s="2" t="s">
        <v>2978</v>
      </c>
      <c r="I313" s="2" t="s">
        <v>3409</v>
      </c>
      <c r="J313" s="2" t="s">
        <v>3000</v>
      </c>
    </row>
    <row r="314" ht="19" customHeight="1" spans="1:10">
      <c r="A314" s="2">
        <v>2</v>
      </c>
      <c r="B314" s="2" t="s">
        <v>2998</v>
      </c>
      <c r="C314" s="2" t="s">
        <v>179</v>
      </c>
      <c r="D314" s="3">
        <v>6846.9</v>
      </c>
      <c r="E314" s="3">
        <v>6850</v>
      </c>
      <c r="F314" s="3">
        <f t="shared" si="8"/>
        <v>6846.9</v>
      </c>
      <c r="G314" s="3">
        <f t="shared" si="9"/>
        <v>0</v>
      </c>
      <c r="H314" s="2" t="s">
        <v>2978</v>
      </c>
      <c r="I314" s="2" t="s">
        <v>3405</v>
      </c>
      <c r="J314" s="2" t="s">
        <v>3362</v>
      </c>
    </row>
    <row r="315" ht="19" customHeight="1" spans="1:10">
      <c r="A315" s="2">
        <v>2</v>
      </c>
      <c r="B315" s="2" t="s">
        <v>196</v>
      </c>
      <c r="C315" s="2" t="s">
        <v>179</v>
      </c>
      <c r="D315" s="3">
        <v>837.4</v>
      </c>
      <c r="E315" s="3">
        <v>836.4</v>
      </c>
      <c r="F315" s="3">
        <f t="shared" si="8"/>
        <v>836.4</v>
      </c>
      <c r="G315" s="3">
        <f t="shared" si="9"/>
        <v>1</v>
      </c>
      <c r="H315" s="2" t="s">
        <v>2978</v>
      </c>
      <c r="I315" s="2" t="s">
        <v>3405</v>
      </c>
      <c r="J315" s="2" t="s">
        <v>3263</v>
      </c>
    </row>
    <row r="316" ht="19" customHeight="1" spans="1:10">
      <c r="A316" s="2">
        <v>2</v>
      </c>
      <c r="B316" s="2" t="s">
        <v>3005</v>
      </c>
      <c r="C316" s="2" t="s">
        <v>179</v>
      </c>
      <c r="D316" s="3">
        <v>0</v>
      </c>
      <c r="E316" s="3">
        <v>0</v>
      </c>
      <c r="F316" s="3">
        <f t="shared" si="8"/>
        <v>0</v>
      </c>
      <c r="G316" s="3">
        <f t="shared" si="9"/>
        <v>0</v>
      </c>
      <c r="H316" s="2" t="s">
        <v>2978</v>
      </c>
      <c r="I316" s="2" t="s">
        <v>3405</v>
      </c>
      <c r="J316" s="2" t="s">
        <v>3066</v>
      </c>
    </row>
    <row r="317" ht="19" customHeight="1" spans="1:10">
      <c r="A317" s="2">
        <v>2</v>
      </c>
      <c r="B317" s="2" t="s">
        <v>326</v>
      </c>
      <c r="C317" s="2" t="s">
        <v>179</v>
      </c>
      <c r="D317" s="3">
        <v>6111.4</v>
      </c>
      <c r="E317" s="3">
        <v>5989.2</v>
      </c>
      <c r="F317" s="3">
        <f t="shared" si="8"/>
        <v>5989.2</v>
      </c>
      <c r="G317" s="3">
        <f t="shared" si="9"/>
        <v>122.2</v>
      </c>
      <c r="H317" s="2" t="s">
        <v>2978</v>
      </c>
      <c r="I317" s="2" t="s">
        <v>3405</v>
      </c>
      <c r="J317" s="2" t="s">
        <v>3076</v>
      </c>
    </row>
    <row r="318" ht="19" customHeight="1" spans="1:10">
      <c r="A318" s="2">
        <v>2</v>
      </c>
      <c r="B318" s="2" t="s">
        <v>332</v>
      </c>
      <c r="C318" s="2" t="s">
        <v>312</v>
      </c>
      <c r="D318" s="3">
        <v>3563.3</v>
      </c>
      <c r="E318" s="3">
        <v>3449</v>
      </c>
      <c r="F318" s="3">
        <f t="shared" si="8"/>
        <v>3449</v>
      </c>
      <c r="G318" s="3">
        <f t="shared" si="9"/>
        <v>114.3</v>
      </c>
      <c r="H318" s="2" t="s">
        <v>2978</v>
      </c>
      <c r="I318" s="2" t="s">
        <v>3405</v>
      </c>
      <c r="J318" s="2" t="s">
        <v>3068</v>
      </c>
    </row>
    <row r="319" ht="19" customHeight="1" spans="1:10">
      <c r="A319" s="2">
        <v>2</v>
      </c>
      <c r="B319" s="2" t="s">
        <v>203</v>
      </c>
      <c r="C319" s="2" t="s">
        <v>179</v>
      </c>
      <c r="D319" s="3">
        <v>959.4</v>
      </c>
      <c r="E319" s="3">
        <v>943.9</v>
      </c>
      <c r="F319" s="3">
        <f t="shared" si="8"/>
        <v>943.9</v>
      </c>
      <c r="G319" s="3">
        <f t="shared" si="9"/>
        <v>15.5</v>
      </c>
      <c r="H319" s="2" t="s">
        <v>2978</v>
      </c>
      <c r="I319" s="2" t="s">
        <v>3405</v>
      </c>
      <c r="J319" s="2" t="s">
        <v>3111</v>
      </c>
    </row>
    <row r="320" ht="19" customHeight="1" spans="1:10">
      <c r="A320" s="2">
        <v>2</v>
      </c>
      <c r="B320" s="2" t="s">
        <v>333</v>
      </c>
      <c r="C320" s="2" t="s">
        <v>312</v>
      </c>
      <c r="D320" s="3">
        <v>4468.9</v>
      </c>
      <c r="E320" s="3">
        <v>3229.5</v>
      </c>
      <c r="F320" s="3">
        <f t="shared" si="8"/>
        <v>3229.5</v>
      </c>
      <c r="G320" s="3">
        <f t="shared" si="9"/>
        <v>1239.4</v>
      </c>
      <c r="H320" s="2" t="s">
        <v>2978</v>
      </c>
      <c r="I320" s="2" t="s">
        <v>3405</v>
      </c>
      <c r="J320" s="2" t="s">
        <v>3203</v>
      </c>
    </row>
    <row r="321" ht="19" customHeight="1" spans="1:10">
      <c r="A321" s="2">
        <v>2</v>
      </c>
      <c r="B321" s="2" t="s">
        <v>334</v>
      </c>
      <c r="C321" s="2" t="s">
        <v>312</v>
      </c>
      <c r="D321" s="3">
        <v>3904.7</v>
      </c>
      <c r="E321" s="3">
        <v>3863.7</v>
      </c>
      <c r="F321" s="3">
        <f t="shared" si="8"/>
        <v>3863.7</v>
      </c>
      <c r="G321" s="3">
        <f t="shared" si="9"/>
        <v>41</v>
      </c>
      <c r="H321" s="2" t="s">
        <v>2978</v>
      </c>
      <c r="I321" s="2" t="s">
        <v>3405</v>
      </c>
      <c r="J321" s="2" t="s">
        <v>3294</v>
      </c>
    </row>
    <row r="322" ht="19" customHeight="1" spans="1:10">
      <c r="A322" s="2">
        <v>2</v>
      </c>
      <c r="B322" s="2" t="s">
        <v>3410</v>
      </c>
      <c r="C322" s="2" t="s">
        <v>179</v>
      </c>
      <c r="D322" s="3">
        <v>222.7</v>
      </c>
      <c r="E322" s="3">
        <v>277.1</v>
      </c>
      <c r="F322" s="3">
        <f t="shared" ref="F322:F385" si="10">IF(ISNUMBER(E322),MIN(D322,E322),D322)</f>
        <v>222.7</v>
      </c>
      <c r="G322" s="3">
        <f t="shared" ref="G322:G385" si="11">D322-F322</f>
        <v>0</v>
      </c>
      <c r="H322" s="2" t="s">
        <v>2978</v>
      </c>
      <c r="I322" s="2" t="s">
        <v>3411</v>
      </c>
      <c r="J322" s="2" t="s">
        <v>3353</v>
      </c>
    </row>
    <row r="323" ht="19" customHeight="1" spans="1:10">
      <c r="A323" s="2">
        <v>2</v>
      </c>
      <c r="B323" s="2" t="s">
        <v>208</v>
      </c>
      <c r="C323" s="2" t="s">
        <v>179</v>
      </c>
      <c r="D323" s="3">
        <v>7896.6</v>
      </c>
      <c r="E323" s="3">
        <v>7883.9</v>
      </c>
      <c r="F323" s="3">
        <f t="shared" si="10"/>
        <v>7883.9</v>
      </c>
      <c r="G323" s="3">
        <f t="shared" si="11"/>
        <v>12.7000000000007</v>
      </c>
      <c r="H323" s="2" t="s">
        <v>2978</v>
      </c>
      <c r="I323" s="2" t="s">
        <v>3405</v>
      </c>
      <c r="J323" s="2" t="s">
        <v>3159</v>
      </c>
    </row>
    <row r="324" ht="19" customHeight="1" spans="1:10">
      <c r="A324" s="2">
        <v>2</v>
      </c>
      <c r="B324" s="2" t="s">
        <v>335</v>
      </c>
      <c r="C324" s="2" t="s">
        <v>179</v>
      </c>
      <c r="D324" s="3">
        <v>1448.5</v>
      </c>
      <c r="E324" s="3">
        <v>1425.5</v>
      </c>
      <c r="F324" s="3">
        <f t="shared" si="10"/>
        <v>1425.5</v>
      </c>
      <c r="G324" s="3">
        <f t="shared" si="11"/>
        <v>23</v>
      </c>
      <c r="H324" s="2" t="s">
        <v>2978</v>
      </c>
      <c r="I324" s="2" t="s">
        <v>3405</v>
      </c>
      <c r="J324" s="2" t="s">
        <v>3199</v>
      </c>
    </row>
    <row r="325" ht="19" customHeight="1" spans="1:10">
      <c r="A325" s="2">
        <v>2</v>
      </c>
      <c r="B325" s="2" t="s">
        <v>336</v>
      </c>
      <c r="C325" s="2" t="s">
        <v>179</v>
      </c>
      <c r="D325" s="3">
        <v>3742.7</v>
      </c>
      <c r="E325" s="3">
        <v>3747.4</v>
      </c>
      <c r="F325" s="3">
        <f t="shared" si="10"/>
        <v>3742.7</v>
      </c>
      <c r="G325" s="3">
        <f t="shared" si="11"/>
        <v>0</v>
      </c>
      <c r="H325" s="2" t="s">
        <v>2978</v>
      </c>
      <c r="I325" s="2" t="s">
        <v>3405</v>
      </c>
      <c r="J325" s="2" t="s">
        <v>3098</v>
      </c>
    </row>
    <row r="326" ht="19" customHeight="1" spans="1:10">
      <c r="A326" s="2">
        <v>2</v>
      </c>
      <c r="B326" s="2" t="s">
        <v>337</v>
      </c>
      <c r="C326" s="2" t="s">
        <v>312</v>
      </c>
      <c r="D326" s="3">
        <v>11032.6</v>
      </c>
      <c r="E326" s="3">
        <v>4886.8</v>
      </c>
      <c r="F326" s="3">
        <f t="shared" si="10"/>
        <v>4886.8</v>
      </c>
      <c r="G326" s="3">
        <f t="shared" si="11"/>
        <v>6145.8</v>
      </c>
      <c r="H326" s="2" t="s">
        <v>2978</v>
      </c>
      <c r="I326" s="2" t="s">
        <v>3405</v>
      </c>
      <c r="J326" s="2" t="s">
        <v>3139</v>
      </c>
    </row>
    <row r="327" ht="19" customHeight="1" spans="1:10">
      <c r="A327" s="2">
        <v>2</v>
      </c>
      <c r="B327" s="2" t="s">
        <v>456</v>
      </c>
      <c r="C327" s="2" t="s">
        <v>564</v>
      </c>
      <c r="D327" s="3">
        <v>1973.3</v>
      </c>
      <c r="E327" s="3">
        <v>2002.4</v>
      </c>
      <c r="F327" s="3">
        <f t="shared" si="10"/>
        <v>1973.3</v>
      </c>
      <c r="G327" s="3">
        <f t="shared" si="11"/>
        <v>0</v>
      </c>
      <c r="H327" s="2" t="s">
        <v>2978</v>
      </c>
      <c r="I327" s="2" t="s">
        <v>3412</v>
      </c>
      <c r="J327" s="2" t="s">
        <v>3281</v>
      </c>
    </row>
    <row r="328" ht="19" customHeight="1" spans="1:10">
      <c r="A328" s="2">
        <v>2</v>
      </c>
      <c r="B328" s="2" t="s">
        <v>212</v>
      </c>
      <c r="C328" s="2" t="s">
        <v>179</v>
      </c>
      <c r="D328" s="3">
        <v>8.8</v>
      </c>
      <c r="E328" s="3">
        <v>0</v>
      </c>
      <c r="F328" s="3">
        <f t="shared" si="10"/>
        <v>0</v>
      </c>
      <c r="G328" s="3">
        <f t="shared" si="11"/>
        <v>8.8</v>
      </c>
      <c r="H328" s="2" t="s">
        <v>2978</v>
      </c>
      <c r="I328" s="2" t="s">
        <v>3405</v>
      </c>
      <c r="J328" s="2" t="s">
        <v>3151</v>
      </c>
    </row>
    <row r="329" ht="19" customHeight="1" spans="1:10">
      <c r="A329" s="2">
        <v>2</v>
      </c>
      <c r="B329" s="2" t="s">
        <v>133</v>
      </c>
      <c r="C329" s="2" t="s">
        <v>121</v>
      </c>
      <c r="D329" s="3">
        <v>353.4</v>
      </c>
      <c r="E329" s="3">
        <v>342.9</v>
      </c>
      <c r="F329" s="3">
        <f t="shared" si="10"/>
        <v>342.9</v>
      </c>
      <c r="G329" s="3">
        <f t="shared" si="11"/>
        <v>10.5</v>
      </c>
      <c r="H329" s="2" t="s">
        <v>2978</v>
      </c>
      <c r="I329" s="2" t="s">
        <v>3413</v>
      </c>
      <c r="J329" s="2" t="s">
        <v>3057</v>
      </c>
    </row>
    <row r="330" ht="19" customHeight="1" spans="1:10">
      <c r="A330" s="2">
        <v>2</v>
      </c>
      <c r="B330" s="2" t="s">
        <v>136</v>
      </c>
      <c r="C330" s="2" t="s">
        <v>179</v>
      </c>
      <c r="D330" s="3">
        <v>858</v>
      </c>
      <c r="E330" s="3">
        <v>789</v>
      </c>
      <c r="F330" s="3">
        <f t="shared" si="10"/>
        <v>789</v>
      </c>
      <c r="G330" s="3">
        <f t="shared" si="11"/>
        <v>69</v>
      </c>
      <c r="H330" s="2" t="s">
        <v>2978</v>
      </c>
      <c r="I330" s="2" t="s">
        <v>3414</v>
      </c>
      <c r="J330" s="2" t="s">
        <v>3228</v>
      </c>
    </row>
    <row r="331" ht="19" customHeight="1" spans="1:10">
      <c r="A331" s="2">
        <v>2</v>
      </c>
      <c r="B331" s="2" t="s">
        <v>214</v>
      </c>
      <c r="C331" s="2" t="s">
        <v>312</v>
      </c>
      <c r="D331" s="3">
        <v>3032.1</v>
      </c>
      <c r="E331" s="3">
        <v>2527.5</v>
      </c>
      <c r="F331" s="3">
        <f t="shared" si="10"/>
        <v>2527.5</v>
      </c>
      <c r="G331" s="3">
        <f t="shared" si="11"/>
        <v>504.6</v>
      </c>
      <c r="H331" s="2" t="s">
        <v>2978</v>
      </c>
      <c r="I331" s="2" t="s">
        <v>3405</v>
      </c>
      <c r="J331" s="2" t="s">
        <v>3269</v>
      </c>
    </row>
    <row r="332" ht="19" customHeight="1" spans="1:10">
      <c r="A332" s="2">
        <v>2</v>
      </c>
      <c r="B332" s="2" t="s">
        <v>215</v>
      </c>
      <c r="C332" s="2" t="s">
        <v>179</v>
      </c>
      <c r="D332" s="3">
        <v>0</v>
      </c>
      <c r="E332" s="3">
        <v>0</v>
      </c>
      <c r="F332" s="3">
        <f t="shared" si="10"/>
        <v>0</v>
      </c>
      <c r="G332" s="3">
        <f t="shared" si="11"/>
        <v>0</v>
      </c>
      <c r="H332" s="2" t="s">
        <v>2978</v>
      </c>
      <c r="I332" s="2" t="s">
        <v>3405</v>
      </c>
      <c r="J332" s="2" t="s">
        <v>3379</v>
      </c>
    </row>
    <row r="333" ht="19" customHeight="1" spans="1:10">
      <c r="A333" s="2">
        <v>2</v>
      </c>
      <c r="B333" s="2" t="s">
        <v>3415</v>
      </c>
      <c r="C333" s="2" t="s">
        <v>312</v>
      </c>
      <c r="D333" s="3">
        <v>2307</v>
      </c>
      <c r="E333" s="3">
        <v>1650.5</v>
      </c>
      <c r="F333" s="3">
        <f t="shared" si="10"/>
        <v>1650.5</v>
      </c>
      <c r="G333" s="3">
        <f t="shared" si="11"/>
        <v>656.5</v>
      </c>
      <c r="H333" s="2" t="s">
        <v>2978</v>
      </c>
      <c r="I333" s="2" t="s">
        <v>3405</v>
      </c>
      <c r="J333" s="2" t="s">
        <v>3096</v>
      </c>
    </row>
    <row r="334" ht="19" customHeight="1" spans="1:10">
      <c r="A334" s="2">
        <v>2</v>
      </c>
      <c r="B334" s="2" t="s">
        <v>338</v>
      </c>
      <c r="C334" s="2" t="s">
        <v>312</v>
      </c>
      <c r="D334" s="3">
        <v>1459.4</v>
      </c>
      <c r="E334" s="3">
        <v>1406.7</v>
      </c>
      <c r="F334" s="3">
        <f t="shared" si="10"/>
        <v>1406.7</v>
      </c>
      <c r="G334" s="3">
        <f t="shared" si="11"/>
        <v>52.7</v>
      </c>
      <c r="H334" s="2" t="s">
        <v>2978</v>
      </c>
      <c r="I334" s="2" t="s">
        <v>3405</v>
      </c>
      <c r="J334" s="2" t="s">
        <v>3246</v>
      </c>
    </row>
    <row r="335" ht="19" customHeight="1" spans="1:10">
      <c r="A335" s="2">
        <v>2</v>
      </c>
      <c r="B335" s="2" t="s">
        <v>340</v>
      </c>
      <c r="C335" s="2" t="s">
        <v>564</v>
      </c>
      <c r="D335" s="3">
        <v>2292.6</v>
      </c>
      <c r="E335" s="3">
        <v>1192.1</v>
      </c>
      <c r="F335" s="3">
        <f t="shared" si="10"/>
        <v>1192.1</v>
      </c>
      <c r="G335" s="3">
        <f t="shared" si="11"/>
        <v>1100.5</v>
      </c>
      <c r="H335" s="2" t="s">
        <v>2978</v>
      </c>
      <c r="I335" s="2" t="s">
        <v>3405</v>
      </c>
      <c r="J335" s="2" t="s">
        <v>3141</v>
      </c>
    </row>
    <row r="336" ht="19" customHeight="1" spans="1:10">
      <c r="A336" s="2">
        <v>2</v>
      </c>
      <c r="B336" s="2" t="s">
        <v>341</v>
      </c>
      <c r="C336" s="2" t="s">
        <v>312</v>
      </c>
      <c r="D336" s="3">
        <v>2362</v>
      </c>
      <c r="E336" s="3">
        <v>2365.1</v>
      </c>
      <c r="F336" s="3">
        <f t="shared" si="10"/>
        <v>2362</v>
      </c>
      <c r="G336" s="3">
        <f t="shared" si="11"/>
        <v>0</v>
      </c>
      <c r="H336" s="2" t="s">
        <v>2978</v>
      </c>
      <c r="I336" s="2" t="s">
        <v>3405</v>
      </c>
      <c r="J336" s="2" t="s">
        <v>3270</v>
      </c>
    </row>
    <row r="337" ht="19" customHeight="1" spans="1:10">
      <c r="A337" s="2">
        <v>2</v>
      </c>
      <c r="B337" s="2" t="s">
        <v>221</v>
      </c>
      <c r="C337" s="2" t="s">
        <v>179</v>
      </c>
      <c r="D337" s="3">
        <v>132.2</v>
      </c>
      <c r="E337" s="3">
        <v>132.2</v>
      </c>
      <c r="F337" s="3">
        <f t="shared" si="10"/>
        <v>132.2</v>
      </c>
      <c r="G337" s="3">
        <f t="shared" si="11"/>
        <v>0</v>
      </c>
      <c r="H337" s="2" t="s">
        <v>2978</v>
      </c>
      <c r="I337" s="2" t="s">
        <v>3405</v>
      </c>
      <c r="J337" s="2" t="s">
        <v>3252</v>
      </c>
    </row>
    <row r="338" ht="19" customHeight="1" spans="1:10">
      <c r="A338" s="2">
        <v>2</v>
      </c>
      <c r="B338" s="2" t="s">
        <v>342</v>
      </c>
      <c r="C338" s="2" t="s">
        <v>312</v>
      </c>
      <c r="D338" s="3">
        <v>2974.2</v>
      </c>
      <c r="E338" s="3">
        <v>2938.6</v>
      </c>
      <c r="F338" s="3">
        <f t="shared" si="10"/>
        <v>2938.6</v>
      </c>
      <c r="G338" s="3">
        <f t="shared" si="11"/>
        <v>35.5999999999999</v>
      </c>
      <c r="H338" s="2" t="s">
        <v>2978</v>
      </c>
      <c r="I338" s="2" t="s">
        <v>3405</v>
      </c>
      <c r="J338" s="2" t="s">
        <v>3200</v>
      </c>
    </row>
    <row r="339" ht="19" customHeight="1" spans="1:10">
      <c r="A339" s="2">
        <v>2</v>
      </c>
      <c r="B339" s="2" t="s">
        <v>62</v>
      </c>
      <c r="C339" s="2" t="s">
        <v>179</v>
      </c>
      <c r="D339" s="3">
        <v>5367.2</v>
      </c>
      <c r="E339" s="3">
        <v>5366.7</v>
      </c>
      <c r="F339" s="3">
        <f t="shared" si="10"/>
        <v>5366.7</v>
      </c>
      <c r="G339" s="3">
        <f t="shared" si="11"/>
        <v>0.5</v>
      </c>
      <c r="H339" s="2" t="s">
        <v>2978</v>
      </c>
      <c r="I339" s="2" t="s">
        <v>3405</v>
      </c>
      <c r="J339" s="2" t="s">
        <v>3317</v>
      </c>
    </row>
    <row r="340" ht="19" customHeight="1" spans="1:10">
      <c r="A340" s="2">
        <v>2</v>
      </c>
      <c r="B340" s="2" t="s">
        <v>3035</v>
      </c>
      <c r="C340" s="2" t="s">
        <v>179</v>
      </c>
      <c r="D340" s="3">
        <v>2254.4</v>
      </c>
      <c r="E340" s="3">
        <v>1398.7</v>
      </c>
      <c r="F340" s="3">
        <f t="shared" si="10"/>
        <v>1398.7</v>
      </c>
      <c r="G340" s="3">
        <f t="shared" si="11"/>
        <v>855.7</v>
      </c>
      <c r="H340" s="2" t="s">
        <v>2978</v>
      </c>
      <c r="I340" s="2" t="s">
        <v>3405</v>
      </c>
      <c r="J340" s="2" t="s">
        <v>3020</v>
      </c>
    </row>
    <row r="341" ht="19" customHeight="1" spans="1:10">
      <c r="A341" s="2">
        <v>2</v>
      </c>
      <c r="B341" s="2" t="s">
        <v>463</v>
      </c>
      <c r="C341" s="2" t="s">
        <v>179</v>
      </c>
      <c r="D341" s="3">
        <v>2400.9</v>
      </c>
      <c r="E341" s="3">
        <v>2273.5</v>
      </c>
      <c r="F341" s="3">
        <f t="shared" si="10"/>
        <v>2273.5</v>
      </c>
      <c r="G341" s="3">
        <f t="shared" si="11"/>
        <v>127.4</v>
      </c>
      <c r="H341" s="2" t="s">
        <v>2978</v>
      </c>
      <c r="I341" s="2" t="s">
        <v>3405</v>
      </c>
      <c r="J341" s="2" t="s">
        <v>3231</v>
      </c>
    </row>
    <row r="342" ht="19" customHeight="1" spans="1:10">
      <c r="A342" s="2">
        <v>2</v>
      </c>
      <c r="B342" s="2" t="s">
        <v>3038</v>
      </c>
      <c r="C342" s="2" t="s">
        <v>121</v>
      </c>
      <c r="D342" s="3">
        <v>280.5</v>
      </c>
      <c r="E342" s="3"/>
      <c r="F342" s="3">
        <f t="shared" si="10"/>
        <v>280.5</v>
      </c>
      <c r="G342" s="3">
        <f t="shared" si="11"/>
        <v>0</v>
      </c>
      <c r="H342" s="2" t="s">
        <v>3039</v>
      </c>
      <c r="I342" s="2" t="s">
        <v>3405</v>
      </c>
      <c r="J342" s="2" t="s">
        <v>3110</v>
      </c>
    </row>
    <row r="343" ht="19" customHeight="1" spans="1:10">
      <c r="A343" s="2">
        <v>2</v>
      </c>
      <c r="B343" s="2" t="s">
        <v>3041</v>
      </c>
      <c r="C343" s="2" t="s">
        <v>121</v>
      </c>
      <c r="D343" s="3">
        <v>0.1</v>
      </c>
      <c r="E343" s="3"/>
      <c r="F343" s="3">
        <f t="shared" si="10"/>
        <v>0.1</v>
      </c>
      <c r="G343" s="3">
        <f t="shared" si="11"/>
        <v>0</v>
      </c>
      <c r="H343" s="2" t="s">
        <v>3039</v>
      </c>
      <c r="I343" s="2" t="s">
        <v>3405</v>
      </c>
      <c r="J343" s="2" t="s">
        <v>2992</v>
      </c>
    </row>
    <row r="344" ht="19" customHeight="1" spans="1:10">
      <c r="A344" s="2">
        <v>2</v>
      </c>
      <c r="B344" s="2" t="s">
        <v>3043</v>
      </c>
      <c r="C344" s="2" t="s">
        <v>179</v>
      </c>
      <c r="D344" s="3">
        <v>1599</v>
      </c>
      <c r="E344" s="3">
        <v>1561.4</v>
      </c>
      <c r="F344" s="3">
        <f t="shared" si="10"/>
        <v>1561.4</v>
      </c>
      <c r="G344" s="3">
        <f t="shared" si="11"/>
        <v>37.5999999999999</v>
      </c>
      <c r="H344" s="2" t="s">
        <v>2978</v>
      </c>
      <c r="I344" s="2" t="s">
        <v>3405</v>
      </c>
      <c r="J344" s="2" t="s">
        <v>3100</v>
      </c>
    </row>
    <row r="345" ht="19" customHeight="1" spans="1:10">
      <c r="A345" s="2">
        <v>2</v>
      </c>
      <c r="B345" s="2" t="s">
        <v>464</v>
      </c>
      <c r="C345" s="2" t="s">
        <v>121</v>
      </c>
      <c r="D345" s="3">
        <v>32.8</v>
      </c>
      <c r="E345" s="3">
        <v>91.1</v>
      </c>
      <c r="F345" s="3">
        <f t="shared" si="10"/>
        <v>32.8</v>
      </c>
      <c r="G345" s="3">
        <f t="shared" si="11"/>
        <v>0</v>
      </c>
      <c r="H345" s="2" t="s">
        <v>2978</v>
      </c>
      <c r="I345" s="2" t="s">
        <v>3405</v>
      </c>
      <c r="J345" s="2" t="s">
        <v>3241</v>
      </c>
    </row>
    <row r="346" ht="19" customHeight="1" spans="1:10">
      <c r="A346" s="2">
        <v>2</v>
      </c>
      <c r="B346" s="2" t="s">
        <v>573</v>
      </c>
      <c r="C346" s="2" t="s">
        <v>564</v>
      </c>
      <c r="D346" s="3">
        <v>1262.3</v>
      </c>
      <c r="E346" s="3"/>
      <c r="F346" s="3">
        <f t="shared" si="10"/>
        <v>1262.3</v>
      </c>
      <c r="G346" s="3">
        <f t="shared" si="11"/>
        <v>0</v>
      </c>
      <c r="H346" s="2" t="s">
        <v>3039</v>
      </c>
      <c r="I346" s="2" t="s">
        <v>3405</v>
      </c>
      <c r="J346" s="2" t="s">
        <v>3240</v>
      </c>
    </row>
    <row r="347" ht="19" customHeight="1" spans="1:10">
      <c r="A347" s="2">
        <v>2</v>
      </c>
      <c r="B347" s="2" t="s">
        <v>487</v>
      </c>
      <c r="C347" s="2" t="s">
        <v>121</v>
      </c>
      <c r="D347" s="3">
        <v>143.4</v>
      </c>
      <c r="E347" s="3"/>
      <c r="F347" s="3">
        <f t="shared" si="10"/>
        <v>143.4</v>
      </c>
      <c r="G347" s="3">
        <f t="shared" si="11"/>
        <v>0</v>
      </c>
      <c r="H347" s="2" t="s">
        <v>3039</v>
      </c>
      <c r="I347" s="2" t="s">
        <v>3405</v>
      </c>
      <c r="J347" s="2" t="s">
        <v>3095</v>
      </c>
    </row>
    <row r="348" ht="19" customHeight="1" spans="1:10">
      <c r="A348" s="2">
        <v>2</v>
      </c>
      <c r="B348" s="2" t="s">
        <v>3048</v>
      </c>
      <c r="C348" s="2" t="s">
        <v>564</v>
      </c>
      <c r="D348" s="3">
        <v>0</v>
      </c>
      <c r="E348" s="3"/>
      <c r="F348" s="3">
        <f t="shared" si="10"/>
        <v>0</v>
      </c>
      <c r="G348" s="3">
        <f t="shared" si="11"/>
        <v>0</v>
      </c>
      <c r="H348" s="2" t="s">
        <v>3039</v>
      </c>
      <c r="I348" s="2" t="s">
        <v>3405</v>
      </c>
      <c r="J348" s="2" t="s">
        <v>2989</v>
      </c>
    </row>
    <row r="349" ht="19" customHeight="1" spans="1:10">
      <c r="A349" s="2">
        <v>2</v>
      </c>
      <c r="B349" s="2" t="s">
        <v>3050</v>
      </c>
      <c r="C349" s="2" t="s">
        <v>179</v>
      </c>
      <c r="D349" s="3">
        <v>89.1</v>
      </c>
      <c r="E349" s="3"/>
      <c r="F349" s="3">
        <f t="shared" si="10"/>
        <v>89.1</v>
      </c>
      <c r="G349" s="3">
        <f t="shared" si="11"/>
        <v>0</v>
      </c>
      <c r="H349" s="2" t="s">
        <v>3039</v>
      </c>
      <c r="I349" s="2" t="s">
        <v>3405</v>
      </c>
      <c r="J349" s="2" t="s">
        <v>3401</v>
      </c>
    </row>
    <row r="350" ht="19" customHeight="1" spans="1:10">
      <c r="A350" s="2">
        <v>2</v>
      </c>
      <c r="B350" s="2" t="s">
        <v>3052</v>
      </c>
      <c r="C350" s="2" t="s">
        <v>179</v>
      </c>
      <c r="D350" s="3">
        <v>1127.6</v>
      </c>
      <c r="E350" s="3"/>
      <c r="F350" s="3">
        <f t="shared" si="10"/>
        <v>1127.6</v>
      </c>
      <c r="G350" s="3">
        <f t="shared" si="11"/>
        <v>0</v>
      </c>
      <c r="H350" s="2" t="s">
        <v>3039</v>
      </c>
      <c r="I350" s="2" t="s">
        <v>3405</v>
      </c>
      <c r="J350" s="2" t="s">
        <v>3183</v>
      </c>
    </row>
    <row r="351" ht="19" customHeight="1" spans="1:10">
      <c r="A351" s="2">
        <v>2</v>
      </c>
      <c r="B351" s="2" t="s">
        <v>579</v>
      </c>
      <c r="C351" s="2" t="s">
        <v>121</v>
      </c>
      <c r="D351" s="3">
        <v>130.4</v>
      </c>
      <c r="E351" s="3"/>
      <c r="F351" s="3">
        <f t="shared" si="10"/>
        <v>130.4</v>
      </c>
      <c r="G351" s="3">
        <f t="shared" si="11"/>
        <v>0</v>
      </c>
      <c r="H351" s="2" t="s">
        <v>3039</v>
      </c>
      <c r="I351" s="2" t="s">
        <v>3405</v>
      </c>
      <c r="J351" s="2" t="s">
        <v>3053</v>
      </c>
    </row>
    <row r="352" ht="19" customHeight="1" spans="1:10">
      <c r="A352" s="2">
        <v>2</v>
      </c>
      <c r="B352" s="2" t="s">
        <v>355</v>
      </c>
      <c r="C352" s="2" t="s">
        <v>356</v>
      </c>
      <c r="D352" s="3">
        <v>89.5</v>
      </c>
      <c r="E352" s="3"/>
      <c r="F352" s="3">
        <f t="shared" si="10"/>
        <v>89.5</v>
      </c>
      <c r="G352" s="3">
        <f t="shared" si="11"/>
        <v>0</v>
      </c>
      <c r="H352" s="2" t="s">
        <v>3039</v>
      </c>
      <c r="I352" s="2" t="s">
        <v>3405</v>
      </c>
      <c r="J352" s="2" t="s">
        <v>3258</v>
      </c>
    </row>
    <row r="353" ht="19" customHeight="1" spans="1:10">
      <c r="A353" s="2">
        <v>2</v>
      </c>
      <c r="B353" s="2" t="s">
        <v>3056</v>
      </c>
      <c r="C353" s="2" t="s">
        <v>179</v>
      </c>
      <c r="D353" s="3">
        <v>1265</v>
      </c>
      <c r="E353" s="3"/>
      <c r="F353" s="3">
        <f t="shared" si="10"/>
        <v>1265</v>
      </c>
      <c r="G353" s="3">
        <f t="shared" si="11"/>
        <v>0</v>
      </c>
      <c r="H353" s="2" t="s">
        <v>3039</v>
      </c>
      <c r="I353" s="2" t="s">
        <v>3416</v>
      </c>
      <c r="J353" s="2" t="s">
        <v>3101</v>
      </c>
    </row>
    <row r="354" ht="19" customHeight="1" spans="1:10">
      <c r="A354" s="2">
        <v>2</v>
      </c>
      <c r="B354" s="2" t="s">
        <v>580</v>
      </c>
      <c r="C354" s="2" t="s">
        <v>121</v>
      </c>
      <c r="D354" s="3">
        <v>823</v>
      </c>
      <c r="E354" s="3"/>
      <c r="F354" s="3">
        <f t="shared" si="10"/>
        <v>823</v>
      </c>
      <c r="G354" s="3">
        <f t="shared" si="11"/>
        <v>0</v>
      </c>
      <c r="H354" s="2" t="s">
        <v>3039</v>
      </c>
      <c r="I354" s="2" t="s">
        <v>3405</v>
      </c>
      <c r="J354" s="2" t="s">
        <v>3089</v>
      </c>
    </row>
    <row r="355" ht="19" customHeight="1" spans="1:10">
      <c r="A355" s="2">
        <v>2</v>
      </c>
      <c r="B355" s="2" t="s">
        <v>581</v>
      </c>
      <c r="C355" s="2" t="s">
        <v>121</v>
      </c>
      <c r="D355" s="3">
        <v>11.7</v>
      </c>
      <c r="E355" s="3"/>
      <c r="F355" s="3">
        <f t="shared" si="10"/>
        <v>11.7</v>
      </c>
      <c r="G355" s="3">
        <f t="shared" si="11"/>
        <v>0</v>
      </c>
      <c r="H355" s="2" t="s">
        <v>3039</v>
      </c>
      <c r="I355" s="2" t="s">
        <v>3405</v>
      </c>
      <c r="J355" s="2" t="s">
        <v>3032</v>
      </c>
    </row>
    <row r="356" ht="19" customHeight="1" spans="1:10">
      <c r="A356" s="2">
        <v>2</v>
      </c>
      <c r="B356" s="2" t="s">
        <v>3063</v>
      </c>
      <c r="C356" s="2" t="s">
        <v>179</v>
      </c>
      <c r="D356" s="3">
        <v>1318.4</v>
      </c>
      <c r="E356" s="3"/>
      <c r="F356" s="3">
        <f t="shared" si="10"/>
        <v>1318.4</v>
      </c>
      <c r="G356" s="3">
        <f t="shared" si="11"/>
        <v>0</v>
      </c>
      <c r="H356" s="2" t="s">
        <v>3039</v>
      </c>
      <c r="I356" s="2" t="s">
        <v>3405</v>
      </c>
      <c r="J356" s="2" t="s">
        <v>3417</v>
      </c>
    </row>
    <row r="357" ht="19" customHeight="1" spans="1:10">
      <c r="A357" s="2">
        <v>2</v>
      </c>
      <c r="B357" s="2" t="s">
        <v>583</v>
      </c>
      <c r="C357" s="2" t="s">
        <v>121</v>
      </c>
      <c r="D357" s="3">
        <v>82.1</v>
      </c>
      <c r="E357" s="3"/>
      <c r="F357" s="3">
        <f t="shared" si="10"/>
        <v>82.1</v>
      </c>
      <c r="G357" s="3">
        <f t="shared" si="11"/>
        <v>0</v>
      </c>
      <c r="H357" s="2" t="s">
        <v>3039</v>
      </c>
      <c r="I357" s="2" t="s">
        <v>3405</v>
      </c>
      <c r="J357" s="2" t="s">
        <v>3394</v>
      </c>
    </row>
    <row r="358" ht="19" customHeight="1" spans="1:10">
      <c r="A358" s="2">
        <v>2</v>
      </c>
      <c r="B358" s="2" t="s">
        <v>490</v>
      </c>
      <c r="C358" s="2" t="s">
        <v>121</v>
      </c>
      <c r="D358" s="3">
        <v>626.4</v>
      </c>
      <c r="E358" s="3"/>
      <c r="F358" s="3">
        <f t="shared" si="10"/>
        <v>626.4</v>
      </c>
      <c r="G358" s="3">
        <f t="shared" si="11"/>
        <v>0</v>
      </c>
      <c r="H358" s="2" t="s">
        <v>3039</v>
      </c>
      <c r="I358" s="2" t="s">
        <v>3405</v>
      </c>
      <c r="J358" s="2" t="s">
        <v>3192</v>
      </c>
    </row>
    <row r="359" ht="19" customHeight="1" spans="1:10">
      <c r="A359" s="2">
        <v>2</v>
      </c>
      <c r="B359" s="2" t="s">
        <v>584</v>
      </c>
      <c r="C359" s="2" t="s">
        <v>121</v>
      </c>
      <c r="D359" s="3">
        <v>249.6</v>
      </c>
      <c r="E359" s="3"/>
      <c r="F359" s="3">
        <f t="shared" si="10"/>
        <v>249.6</v>
      </c>
      <c r="G359" s="3">
        <f t="shared" si="11"/>
        <v>0</v>
      </c>
      <c r="H359" s="2" t="s">
        <v>3039</v>
      </c>
      <c r="I359" s="2" t="s">
        <v>3405</v>
      </c>
      <c r="J359" s="2" t="s">
        <v>3288</v>
      </c>
    </row>
    <row r="360" ht="19" customHeight="1" spans="1:10">
      <c r="A360" s="2">
        <v>2</v>
      </c>
      <c r="B360" s="2" t="s">
        <v>585</v>
      </c>
      <c r="C360" s="2" t="s">
        <v>121</v>
      </c>
      <c r="D360" s="3">
        <v>289.1</v>
      </c>
      <c r="E360" s="3"/>
      <c r="F360" s="3">
        <f t="shared" si="10"/>
        <v>289.1</v>
      </c>
      <c r="G360" s="3">
        <f t="shared" si="11"/>
        <v>0</v>
      </c>
      <c r="H360" s="2" t="s">
        <v>3039</v>
      </c>
      <c r="I360" s="2" t="s">
        <v>3405</v>
      </c>
      <c r="J360" s="2" t="s">
        <v>3180</v>
      </c>
    </row>
    <row r="361" ht="19" customHeight="1" spans="1:10">
      <c r="A361" s="2">
        <v>2</v>
      </c>
      <c r="B361" s="2" t="s">
        <v>587</v>
      </c>
      <c r="C361" s="2" t="s">
        <v>121</v>
      </c>
      <c r="D361" s="3">
        <v>15.5</v>
      </c>
      <c r="E361" s="3"/>
      <c r="F361" s="3">
        <f t="shared" si="10"/>
        <v>15.5</v>
      </c>
      <c r="G361" s="3">
        <f t="shared" si="11"/>
        <v>0</v>
      </c>
      <c r="H361" s="2" t="s">
        <v>3039</v>
      </c>
      <c r="I361" s="2" t="s">
        <v>3405</v>
      </c>
      <c r="J361" s="2" t="s">
        <v>3267</v>
      </c>
    </row>
    <row r="362" ht="19" customHeight="1" spans="1:10">
      <c r="A362" s="2">
        <v>2</v>
      </c>
      <c r="B362" s="2" t="s">
        <v>588</v>
      </c>
      <c r="C362" s="2" t="s">
        <v>3070</v>
      </c>
      <c r="D362" s="3">
        <v>1020.2</v>
      </c>
      <c r="E362" s="3"/>
      <c r="F362" s="3">
        <f t="shared" si="10"/>
        <v>1020.2</v>
      </c>
      <c r="G362" s="3">
        <f t="shared" si="11"/>
        <v>0</v>
      </c>
      <c r="H362" s="2" t="s">
        <v>3039</v>
      </c>
      <c r="I362" s="2" t="s">
        <v>3405</v>
      </c>
      <c r="J362" s="2" t="s">
        <v>3117</v>
      </c>
    </row>
    <row r="363" ht="19" customHeight="1" spans="1:10">
      <c r="A363" s="2">
        <v>2</v>
      </c>
      <c r="B363" s="2" t="s">
        <v>591</v>
      </c>
      <c r="C363" s="2" t="s">
        <v>121</v>
      </c>
      <c r="D363" s="3">
        <v>59.9</v>
      </c>
      <c r="E363" s="3"/>
      <c r="F363" s="3">
        <f t="shared" si="10"/>
        <v>59.9</v>
      </c>
      <c r="G363" s="3">
        <f t="shared" si="11"/>
        <v>0</v>
      </c>
      <c r="H363" s="2" t="s">
        <v>3039</v>
      </c>
      <c r="I363" s="2" t="s">
        <v>3405</v>
      </c>
      <c r="J363" s="2" t="s">
        <v>3086</v>
      </c>
    </row>
    <row r="364" ht="19" customHeight="1" spans="1:10">
      <c r="A364" s="2">
        <v>2</v>
      </c>
      <c r="B364" s="2" t="s">
        <v>593</v>
      </c>
      <c r="C364" s="2" t="s">
        <v>121</v>
      </c>
      <c r="D364" s="3">
        <v>664.8</v>
      </c>
      <c r="E364" s="3"/>
      <c r="F364" s="3">
        <f t="shared" si="10"/>
        <v>664.8</v>
      </c>
      <c r="G364" s="3">
        <f t="shared" si="11"/>
        <v>0</v>
      </c>
      <c r="H364" s="2" t="s">
        <v>3039</v>
      </c>
      <c r="I364" s="2" t="s">
        <v>3405</v>
      </c>
      <c r="J364" s="2" t="s">
        <v>3215</v>
      </c>
    </row>
    <row r="365" ht="19" customHeight="1" spans="1:10">
      <c r="A365" s="2">
        <v>2</v>
      </c>
      <c r="B365" s="2" t="s">
        <v>3074</v>
      </c>
      <c r="C365" s="2" t="s">
        <v>121</v>
      </c>
      <c r="D365" s="3">
        <v>0</v>
      </c>
      <c r="E365" s="3"/>
      <c r="F365" s="3">
        <f t="shared" si="10"/>
        <v>0</v>
      </c>
      <c r="G365" s="3">
        <f t="shared" si="11"/>
        <v>0</v>
      </c>
      <c r="H365" s="2" t="s">
        <v>3039</v>
      </c>
      <c r="I365" s="2" t="s">
        <v>3405</v>
      </c>
      <c r="J365" s="2" t="s">
        <v>3327</v>
      </c>
    </row>
    <row r="366" ht="19" customHeight="1" spans="1:10">
      <c r="A366" s="2">
        <v>2</v>
      </c>
      <c r="B366" s="2" t="s">
        <v>594</v>
      </c>
      <c r="C366" s="2" t="s">
        <v>121</v>
      </c>
      <c r="D366" s="3">
        <v>406.7</v>
      </c>
      <c r="E366" s="3"/>
      <c r="F366" s="3">
        <f t="shared" si="10"/>
        <v>406.7</v>
      </c>
      <c r="G366" s="3">
        <f t="shared" si="11"/>
        <v>0</v>
      </c>
      <c r="H366" s="2" t="s">
        <v>3039</v>
      </c>
      <c r="I366" s="2" t="s">
        <v>3405</v>
      </c>
      <c r="J366" s="2" t="s">
        <v>3181</v>
      </c>
    </row>
    <row r="367" ht="19" customHeight="1" spans="1:10">
      <c r="A367" s="2">
        <v>2</v>
      </c>
      <c r="B367" s="2" t="s">
        <v>597</v>
      </c>
      <c r="C367" s="2" t="s">
        <v>121</v>
      </c>
      <c r="D367" s="3">
        <v>34</v>
      </c>
      <c r="E367" s="3"/>
      <c r="F367" s="3">
        <f t="shared" si="10"/>
        <v>34</v>
      </c>
      <c r="G367" s="3">
        <f t="shared" si="11"/>
        <v>0</v>
      </c>
      <c r="H367" s="2" t="s">
        <v>3039</v>
      </c>
      <c r="I367" s="2" t="s">
        <v>3405</v>
      </c>
      <c r="J367" s="2" t="s">
        <v>3213</v>
      </c>
    </row>
    <row r="368" ht="19" customHeight="1" spans="1:10">
      <c r="A368" s="2">
        <v>2</v>
      </c>
      <c r="B368" s="2" t="s">
        <v>3078</v>
      </c>
      <c r="C368" s="2" t="s">
        <v>179</v>
      </c>
      <c r="D368" s="3">
        <v>242.6</v>
      </c>
      <c r="E368" s="3"/>
      <c r="F368" s="3">
        <f t="shared" si="10"/>
        <v>242.6</v>
      </c>
      <c r="G368" s="3">
        <f t="shared" si="11"/>
        <v>0</v>
      </c>
      <c r="H368" s="2" t="s">
        <v>3039</v>
      </c>
      <c r="I368" s="2" t="s">
        <v>3405</v>
      </c>
      <c r="J368" s="2" t="s">
        <v>3292</v>
      </c>
    </row>
    <row r="369" ht="19" customHeight="1" spans="1:10">
      <c r="A369" s="2">
        <v>2</v>
      </c>
      <c r="B369" s="2" t="s">
        <v>3080</v>
      </c>
      <c r="C369" s="2" t="s">
        <v>564</v>
      </c>
      <c r="D369" s="3">
        <v>0</v>
      </c>
      <c r="E369" s="3"/>
      <c r="F369" s="3">
        <f t="shared" si="10"/>
        <v>0</v>
      </c>
      <c r="G369" s="3">
        <f t="shared" si="11"/>
        <v>0</v>
      </c>
      <c r="H369" s="2" t="s">
        <v>3039</v>
      </c>
      <c r="I369" s="2" t="s">
        <v>3405</v>
      </c>
      <c r="J369" s="2" t="s">
        <v>3187</v>
      </c>
    </row>
    <row r="370" ht="19" customHeight="1" spans="1:10">
      <c r="A370" s="2">
        <v>2</v>
      </c>
      <c r="B370" s="2" t="s">
        <v>600</v>
      </c>
      <c r="C370" s="2" t="s">
        <v>121</v>
      </c>
      <c r="D370" s="3">
        <v>484.6</v>
      </c>
      <c r="E370" s="3"/>
      <c r="F370" s="3">
        <f t="shared" si="10"/>
        <v>484.6</v>
      </c>
      <c r="G370" s="3">
        <f t="shared" si="11"/>
        <v>0</v>
      </c>
      <c r="H370" s="2" t="s">
        <v>3039</v>
      </c>
      <c r="I370" s="2" t="s">
        <v>3405</v>
      </c>
      <c r="J370" s="2" t="s">
        <v>3164</v>
      </c>
    </row>
    <row r="371" ht="19" customHeight="1" spans="1:10">
      <c r="A371" s="2">
        <v>2</v>
      </c>
      <c r="B371" s="2" t="s">
        <v>601</v>
      </c>
      <c r="C371" s="2" t="s">
        <v>121</v>
      </c>
      <c r="D371" s="3">
        <v>142.6</v>
      </c>
      <c r="E371" s="3"/>
      <c r="F371" s="3">
        <f t="shared" si="10"/>
        <v>142.6</v>
      </c>
      <c r="G371" s="3">
        <f t="shared" si="11"/>
        <v>0</v>
      </c>
      <c r="H371" s="2" t="s">
        <v>3039</v>
      </c>
      <c r="I371" s="2" t="s">
        <v>3405</v>
      </c>
      <c r="J371" s="2" t="s">
        <v>3276</v>
      </c>
    </row>
    <row r="372" ht="19" customHeight="1" spans="1:10">
      <c r="A372" s="2">
        <v>2</v>
      </c>
      <c r="B372" s="2" t="s">
        <v>491</v>
      </c>
      <c r="C372" s="2" t="s">
        <v>121</v>
      </c>
      <c r="D372" s="3">
        <v>2226.8</v>
      </c>
      <c r="E372" s="3"/>
      <c r="F372" s="3">
        <f t="shared" si="10"/>
        <v>2226.8</v>
      </c>
      <c r="G372" s="3">
        <f t="shared" si="11"/>
        <v>0</v>
      </c>
      <c r="H372" s="2" t="s">
        <v>3039</v>
      </c>
      <c r="I372" s="2" t="s">
        <v>3405</v>
      </c>
      <c r="J372" s="2" t="s">
        <v>3324</v>
      </c>
    </row>
    <row r="373" ht="19" customHeight="1" spans="1:10">
      <c r="A373" s="2">
        <v>2</v>
      </c>
      <c r="B373" s="2" t="s">
        <v>3085</v>
      </c>
      <c r="C373" s="2" t="s">
        <v>179</v>
      </c>
      <c r="D373" s="3">
        <v>1289.8</v>
      </c>
      <c r="E373" s="3"/>
      <c r="F373" s="3">
        <f t="shared" si="10"/>
        <v>1289.8</v>
      </c>
      <c r="G373" s="3">
        <f t="shared" si="11"/>
        <v>0</v>
      </c>
      <c r="H373" s="2" t="s">
        <v>3039</v>
      </c>
      <c r="I373" s="2" t="s">
        <v>3405</v>
      </c>
      <c r="J373" s="2" t="s">
        <v>3337</v>
      </c>
    </row>
    <row r="374" ht="19" customHeight="1" spans="1:10">
      <c r="A374" s="2">
        <v>2</v>
      </c>
      <c r="B374" s="2" t="s">
        <v>3087</v>
      </c>
      <c r="C374" s="2" t="s">
        <v>121</v>
      </c>
      <c r="D374" s="3">
        <v>484.3</v>
      </c>
      <c r="E374" s="3"/>
      <c r="F374" s="3">
        <f t="shared" si="10"/>
        <v>484.3</v>
      </c>
      <c r="G374" s="3">
        <f t="shared" si="11"/>
        <v>0</v>
      </c>
      <c r="H374" s="2" t="s">
        <v>3039</v>
      </c>
      <c r="I374" s="2" t="s">
        <v>3405</v>
      </c>
      <c r="J374" s="2" t="s">
        <v>3069</v>
      </c>
    </row>
    <row r="375" ht="19" customHeight="1" spans="1:10">
      <c r="A375" s="2">
        <v>2</v>
      </c>
      <c r="B375" s="2" t="s">
        <v>603</v>
      </c>
      <c r="C375" s="2" t="s">
        <v>121</v>
      </c>
      <c r="D375" s="3">
        <v>231.1</v>
      </c>
      <c r="E375" s="3"/>
      <c r="F375" s="3">
        <f t="shared" si="10"/>
        <v>231.1</v>
      </c>
      <c r="G375" s="3">
        <f t="shared" si="11"/>
        <v>0</v>
      </c>
      <c r="H375" s="2" t="s">
        <v>3039</v>
      </c>
      <c r="I375" s="2" t="s">
        <v>3405</v>
      </c>
      <c r="J375" s="2" t="s">
        <v>3058</v>
      </c>
    </row>
    <row r="376" ht="19" customHeight="1" spans="1:10">
      <c r="A376" s="2">
        <v>2</v>
      </c>
      <c r="B376" s="2" t="s">
        <v>604</v>
      </c>
      <c r="C376" s="2" t="s">
        <v>564</v>
      </c>
      <c r="D376" s="3">
        <v>2394.4</v>
      </c>
      <c r="E376" s="3"/>
      <c r="F376" s="3">
        <f t="shared" si="10"/>
        <v>2394.4</v>
      </c>
      <c r="G376" s="3">
        <f t="shared" si="11"/>
        <v>0</v>
      </c>
      <c r="H376" s="2" t="s">
        <v>3039</v>
      </c>
      <c r="I376" s="2" t="s">
        <v>3405</v>
      </c>
      <c r="J376" s="2" t="s">
        <v>3195</v>
      </c>
    </row>
    <row r="377" ht="19" customHeight="1" spans="1:10">
      <c r="A377" s="2">
        <v>2</v>
      </c>
      <c r="B377" s="2" t="s">
        <v>607</v>
      </c>
      <c r="C377" s="2" t="s">
        <v>121</v>
      </c>
      <c r="D377" s="3">
        <v>188.8</v>
      </c>
      <c r="E377" s="3"/>
      <c r="F377" s="3">
        <f t="shared" si="10"/>
        <v>188.8</v>
      </c>
      <c r="G377" s="3">
        <f t="shared" si="11"/>
        <v>0</v>
      </c>
      <c r="H377" s="2" t="s">
        <v>3039</v>
      </c>
      <c r="I377" s="2" t="s">
        <v>3405</v>
      </c>
      <c r="J377" s="2" t="s">
        <v>3031</v>
      </c>
    </row>
    <row r="378" ht="19" customHeight="1" spans="1:10">
      <c r="A378" s="2">
        <v>2</v>
      </c>
      <c r="B378" s="2" t="s">
        <v>3092</v>
      </c>
      <c r="C378" s="2" t="s">
        <v>121</v>
      </c>
      <c r="D378" s="3">
        <v>2408.6</v>
      </c>
      <c r="E378" s="3"/>
      <c r="F378" s="3">
        <f t="shared" si="10"/>
        <v>2408.6</v>
      </c>
      <c r="G378" s="3">
        <f t="shared" si="11"/>
        <v>0</v>
      </c>
      <c r="H378" s="2" t="s">
        <v>3039</v>
      </c>
      <c r="I378" s="2" t="s">
        <v>3405</v>
      </c>
      <c r="J378" s="2" t="s">
        <v>3049</v>
      </c>
    </row>
    <row r="379" ht="19" customHeight="1" spans="1:10">
      <c r="A379" s="2">
        <v>2</v>
      </c>
      <c r="B379" s="2" t="s">
        <v>608</v>
      </c>
      <c r="C379" s="2" t="s">
        <v>3070</v>
      </c>
      <c r="D379" s="3">
        <v>1316.1</v>
      </c>
      <c r="E379" s="3"/>
      <c r="F379" s="3">
        <f t="shared" si="10"/>
        <v>1316.1</v>
      </c>
      <c r="G379" s="3">
        <f t="shared" si="11"/>
        <v>0</v>
      </c>
      <c r="H379" s="2" t="s">
        <v>3039</v>
      </c>
      <c r="I379" s="2" t="s">
        <v>3405</v>
      </c>
      <c r="J379" s="2" t="s">
        <v>3182</v>
      </c>
    </row>
    <row r="380" ht="19" customHeight="1" spans="1:10">
      <c r="A380" s="2">
        <v>2</v>
      </c>
      <c r="B380" s="2" t="s">
        <v>493</v>
      </c>
      <c r="C380" s="2" t="s">
        <v>121</v>
      </c>
      <c r="D380" s="3">
        <v>367.5</v>
      </c>
      <c r="E380" s="3"/>
      <c r="F380" s="3">
        <f t="shared" si="10"/>
        <v>367.5</v>
      </c>
      <c r="G380" s="3">
        <f t="shared" si="11"/>
        <v>0</v>
      </c>
      <c r="H380" s="2" t="s">
        <v>3039</v>
      </c>
      <c r="I380" s="2" t="s">
        <v>3405</v>
      </c>
      <c r="J380" s="2" t="s">
        <v>3354</v>
      </c>
    </row>
    <row r="381" ht="19" customHeight="1" spans="1:10">
      <c r="A381" s="2">
        <v>2</v>
      </c>
      <c r="B381" s="2" t="s">
        <v>609</v>
      </c>
      <c r="C381" s="2" t="s">
        <v>121</v>
      </c>
      <c r="D381" s="3">
        <v>0</v>
      </c>
      <c r="E381" s="3">
        <v>0</v>
      </c>
      <c r="F381" s="3">
        <f t="shared" si="10"/>
        <v>0</v>
      </c>
      <c r="G381" s="3">
        <f t="shared" si="11"/>
        <v>0</v>
      </c>
      <c r="H381" s="2" t="s">
        <v>2978</v>
      </c>
      <c r="I381" s="2" t="s">
        <v>3405</v>
      </c>
      <c r="J381" s="2" t="s">
        <v>3386</v>
      </c>
    </row>
    <row r="382" ht="19" customHeight="1" spans="1:10">
      <c r="A382" s="2">
        <v>2</v>
      </c>
      <c r="B382" s="2" t="s">
        <v>612</v>
      </c>
      <c r="C382" s="2" t="s">
        <v>564</v>
      </c>
      <c r="D382" s="3">
        <v>5029.2</v>
      </c>
      <c r="E382" s="3">
        <v>4948.2</v>
      </c>
      <c r="F382" s="3">
        <f t="shared" si="10"/>
        <v>4948.2</v>
      </c>
      <c r="G382" s="3">
        <f t="shared" si="11"/>
        <v>81</v>
      </c>
      <c r="H382" s="2" t="s">
        <v>2978</v>
      </c>
      <c r="I382" s="2" t="s">
        <v>3418</v>
      </c>
      <c r="J382" s="2" t="s">
        <v>3419</v>
      </c>
    </row>
    <row r="383" ht="19" customHeight="1" spans="1:10">
      <c r="A383" s="2">
        <v>2</v>
      </c>
      <c r="B383" s="2" t="s">
        <v>615</v>
      </c>
      <c r="C383" s="2" t="s">
        <v>564</v>
      </c>
      <c r="D383" s="3">
        <v>481.9</v>
      </c>
      <c r="E383" s="3">
        <v>392.4</v>
      </c>
      <c r="F383" s="3">
        <f t="shared" si="10"/>
        <v>392.4</v>
      </c>
      <c r="G383" s="3">
        <f t="shared" si="11"/>
        <v>89.5</v>
      </c>
      <c r="H383" s="2" t="s">
        <v>2978</v>
      </c>
      <c r="I383" s="2" t="s">
        <v>3420</v>
      </c>
      <c r="J383" s="2" t="s">
        <v>3341</v>
      </c>
    </row>
    <row r="384" ht="19" customHeight="1" spans="1:10">
      <c r="A384" s="2">
        <v>2</v>
      </c>
      <c r="B384" s="2" t="s">
        <v>141</v>
      </c>
      <c r="C384" s="2" t="s">
        <v>564</v>
      </c>
      <c r="D384" s="3">
        <v>0</v>
      </c>
      <c r="E384" s="3">
        <v>0</v>
      </c>
      <c r="F384" s="3">
        <f t="shared" si="10"/>
        <v>0</v>
      </c>
      <c r="G384" s="3">
        <f t="shared" si="11"/>
        <v>0</v>
      </c>
      <c r="H384" s="2" t="s">
        <v>2978</v>
      </c>
      <c r="I384" s="2" t="s">
        <v>3405</v>
      </c>
      <c r="J384" s="2" t="s">
        <v>3051</v>
      </c>
    </row>
    <row r="385" ht="19" customHeight="1" spans="1:10">
      <c r="A385" s="2">
        <v>2</v>
      </c>
      <c r="B385" s="2" t="s">
        <v>3103</v>
      </c>
      <c r="C385" s="2" t="s">
        <v>3104</v>
      </c>
      <c r="D385" s="3">
        <v>4634.7</v>
      </c>
      <c r="E385" s="3">
        <v>4396.5</v>
      </c>
      <c r="F385" s="3">
        <f t="shared" si="10"/>
        <v>4396.5</v>
      </c>
      <c r="G385" s="3">
        <f t="shared" si="11"/>
        <v>238.2</v>
      </c>
      <c r="H385" s="2" t="s">
        <v>2978</v>
      </c>
      <c r="I385" s="2" t="s">
        <v>3421</v>
      </c>
      <c r="J385" s="2" t="s">
        <v>3274</v>
      </c>
    </row>
    <row r="386" ht="19" customHeight="1" spans="1:10">
      <c r="A386" s="2">
        <v>2</v>
      </c>
      <c r="B386" s="2" t="s">
        <v>3107</v>
      </c>
      <c r="C386" s="2" t="s">
        <v>356</v>
      </c>
      <c r="D386" s="3">
        <v>5389.4</v>
      </c>
      <c r="E386" s="3">
        <v>5306.4</v>
      </c>
      <c r="F386" s="3">
        <f t="shared" ref="F386:F449" si="12">IF(ISNUMBER(E386),MIN(D386,E386),D386)</f>
        <v>5306.4</v>
      </c>
      <c r="G386" s="3">
        <f t="shared" ref="G386:G449" si="13">D386-F386</f>
        <v>83</v>
      </c>
      <c r="H386" s="2" t="s">
        <v>2978</v>
      </c>
      <c r="I386" s="2" t="s">
        <v>3405</v>
      </c>
      <c r="J386" s="2" t="s">
        <v>3364</v>
      </c>
    </row>
    <row r="387" ht="19" customHeight="1" spans="1:10">
      <c r="A387" s="2">
        <v>2</v>
      </c>
      <c r="B387" s="2" t="s">
        <v>361</v>
      </c>
      <c r="C387" s="2" t="s">
        <v>179</v>
      </c>
      <c r="D387" s="3">
        <v>257.5</v>
      </c>
      <c r="E387" s="3">
        <v>251.5</v>
      </c>
      <c r="F387" s="3">
        <f t="shared" si="12"/>
        <v>251.5</v>
      </c>
      <c r="G387" s="3">
        <f t="shared" si="13"/>
        <v>6</v>
      </c>
      <c r="H387" s="2" t="s">
        <v>2978</v>
      </c>
      <c r="I387" s="2" t="s">
        <v>3422</v>
      </c>
      <c r="J387" s="2" t="s">
        <v>3115</v>
      </c>
    </row>
    <row r="388" ht="19" customHeight="1" spans="1:10">
      <c r="A388" s="2">
        <v>2</v>
      </c>
      <c r="B388" s="2" t="s">
        <v>364</v>
      </c>
      <c r="C388" s="2" t="s">
        <v>356</v>
      </c>
      <c r="D388" s="3">
        <v>281.5</v>
      </c>
      <c r="E388" s="3">
        <v>272.2</v>
      </c>
      <c r="F388" s="3">
        <f t="shared" si="12"/>
        <v>272.2</v>
      </c>
      <c r="G388" s="3">
        <f t="shared" si="13"/>
        <v>9.30000000000001</v>
      </c>
      <c r="H388" s="2" t="s">
        <v>2978</v>
      </c>
      <c r="I388" s="2" t="s">
        <v>3405</v>
      </c>
      <c r="J388" s="2" t="s">
        <v>3328</v>
      </c>
    </row>
    <row r="389" ht="19" customHeight="1" spans="1:10">
      <c r="A389" s="2">
        <v>2</v>
      </c>
      <c r="B389" s="2" t="s">
        <v>283</v>
      </c>
      <c r="C389" s="2" t="s">
        <v>274</v>
      </c>
      <c r="D389" s="3">
        <v>2069</v>
      </c>
      <c r="E389" s="3">
        <v>2031.2</v>
      </c>
      <c r="F389" s="3">
        <f t="shared" si="12"/>
        <v>2031.2</v>
      </c>
      <c r="G389" s="3">
        <f t="shared" si="13"/>
        <v>37.8</v>
      </c>
      <c r="H389" s="2" t="s">
        <v>2978</v>
      </c>
      <c r="I389" s="2" t="s">
        <v>3405</v>
      </c>
      <c r="J389" s="2" t="s">
        <v>3079</v>
      </c>
    </row>
    <row r="390" ht="19" customHeight="1" spans="1:10">
      <c r="A390" s="2">
        <v>2</v>
      </c>
      <c r="B390" s="2" t="s">
        <v>3112</v>
      </c>
      <c r="C390" s="2" t="s">
        <v>564</v>
      </c>
      <c r="D390" s="3">
        <v>21.6</v>
      </c>
      <c r="E390" s="3">
        <v>21.4</v>
      </c>
      <c r="F390" s="3">
        <f t="shared" si="12"/>
        <v>21.4</v>
      </c>
      <c r="G390" s="3">
        <f t="shared" si="13"/>
        <v>0.200000000000003</v>
      </c>
      <c r="H390" s="2" t="s">
        <v>2978</v>
      </c>
      <c r="I390" s="2" t="s">
        <v>3405</v>
      </c>
      <c r="J390" s="2" t="s">
        <v>3218</v>
      </c>
    </row>
    <row r="391" ht="19" customHeight="1" spans="1:10">
      <c r="A391" s="2">
        <v>2</v>
      </c>
      <c r="B391" s="2" t="s">
        <v>236</v>
      </c>
      <c r="C391" s="2" t="s">
        <v>179</v>
      </c>
      <c r="D391" s="3">
        <v>1120.8</v>
      </c>
      <c r="E391" s="3">
        <v>1022.4</v>
      </c>
      <c r="F391" s="3">
        <f t="shared" si="12"/>
        <v>1022.4</v>
      </c>
      <c r="G391" s="3">
        <f t="shared" si="13"/>
        <v>98.4</v>
      </c>
      <c r="H391" s="2" t="s">
        <v>2978</v>
      </c>
      <c r="I391" s="2" t="s">
        <v>3405</v>
      </c>
      <c r="J391" s="2" t="s">
        <v>3221</v>
      </c>
    </row>
    <row r="392" ht="19" customHeight="1" spans="1:10">
      <c r="A392" s="2">
        <v>2</v>
      </c>
      <c r="B392" s="2" t="s">
        <v>73</v>
      </c>
      <c r="C392" s="2" t="s">
        <v>179</v>
      </c>
      <c r="D392" s="3">
        <v>2364.9</v>
      </c>
      <c r="E392" s="3">
        <v>2279</v>
      </c>
      <c r="F392" s="3">
        <f t="shared" si="12"/>
        <v>2279</v>
      </c>
      <c r="G392" s="3">
        <f t="shared" si="13"/>
        <v>85.9000000000001</v>
      </c>
      <c r="H392" s="2" t="s">
        <v>2978</v>
      </c>
      <c r="I392" s="2" t="s">
        <v>3405</v>
      </c>
      <c r="J392" s="2" t="s">
        <v>3336</v>
      </c>
    </row>
    <row r="393" ht="19" customHeight="1" spans="1:10">
      <c r="A393" s="2">
        <v>2</v>
      </c>
      <c r="B393" s="2" t="s">
        <v>145</v>
      </c>
      <c r="C393" s="2" t="s">
        <v>121</v>
      </c>
      <c r="D393" s="3">
        <v>5378.4</v>
      </c>
      <c r="E393" s="3">
        <v>5173</v>
      </c>
      <c r="F393" s="3">
        <f t="shared" si="12"/>
        <v>5173</v>
      </c>
      <c r="G393" s="3">
        <f t="shared" si="13"/>
        <v>205.4</v>
      </c>
      <c r="H393" s="2" t="s">
        <v>2978</v>
      </c>
      <c r="I393" s="2" t="s">
        <v>3405</v>
      </c>
      <c r="J393" s="2" t="s">
        <v>3277</v>
      </c>
    </row>
    <row r="394" ht="19" customHeight="1" spans="1:10">
      <c r="A394" s="2">
        <v>2</v>
      </c>
      <c r="B394" s="2" t="s">
        <v>146</v>
      </c>
      <c r="C394" s="2" t="s">
        <v>121</v>
      </c>
      <c r="D394" s="3">
        <v>0</v>
      </c>
      <c r="E394" s="3">
        <v>24.9</v>
      </c>
      <c r="F394" s="3">
        <f t="shared" si="12"/>
        <v>0</v>
      </c>
      <c r="G394" s="3">
        <f t="shared" si="13"/>
        <v>0</v>
      </c>
      <c r="H394" s="2" t="s">
        <v>2978</v>
      </c>
      <c r="I394" s="2" t="s">
        <v>3405</v>
      </c>
      <c r="J394" s="2" t="s">
        <v>3133</v>
      </c>
    </row>
    <row r="395" ht="19" customHeight="1" spans="1:10">
      <c r="A395" s="2">
        <v>2</v>
      </c>
      <c r="B395" s="2" t="s">
        <v>3118</v>
      </c>
      <c r="C395" s="2" t="s">
        <v>3070</v>
      </c>
      <c r="D395" s="3">
        <v>997.5</v>
      </c>
      <c r="E395" s="3">
        <v>971.7</v>
      </c>
      <c r="F395" s="3">
        <f t="shared" si="12"/>
        <v>971.7</v>
      </c>
      <c r="G395" s="3">
        <f t="shared" si="13"/>
        <v>25.8</v>
      </c>
      <c r="H395" s="2" t="s">
        <v>2978</v>
      </c>
      <c r="I395" s="2" t="s">
        <v>3405</v>
      </c>
      <c r="J395" s="2" t="s">
        <v>3143</v>
      </c>
    </row>
    <row r="396" ht="19" customHeight="1" spans="1:10">
      <c r="A396" s="2">
        <v>2</v>
      </c>
      <c r="B396" s="2" t="s">
        <v>348</v>
      </c>
      <c r="C396" s="2" t="s">
        <v>356</v>
      </c>
      <c r="D396" s="3">
        <v>0</v>
      </c>
      <c r="E396" s="3">
        <v>749.5</v>
      </c>
      <c r="F396" s="3">
        <f t="shared" si="12"/>
        <v>0</v>
      </c>
      <c r="G396" s="3">
        <f t="shared" si="13"/>
        <v>0</v>
      </c>
      <c r="H396" s="2" t="s">
        <v>2978</v>
      </c>
      <c r="I396" s="2" t="s">
        <v>3405</v>
      </c>
      <c r="J396" s="2" t="s">
        <v>3340</v>
      </c>
    </row>
    <row r="397" ht="19" customHeight="1" spans="1:10">
      <c r="A397" s="2">
        <v>2</v>
      </c>
      <c r="B397" s="2" t="s">
        <v>240</v>
      </c>
      <c r="C397" s="2" t="s">
        <v>179</v>
      </c>
      <c r="D397" s="3">
        <v>4714.4</v>
      </c>
      <c r="E397" s="3">
        <v>4479.7</v>
      </c>
      <c r="F397" s="3">
        <f t="shared" si="12"/>
        <v>4479.7</v>
      </c>
      <c r="G397" s="3">
        <f t="shared" si="13"/>
        <v>234.7</v>
      </c>
      <c r="H397" s="2" t="s">
        <v>2978</v>
      </c>
      <c r="I397" s="2" t="s">
        <v>3405</v>
      </c>
      <c r="J397" s="2" t="s">
        <v>3344</v>
      </c>
    </row>
    <row r="398" ht="19" customHeight="1" spans="1:10">
      <c r="A398" s="2">
        <v>2</v>
      </c>
      <c r="B398" s="2" t="s">
        <v>3125</v>
      </c>
      <c r="C398" s="2" t="s">
        <v>179</v>
      </c>
      <c r="D398" s="3">
        <v>0</v>
      </c>
      <c r="E398" s="3">
        <v>0</v>
      </c>
      <c r="F398" s="3">
        <f t="shared" si="12"/>
        <v>0</v>
      </c>
      <c r="G398" s="3">
        <f t="shared" si="13"/>
        <v>0</v>
      </c>
      <c r="H398" s="2" t="s">
        <v>2978</v>
      </c>
      <c r="I398" s="2" t="s">
        <v>3405</v>
      </c>
      <c r="J398" s="2" t="s">
        <v>3037</v>
      </c>
    </row>
    <row r="399" ht="19" customHeight="1" spans="1:10">
      <c r="A399" s="2">
        <v>2</v>
      </c>
      <c r="B399" s="2" t="s">
        <v>242</v>
      </c>
      <c r="C399" s="2" t="s">
        <v>179</v>
      </c>
      <c r="D399" s="3">
        <v>1425.4</v>
      </c>
      <c r="E399" s="3">
        <v>1401</v>
      </c>
      <c r="F399" s="3">
        <f t="shared" si="12"/>
        <v>1401</v>
      </c>
      <c r="G399" s="3">
        <f t="shared" si="13"/>
        <v>24.4000000000001</v>
      </c>
      <c r="H399" s="2" t="s">
        <v>2978</v>
      </c>
      <c r="I399" s="2" t="s">
        <v>3405</v>
      </c>
      <c r="J399" s="2" t="s">
        <v>3289</v>
      </c>
    </row>
    <row r="400" ht="19" customHeight="1" spans="1:10">
      <c r="A400" s="2">
        <v>2</v>
      </c>
      <c r="B400" s="2" t="s">
        <v>368</v>
      </c>
      <c r="C400" s="2" t="s">
        <v>179</v>
      </c>
      <c r="D400" s="3">
        <v>0</v>
      </c>
      <c r="E400" s="3">
        <v>0</v>
      </c>
      <c r="F400" s="3">
        <f t="shared" si="12"/>
        <v>0</v>
      </c>
      <c r="G400" s="3">
        <f t="shared" si="13"/>
        <v>0</v>
      </c>
      <c r="H400" s="2" t="s">
        <v>2978</v>
      </c>
      <c r="I400" s="2" t="s">
        <v>3405</v>
      </c>
      <c r="J400" s="2" t="s">
        <v>3193</v>
      </c>
    </row>
    <row r="401" ht="19" customHeight="1" spans="1:10">
      <c r="A401" s="2">
        <v>2</v>
      </c>
      <c r="B401" s="2" t="s">
        <v>618</v>
      </c>
      <c r="C401" s="2" t="s">
        <v>3070</v>
      </c>
      <c r="D401" s="3">
        <v>1553.4</v>
      </c>
      <c r="E401" s="3">
        <v>1535.9</v>
      </c>
      <c r="F401" s="3">
        <f t="shared" si="12"/>
        <v>1535.9</v>
      </c>
      <c r="G401" s="3">
        <f t="shared" si="13"/>
        <v>17.5</v>
      </c>
      <c r="H401" s="2" t="s">
        <v>2978</v>
      </c>
      <c r="I401" s="2" t="s">
        <v>3405</v>
      </c>
      <c r="J401" s="2" t="s">
        <v>3247</v>
      </c>
    </row>
    <row r="402" ht="19" customHeight="1" spans="1:10">
      <c r="A402" s="2">
        <v>2</v>
      </c>
      <c r="B402" s="2" t="s">
        <v>3132</v>
      </c>
      <c r="C402" s="2" t="s">
        <v>3070</v>
      </c>
      <c r="D402" s="3">
        <v>837.5</v>
      </c>
      <c r="E402" s="3">
        <v>782.8</v>
      </c>
      <c r="F402" s="3">
        <f t="shared" si="12"/>
        <v>782.8</v>
      </c>
      <c r="G402" s="3">
        <f t="shared" si="13"/>
        <v>54.7</v>
      </c>
      <c r="H402" s="2" t="s">
        <v>2978</v>
      </c>
      <c r="I402" s="2" t="s">
        <v>3405</v>
      </c>
      <c r="J402" s="2" t="s">
        <v>3062</v>
      </c>
    </row>
    <row r="403" ht="19" customHeight="1" spans="1:10">
      <c r="A403" s="2">
        <v>2</v>
      </c>
      <c r="B403" s="2" t="s">
        <v>153</v>
      </c>
      <c r="C403" s="2" t="s">
        <v>121</v>
      </c>
      <c r="D403" s="3">
        <v>5664</v>
      </c>
      <c r="E403" s="3">
        <v>5596.2</v>
      </c>
      <c r="F403" s="3">
        <f t="shared" si="12"/>
        <v>5596.2</v>
      </c>
      <c r="G403" s="3">
        <f t="shared" si="13"/>
        <v>67.8000000000002</v>
      </c>
      <c r="H403" s="2" t="s">
        <v>2978</v>
      </c>
      <c r="I403" s="2" t="s">
        <v>3405</v>
      </c>
      <c r="J403" s="2" t="s">
        <v>3286</v>
      </c>
    </row>
    <row r="404" ht="19" customHeight="1" spans="1:10">
      <c r="A404" s="2">
        <v>2</v>
      </c>
      <c r="B404" s="2" t="s">
        <v>3135</v>
      </c>
      <c r="C404" s="2" t="s">
        <v>121</v>
      </c>
      <c r="D404" s="3">
        <v>179.9</v>
      </c>
      <c r="E404" s="3">
        <v>224.6</v>
      </c>
      <c r="F404" s="3">
        <f t="shared" si="12"/>
        <v>179.9</v>
      </c>
      <c r="G404" s="3">
        <f t="shared" si="13"/>
        <v>0</v>
      </c>
      <c r="H404" s="2" t="s">
        <v>2978</v>
      </c>
      <c r="I404" s="2" t="s">
        <v>3405</v>
      </c>
      <c r="J404" s="2" t="s">
        <v>3072</v>
      </c>
    </row>
    <row r="405" ht="19" customHeight="1" spans="1:10">
      <c r="A405" s="2">
        <v>2</v>
      </c>
      <c r="B405" s="2" t="s">
        <v>3137</v>
      </c>
      <c r="C405" s="2" t="s">
        <v>564</v>
      </c>
      <c r="D405" s="3">
        <v>349.5</v>
      </c>
      <c r="E405" s="3">
        <v>311.9</v>
      </c>
      <c r="F405" s="3">
        <f t="shared" si="12"/>
        <v>311.9</v>
      </c>
      <c r="G405" s="3">
        <f t="shared" si="13"/>
        <v>37.6</v>
      </c>
      <c r="H405" s="2" t="s">
        <v>2978</v>
      </c>
      <c r="I405" s="2" t="s">
        <v>3405</v>
      </c>
      <c r="J405" s="2" t="s">
        <v>3189</v>
      </c>
    </row>
    <row r="406" ht="19" customHeight="1" spans="1:10">
      <c r="A406" s="2">
        <v>2</v>
      </c>
      <c r="B406" s="2" t="s">
        <v>156</v>
      </c>
      <c r="C406" s="2" t="s">
        <v>121</v>
      </c>
      <c r="D406" s="3">
        <v>25.5</v>
      </c>
      <c r="E406" s="3">
        <v>24</v>
      </c>
      <c r="F406" s="3">
        <f t="shared" si="12"/>
        <v>24</v>
      </c>
      <c r="G406" s="3">
        <f t="shared" si="13"/>
        <v>1.5</v>
      </c>
      <c r="H406" s="2" t="s">
        <v>2978</v>
      </c>
      <c r="I406" s="2" t="s">
        <v>3405</v>
      </c>
      <c r="J406" s="2" t="s">
        <v>3064</v>
      </c>
    </row>
    <row r="407" ht="19" customHeight="1" spans="1:10">
      <c r="A407" s="2">
        <v>2</v>
      </c>
      <c r="B407" s="2" t="s">
        <v>3140</v>
      </c>
      <c r="C407" s="2" t="s">
        <v>121</v>
      </c>
      <c r="D407" s="3">
        <v>0</v>
      </c>
      <c r="E407" s="3">
        <v>24.9</v>
      </c>
      <c r="F407" s="3">
        <f t="shared" si="12"/>
        <v>0</v>
      </c>
      <c r="G407" s="3">
        <f t="shared" si="13"/>
        <v>0</v>
      </c>
      <c r="H407" s="2" t="s">
        <v>2978</v>
      </c>
      <c r="I407" s="2" t="s">
        <v>3405</v>
      </c>
      <c r="J407" s="2" t="s">
        <v>3119</v>
      </c>
    </row>
    <row r="408" ht="19" customHeight="1" spans="1:10">
      <c r="A408" s="2">
        <v>2</v>
      </c>
      <c r="B408" s="2" t="s">
        <v>3142</v>
      </c>
      <c r="C408" s="2" t="s">
        <v>121</v>
      </c>
      <c r="D408" s="3">
        <v>14.7</v>
      </c>
      <c r="E408" s="3">
        <v>25.1</v>
      </c>
      <c r="F408" s="3">
        <f t="shared" si="12"/>
        <v>14.7</v>
      </c>
      <c r="G408" s="3">
        <f t="shared" si="13"/>
        <v>0</v>
      </c>
      <c r="H408" s="2" t="s">
        <v>2978</v>
      </c>
      <c r="I408" s="2" t="s">
        <v>3405</v>
      </c>
      <c r="J408" s="2" t="s">
        <v>3024</v>
      </c>
    </row>
    <row r="409" ht="19" customHeight="1" spans="1:10">
      <c r="A409" s="2">
        <v>2</v>
      </c>
      <c r="B409" s="2" t="s">
        <v>82</v>
      </c>
      <c r="C409" s="2" t="s">
        <v>179</v>
      </c>
      <c r="D409" s="3">
        <v>0.2</v>
      </c>
      <c r="E409" s="3">
        <v>0</v>
      </c>
      <c r="F409" s="3">
        <f t="shared" si="12"/>
        <v>0</v>
      </c>
      <c r="G409" s="3">
        <f t="shared" si="13"/>
        <v>0.2</v>
      </c>
      <c r="H409" s="2" t="s">
        <v>2978</v>
      </c>
      <c r="I409" s="2" t="s">
        <v>3405</v>
      </c>
      <c r="J409" s="2" t="s">
        <v>3131</v>
      </c>
    </row>
    <row r="410" ht="19" customHeight="1" spans="1:10">
      <c r="A410" s="2">
        <v>2</v>
      </c>
      <c r="B410" s="2" t="s">
        <v>621</v>
      </c>
      <c r="C410" s="2" t="s">
        <v>121</v>
      </c>
      <c r="D410" s="3">
        <v>0</v>
      </c>
      <c r="E410" s="3">
        <v>0</v>
      </c>
      <c r="F410" s="3">
        <f t="shared" si="12"/>
        <v>0</v>
      </c>
      <c r="G410" s="3">
        <f t="shared" si="13"/>
        <v>0</v>
      </c>
      <c r="H410" s="2" t="s">
        <v>2978</v>
      </c>
      <c r="I410" s="2" t="s">
        <v>3405</v>
      </c>
      <c r="J410" s="2" t="s">
        <v>3250</v>
      </c>
    </row>
    <row r="411" ht="19" customHeight="1" spans="1:10">
      <c r="A411" s="2">
        <v>2</v>
      </c>
      <c r="B411" s="2" t="s">
        <v>3146</v>
      </c>
      <c r="C411" s="2" t="s">
        <v>3104</v>
      </c>
      <c r="D411" s="3">
        <v>2724.2</v>
      </c>
      <c r="E411" s="3">
        <v>2622.1</v>
      </c>
      <c r="F411" s="3">
        <f t="shared" si="12"/>
        <v>2622.1</v>
      </c>
      <c r="G411" s="3">
        <f t="shared" si="13"/>
        <v>102.1</v>
      </c>
      <c r="H411" s="2" t="s">
        <v>2978</v>
      </c>
      <c r="I411" s="2" t="s">
        <v>3405</v>
      </c>
      <c r="J411" s="2" t="s">
        <v>3423</v>
      </c>
    </row>
    <row r="412" ht="19" customHeight="1" spans="1:10">
      <c r="A412" s="2">
        <v>2</v>
      </c>
      <c r="B412" s="2" t="s">
        <v>3148</v>
      </c>
      <c r="C412" s="2" t="s">
        <v>3104</v>
      </c>
      <c r="D412" s="3">
        <v>6905.7</v>
      </c>
      <c r="E412" s="3">
        <v>6767.3</v>
      </c>
      <c r="F412" s="3">
        <f t="shared" si="12"/>
        <v>6767.3</v>
      </c>
      <c r="G412" s="3">
        <f t="shared" si="13"/>
        <v>138.4</v>
      </c>
      <c r="H412" s="2" t="s">
        <v>2978</v>
      </c>
      <c r="I412" s="2" t="s">
        <v>3416</v>
      </c>
      <c r="J412" s="2" t="s">
        <v>3375</v>
      </c>
    </row>
    <row r="413" ht="19" customHeight="1" spans="1:10">
      <c r="A413" s="2">
        <v>2</v>
      </c>
      <c r="B413" s="2" t="s">
        <v>3152</v>
      </c>
      <c r="C413" s="2" t="s">
        <v>66</v>
      </c>
      <c r="D413" s="3">
        <v>9433.6</v>
      </c>
      <c r="E413" s="3">
        <v>9247.6</v>
      </c>
      <c r="F413" s="3">
        <f t="shared" si="12"/>
        <v>9247.6</v>
      </c>
      <c r="G413" s="3">
        <f t="shared" si="13"/>
        <v>186</v>
      </c>
      <c r="H413" s="2" t="s">
        <v>2978</v>
      </c>
      <c r="I413" s="2" t="s">
        <v>3405</v>
      </c>
      <c r="J413" s="2" t="s">
        <v>3384</v>
      </c>
    </row>
    <row r="414" ht="19" customHeight="1" spans="1:10">
      <c r="A414" s="2">
        <v>2</v>
      </c>
      <c r="B414" s="2" t="s">
        <v>624</v>
      </c>
      <c r="C414" s="2" t="s">
        <v>121</v>
      </c>
      <c r="D414" s="3">
        <v>388.2</v>
      </c>
      <c r="E414" s="3">
        <v>426.7</v>
      </c>
      <c r="F414" s="3">
        <f t="shared" si="12"/>
        <v>388.2</v>
      </c>
      <c r="G414" s="3">
        <f t="shared" si="13"/>
        <v>0</v>
      </c>
      <c r="H414" s="2" t="s">
        <v>2978</v>
      </c>
      <c r="I414" s="2" t="s">
        <v>3405</v>
      </c>
      <c r="J414" s="2" t="s">
        <v>3081</v>
      </c>
    </row>
    <row r="415" ht="19" customHeight="1" spans="1:10">
      <c r="A415" s="2">
        <v>2</v>
      </c>
      <c r="B415" s="2" t="s">
        <v>246</v>
      </c>
      <c r="C415" s="2" t="s">
        <v>179</v>
      </c>
      <c r="D415" s="3">
        <v>370.9</v>
      </c>
      <c r="E415" s="3">
        <v>364</v>
      </c>
      <c r="F415" s="3">
        <f t="shared" si="12"/>
        <v>364</v>
      </c>
      <c r="G415" s="3">
        <f t="shared" si="13"/>
        <v>6.89999999999998</v>
      </c>
      <c r="H415" s="2" t="s">
        <v>2978</v>
      </c>
      <c r="I415" s="2" t="s">
        <v>3405</v>
      </c>
      <c r="J415" s="2" t="s">
        <v>3313</v>
      </c>
    </row>
    <row r="416" ht="19" customHeight="1" spans="1:10">
      <c r="A416" s="2">
        <v>2</v>
      </c>
      <c r="B416" s="2" t="s">
        <v>160</v>
      </c>
      <c r="C416" s="2" t="s">
        <v>121</v>
      </c>
      <c r="D416" s="3">
        <v>11191.3</v>
      </c>
      <c r="E416" s="3">
        <v>10746.5</v>
      </c>
      <c r="F416" s="3">
        <f t="shared" si="12"/>
        <v>10746.5</v>
      </c>
      <c r="G416" s="3">
        <f t="shared" si="13"/>
        <v>444.799999999999</v>
      </c>
      <c r="H416" s="2" t="s">
        <v>2978</v>
      </c>
      <c r="I416" s="2" t="s">
        <v>3405</v>
      </c>
      <c r="J416" s="2" t="s">
        <v>3233</v>
      </c>
    </row>
    <row r="417" ht="19" customHeight="1" spans="1:10">
      <c r="A417" s="2">
        <v>2</v>
      </c>
      <c r="B417" s="2" t="s">
        <v>83</v>
      </c>
      <c r="C417" s="2" t="s">
        <v>179</v>
      </c>
      <c r="D417" s="3">
        <v>2703.3</v>
      </c>
      <c r="E417" s="3">
        <v>2619.6</v>
      </c>
      <c r="F417" s="3">
        <f t="shared" si="12"/>
        <v>2619.6</v>
      </c>
      <c r="G417" s="3">
        <f t="shared" si="13"/>
        <v>83.7000000000003</v>
      </c>
      <c r="H417" s="2" t="s">
        <v>2978</v>
      </c>
      <c r="I417" s="2" t="s">
        <v>3405</v>
      </c>
      <c r="J417" s="2" t="s">
        <v>3307</v>
      </c>
    </row>
    <row r="418" ht="19" customHeight="1" spans="1:10">
      <c r="A418" s="2">
        <v>2</v>
      </c>
      <c r="B418" s="2" t="s">
        <v>3160</v>
      </c>
      <c r="C418" s="2" t="s">
        <v>179</v>
      </c>
      <c r="D418" s="3">
        <v>7.4</v>
      </c>
      <c r="E418" s="3">
        <v>7.2</v>
      </c>
      <c r="F418" s="3">
        <f t="shared" si="12"/>
        <v>7.2</v>
      </c>
      <c r="G418" s="3">
        <f t="shared" si="13"/>
        <v>0.2</v>
      </c>
      <c r="H418" s="2" t="s">
        <v>2978</v>
      </c>
      <c r="I418" s="2" t="s">
        <v>3405</v>
      </c>
      <c r="J418" s="2" t="s">
        <v>3342</v>
      </c>
    </row>
    <row r="419" ht="19" customHeight="1" spans="1:10">
      <c r="A419" s="2">
        <v>2</v>
      </c>
      <c r="B419" s="2" t="s">
        <v>3162</v>
      </c>
      <c r="C419" s="2" t="s">
        <v>356</v>
      </c>
      <c r="D419" s="3">
        <v>0</v>
      </c>
      <c r="E419" s="3">
        <v>0</v>
      </c>
      <c r="F419" s="3">
        <f t="shared" si="12"/>
        <v>0</v>
      </c>
      <c r="G419" s="3">
        <f t="shared" si="13"/>
        <v>0</v>
      </c>
      <c r="H419" s="2" t="s">
        <v>2978</v>
      </c>
      <c r="I419" s="2" t="s">
        <v>3405</v>
      </c>
      <c r="J419" s="2" t="s">
        <v>3378</v>
      </c>
    </row>
    <row r="420" ht="19" customHeight="1" spans="1:10">
      <c r="A420" s="2">
        <v>2</v>
      </c>
      <c r="B420" s="2" t="s">
        <v>375</v>
      </c>
      <c r="C420" s="2" t="s">
        <v>356</v>
      </c>
      <c r="D420" s="3">
        <v>1032.4</v>
      </c>
      <c r="E420" s="3">
        <v>1026.6</v>
      </c>
      <c r="F420" s="3">
        <f t="shared" si="12"/>
        <v>1026.6</v>
      </c>
      <c r="G420" s="3">
        <f t="shared" si="13"/>
        <v>5.80000000000018</v>
      </c>
      <c r="H420" s="2" t="s">
        <v>2978</v>
      </c>
      <c r="I420" s="2" t="s">
        <v>3405</v>
      </c>
      <c r="J420" s="2" t="s">
        <v>3404</v>
      </c>
    </row>
    <row r="421" ht="19" customHeight="1" spans="1:10">
      <c r="A421" s="2">
        <v>2</v>
      </c>
      <c r="B421" s="2" t="s">
        <v>248</v>
      </c>
      <c r="C421" s="2" t="s">
        <v>179</v>
      </c>
      <c r="D421" s="3">
        <v>1924.6</v>
      </c>
      <c r="E421" s="3">
        <v>1865.7</v>
      </c>
      <c r="F421" s="3">
        <f t="shared" si="12"/>
        <v>1865.7</v>
      </c>
      <c r="G421" s="3">
        <f t="shared" si="13"/>
        <v>58.8999999999999</v>
      </c>
      <c r="H421" s="2" t="s">
        <v>2978</v>
      </c>
      <c r="I421" s="2" t="s">
        <v>3405</v>
      </c>
      <c r="J421" s="2" t="s">
        <v>3238</v>
      </c>
    </row>
    <row r="422" ht="19" customHeight="1" spans="1:10">
      <c r="A422" s="2">
        <v>2</v>
      </c>
      <c r="B422" s="2" t="s">
        <v>85</v>
      </c>
      <c r="C422" s="2" t="s">
        <v>179</v>
      </c>
      <c r="D422" s="3">
        <v>184.4</v>
      </c>
      <c r="E422" s="3">
        <v>171</v>
      </c>
      <c r="F422" s="3">
        <f t="shared" si="12"/>
        <v>171</v>
      </c>
      <c r="G422" s="3">
        <f t="shared" si="13"/>
        <v>13.4</v>
      </c>
      <c r="H422" s="2" t="s">
        <v>2978</v>
      </c>
      <c r="I422" s="2" t="s">
        <v>3424</v>
      </c>
      <c r="J422" s="2" t="s">
        <v>3026</v>
      </c>
    </row>
    <row r="423" ht="19" customHeight="1" spans="1:10">
      <c r="A423" s="2">
        <v>2</v>
      </c>
      <c r="B423" s="2" t="s">
        <v>3425</v>
      </c>
      <c r="C423" s="2" t="s">
        <v>356</v>
      </c>
      <c r="D423" s="3">
        <v>2277.6</v>
      </c>
      <c r="E423" s="3">
        <v>2032.1</v>
      </c>
      <c r="F423" s="3">
        <f t="shared" si="12"/>
        <v>2032.1</v>
      </c>
      <c r="G423" s="3">
        <f t="shared" si="13"/>
        <v>245.5</v>
      </c>
      <c r="H423" s="2" t="s">
        <v>2978</v>
      </c>
      <c r="I423" s="2" t="s">
        <v>3426</v>
      </c>
      <c r="J423" s="2" t="s">
        <v>3427</v>
      </c>
    </row>
    <row r="424" ht="19" customHeight="1" spans="1:10">
      <c r="A424" s="2">
        <v>2</v>
      </c>
      <c r="B424" s="2" t="s">
        <v>3169</v>
      </c>
      <c r="C424" s="2" t="s">
        <v>121</v>
      </c>
      <c r="D424" s="3">
        <v>49.4</v>
      </c>
      <c r="E424" s="3">
        <v>32.8</v>
      </c>
      <c r="F424" s="3">
        <f t="shared" si="12"/>
        <v>32.8</v>
      </c>
      <c r="G424" s="3">
        <f t="shared" si="13"/>
        <v>16.6</v>
      </c>
      <c r="H424" s="2" t="s">
        <v>2978</v>
      </c>
      <c r="I424" s="2" t="s">
        <v>3405</v>
      </c>
      <c r="J424" s="2" t="s">
        <v>3045</v>
      </c>
    </row>
    <row r="425" ht="19" customHeight="1" spans="1:10">
      <c r="A425" s="2">
        <v>2</v>
      </c>
      <c r="B425" s="2" t="s">
        <v>628</v>
      </c>
      <c r="C425" s="2" t="s">
        <v>121</v>
      </c>
      <c r="D425" s="3">
        <v>5964.6</v>
      </c>
      <c r="E425" s="3">
        <v>5704.8</v>
      </c>
      <c r="F425" s="3">
        <f t="shared" si="12"/>
        <v>5704.8</v>
      </c>
      <c r="G425" s="3">
        <f t="shared" si="13"/>
        <v>259.8</v>
      </c>
      <c r="H425" s="2" t="s">
        <v>2978</v>
      </c>
      <c r="I425" s="2" t="s">
        <v>3405</v>
      </c>
      <c r="J425" s="2" t="s">
        <v>3054</v>
      </c>
    </row>
    <row r="426" ht="19" customHeight="1" spans="1:10">
      <c r="A426" s="2">
        <v>2</v>
      </c>
      <c r="B426" s="2" t="s">
        <v>378</v>
      </c>
      <c r="C426" s="2" t="s">
        <v>356</v>
      </c>
      <c r="D426" s="3">
        <v>4164.5</v>
      </c>
      <c r="E426" s="3">
        <v>4026.4</v>
      </c>
      <c r="F426" s="3">
        <f t="shared" si="12"/>
        <v>4026.4</v>
      </c>
      <c r="G426" s="3">
        <f t="shared" si="13"/>
        <v>138.1</v>
      </c>
      <c r="H426" s="2" t="s">
        <v>2978</v>
      </c>
      <c r="I426" s="2" t="s">
        <v>3428</v>
      </c>
      <c r="J426" s="2" t="s">
        <v>3395</v>
      </c>
    </row>
    <row r="427" ht="19" customHeight="1" spans="1:10">
      <c r="A427" s="2">
        <v>2</v>
      </c>
      <c r="B427" s="2" t="s">
        <v>3172</v>
      </c>
      <c r="C427" s="2" t="s">
        <v>179</v>
      </c>
      <c r="D427" s="3">
        <v>884</v>
      </c>
      <c r="E427" s="3">
        <v>858.8</v>
      </c>
      <c r="F427" s="3">
        <f t="shared" si="12"/>
        <v>858.8</v>
      </c>
      <c r="G427" s="3">
        <f t="shared" si="13"/>
        <v>25.2</v>
      </c>
      <c r="H427" s="2" t="s">
        <v>2978</v>
      </c>
      <c r="I427" s="2" t="s">
        <v>3416</v>
      </c>
      <c r="J427" s="2" t="s">
        <v>3429</v>
      </c>
    </row>
    <row r="428" ht="19" customHeight="1" spans="1:10">
      <c r="A428" s="2">
        <v>2</v>
      </c>
      <c r="B428" s="2" t="s">
        <v>629</v>
      </c>
      <c r="C428" s="2" t="s">
        <v>564</v>
      </c>
      <c r="D428" s="3">
        <v>57</v>
      </c>
      <c r="E428" s="3">
        <v>50.8</v>
      </c>
      <c r="F428" s="3">
        <f t="shared" si="12"/>
        <v>50.8</v>
      </c>
      <c r="G428" s="3">
        <f t="shared" si="13"/>
        <v>6.2</v>
      </c>
      <c r="H428" s="2" t="s">
        <v>2978</v>
      </c>
      <c r="I428" s="2" t="s">
        <v>3405</v>
      </c>
      <c r="J428" s="2" t="s">
        <v>3387</v>
      </c>
    </row>
    <row r="429" ht="19" customHeight="1" spans="1:10">
      <c r="A429" s="2">
        <v>2</v>
      </c>
      <c r="B429" s="2" t="s">
        <v>3175</v>
      </c>
      <c r="C429" s="2" t="s">
        <v>121</v>
      </c>
      <c r="D429" s="3">
        <v>6772.9</v>
      </c>
      <c r="E429" s="3">
        <v>6491.3</v>
      </c>
      <c r="F429" s="3">
        <f t="shared" si="12"/>
        <v>6491.3</v>
      </c>
      <c r="G429" s="3">
        <f t="shared" si="13"/>
        <v>281.599999999999</v>
      </c>
      <c r="H429" s="2" t="s">
        <v>2978</v>
      </c>
      <c r="I429" s="2" t="s">
        <v>3405</v>
      </c>
      <c r="J429" s="2" t="s">
        <v>3025</v>
      </c>
    </row>
    <row r="430" ht="19" customHeight="1" spans="1:10">
      <c r="A430" s="2">
        <v>2</v>
      </c>
      <c r="B430" s="2" t="s">
        <v>3430</v>
      </c>
      <c r="C430" s="2" t="s">
        <v>66</v>
      </c>
      <c r="D430" s="3">
        <v>4228</v>
      </c>
      <c r="E430" s="3">
        <v>3928.4</v>
      </c>
      <c r="F430" s="3">
        <f t="shared" si="12"/>
        <v>3928.4</v>
      </c>
      <c r="G430" s="3">
        <f t="shared" si="13"/>
        <v>299.6</v>
      </c>
      <c r="H430" s="2" t="s">
        <v>2978</v>
      </c>
      <c r="I430" s="2" t="s">
        <v>3428</v>
      </c>
      <c r="J430" s="2" t="s">
        <v>3090</v>
      </c>
    </row>
    <row r="431" ht="19" customHeight="1" spans="1:10">
      <c r="A431" s="2">
        <v>2</v>
      </c>
      <c r="B431" s="2" t="s">
        <v>164</v>
      </c>
      <c r="C431" s="2" t="s">
        <v>121</v>
      </c>
      <c r="D431" s="3">
        <v>0</v>
      </c>
      <c r="E431" s="3">
        <v>0</v>
      </c>
      <c r="F431" s="3">
        <f t="shared" si="12"/>
        <v>0</v>
      </c>
      <c r="G431" s="3">
        <f t="shared" si="13"/>
        <v>0</v>
      </c>
      <c r="H431" s="2" t="s">
        <v>2978</v>
      </c>
      <c r="I431" s="2" t="s">
        <v>3405</v>
      </c>
      <c r="J431" s="2" t="s">
        <v>3036</v>
      </c>
    </row>
    <row r="432" ht="19" customHeight="1" spans="1:10">
      <c r="A432" s="2">
        <v>2</v>
      </c>
      <c r="B432" s="2" t="s">
        <v>251</v>
      </c>
      <c r="C432" s="2" t="s">
        <v>179</v>
      </c>
      <c r="D432" s="3">
        <v>766.3</v>
      </c>
      <c r="E432" s="3">
        <v>691.1</v>
      </c>
      <c r="F432" s="3">
        <f t="shared" si="12"/>
        <v>691.1</v>
      </c>
      <c r="G432" s="3">
        <f t="shared" si="13"/>
        <v>75.1999999999999</v>
      </c>
      <c r="H432" s="2" t="s">
        <v>2978</v>
      </c>
      <c r="I432" s="2" t="s">
        <v>3405</v>
      </c>
      <c r="J432" s="2" t="s">
        <v>3188</v>
      </c>
    </row>
    <row r="433" ht="19" customHeight="1" spans="1:10">
      <c r="A433" s="2">
        <v>2</v>
      </c>
      <c r="B433" s="2" t="s">
        <v>3431</v>
      </c>
      <c r="C433" s="2" t="s">
        <v>356</v>
      </c>
      <c r="D433" s="3">
        <v>2930.4</v>
      </c>
      <c r="E433" s="3">
        <v>2717.6</v>
      </c>
      <c r="F433" s="3">
        <f t="shared" si="12"/>
        <v>2717.6</v>
      </c>
      <c r="G433" s="3">
        <f t="shared" si="13"/>
        <v>212.8</v>
      </c>
      <c r="H433" s="2" t="s">
        <v>2978</v>
      </c>
      <c r="I433" s="2" t="s">
        <v>3432</v>
      </c>
      <c r="J433" s="2" t="s">
        <v>3382</v>
      </c>
    </row>
    <row r="434" ht="19" customHeight="1" spans="1:10">
      <c r="A434" s="2">
        <v>2</v>
      </c>
      <c r="B434" s="2" t="s">
        <v>3431</v>
      </c>
      <c r="C434" s="2" t="s">
        <v>3104</v>
      </c>
      <c r="D434" s="3">
        <v>810.5</v>
      </c>
      <c r="E434" s="3">
        <v>875.5</v>
      </c>
      <c r="F434" s="3">
        <f t="shared" si="12"/>
        <v>810.5</v>
      </c>
      <c r="G434" s="3">
        <f t="shared" si="13"/>
        <v>0</v>
      </c>
      <c r="H434" s="2" t="s">
        <v>2978</v>
      </c>
      <c r="I434" s="2" t="s">
        <v>3433</v>
      </c>
      <c r="J434" s="2" t="s">
        <v>3434</v>
      </c>
    </row>
    <row r="435" ht="19" customHeight="1" spans="1:10">
      <c r="A435" s="2">
        <v>2</v>
      </c>
      <c r="B435" s="2" t="s">
        <v>252</v>
      </c>
      <c r="C435" s="2" t="s">
        <v>179</v>
      </c>
      <c r="D435" s="3">
        <v>489.4</v>
      </c>
      <c r="E435" s="3">
        <v>451.5</v>
      </c>
      <c r="F435" s="3">
        <f t="shared" si="12"/>
        <v>451.5</v>
      </c>
      <c r="G435" s="3">
        <f t="shared" si="13"/>
        <v>37.9</v>
      </c>
      <c r="H435" s="2" t="s">
        <v>2978</v>
      </c>
      <c r="I435" s="2" t="s">
        <v>3405</v>
      </c>
      <c r="J435" s="2" t="s">
        <v>3129</v>
      </c>
    </row>
    <row r="436" ht="19" customHeight="1" spans="1:10">
      <c r="A436" s="2">
        <v>2</v>
      </c>
      <c r="B436" s="2" t="s">
        <v>630</v>
      </c>
      <c r="C436" s="2" t="s">
        <v>121</v>
      </c>
      <c r="D436" s="3">
        <v>111.1</v>
      </c>
      <c r="E436" s="3">
        <v>110.8</v>
      </c>
      <c r="F436" s="3">
        <f t="shared" si="12"/>
        <v>110.8</v>
      </c>
      <c r="G436" s="3">
        <f t="shared" si="13"/>
        <v>0.299999999999997</v>
      </c>
      <c r="H436" s="2" t="s">
        <v>2978</v>
      </c>
      <c r="I436" s="2" t="s">
        <v>3405</v>
      </c>
      <c r="J436" s="2" t="s">
        <v>3305</v>
      </c>
    </row>
    <row r="437" ht="19" customHeight="1" spans="1:10">
      <c r="A437" s="2">
        <v>2</v>
      </c>
      <c r="B437" s="2" t="s">
        <v>497</v>
      </c>
      <c r="C437" s="2" t="s">
        <v>564</v>
      </c>
      <c r="D437" s="3">
        <v>1623</v>
      </c>
      <c r="E437" s="3">
        <v>1613.3</v>
      </c>
      <c r="F437" s="3">
        <f t="shared" si="12"/>
        <v>1613.3</v>
      </c>
      <c r="G437" s="3">
        <f t="shared" si="13"/>
        <v>9.70000000000005</v>
      </c>
      <c r="H437" s="2" t="s">
        <v>2978</v>
      </c>
      <c r="I437" s="2" t="s">
        <v>3405</v>
      </c>
      <c r="J437" s="2" t="s">
        <v>3009</v>
      </c>
    </row>
    <row r="438" ht="19" customHeight="1" spans="1:10">
      <c r="A438" s="2">
        <v>2</v>
      </c>
      <c r="B438" s="2" t="s">
        <v>499</v>
      </c>
      <c r="C438" s="2" t="s">
        <v>121</v>
      </c>
      <c r="D438" s="3">
        <v>460.6</v>
      </c>
      <c r="E438" s="3">
        <v>400.1</v>
      </c>
      <c r="F438" s="3">
        <f t="shared" si="12"/>
        <v>400.1</v>
      </c>
      <c r="G438" s="3">
        <f t="shared" si="13"/>
        <v>60.5</v>
      </c>
      <c r="H438" s="2" t="s">
        <v>2978</v>
      </c>
      <c r="I438" s="2" t="s">
        <v>3405</v>
      </c>
      <c r="J438" s="2" t="s">
        <v>3191</v>
      </c>
    </row>
    <row r="439" ht="19" customHeight="1" spans="1:10">
      <c r="A439" s="2">
        <v>2</v>
      </c>
      <c r="B439" s="2" t="s">
        <v>703</v>
      </c>
      <c r="C439" s="2" t="s">
        <v>356</v>
      </c>
      <c r="D439" s="3">
        <v>6784.2</v>
      </c>
      <c r="E439" s="3">
        <v>6726.9</v>
      </c>
      <c r="F439" s="3">
        <f t="shared" si="12"/>
        <v>6726.9</v>
      </c>
      <c r="G439" s="3">
        <f t="shared" si="13"/>
        <v>57.3000000000002</v>
      </c>
      <c r="H439" s="2" t="s">
        <v>2978</v>
      </c>
      <c r="I439" s="2" t="s">
        <v>3405</v>
      </c>
      <c r="J439" s="2" t="s">
        <v>3155</v>
      </c>
    </row>
    <row r="440" ht="19" customHeight="1" spans="1:10">
      <c r="A440" s="2">
        <v>2</v>
      </c>
      <c r="B440" s="2" t="s">
        <v>288</v>
      </c>
      <c r="C440" s="2" t="s">
        <v>274</v>
      </c>
      <c r="D440" s="3">
        <v>1415.6</v>
      </c>
      <c r="E440" s="3">
        <v>1446.5</v>
      </c>
      <c r="F440" s="3">
        <f t="shared" si="12"/>
        <v>1415.6</v>
      </c>
      <c r="G440" s="3">
        <f t="shared" si="13"/>
        <v>0</v>
      </c>
      <c r="H440" s="2" t="s">
        <v>2978</v>
      </c>
      <c r="I440" s="2" t="s">
        <v>3405</v>
      </c>
      <c r="J440" s="2" t="s">
        <v>3339</v>
      </c>
    </row>
    <row r="441" ht="19" customHeight="1" spans="1:10">
      <c r="A441" s="2">
        <v>2</v>
      </c>
      <c r="B441" s="2" t="s">
        <v>500</v>
      </c>
      <c r="C441" s="2" t="s">
        <v>564</v>
      </c>
      <c r="D441" s="3">
        <v>1140.1</v>
      </c>
      <c r="E441" s="3">
        <v>1113.2</v>
      </c>
      <c r="F441" s="3">
        <f t="shared" si="12"/>
        <v>1113.2</v>
      </c>
      <c r="G441" s="3">
        <f t="shared" si="13"/>
        <v>26.8999999999999</v>
      </c>
      <c r="H441" s="2" t="s">
        <v>2978</v>
      </c>
      <c r="I441" s="2" t="s">
        <v>3405</v>
      </c>
      <c r="J441" s="2" t="s">
        <v>3403</v>
      </c>
    </row>
    <row r="442" ht="19" customHeight="1" spans="1:10">
      <c r="A442" s="2">
        <v>2</v>
      </c>
      <c r="B442" s="2" t="s">
        <v>3186</v>
      </c>
      <c r="C442" s="2" t="s">
        <v>121</v>
      </c>
      <c r="D442" s="3">
        <v>0</v>
      </c>
      <c r="E442" s="3">
        <v>0</v>
      </c>
      <c r="F442" s="3">
        <f t="shared" si="12"/>
        <v>0</v>
      </c>
      <c r="G442" s="3">
        <f t="shared" si="13"/>
        <v>0</v>
      </c>
      <c r="H442" s="2" t="s">
        <v>2978</v>
      </c>
      <c r="I442" s="2" t="s">
        <v>3405</v>
      </c>
      <c r="J442" s="2" t="s">
        <v>3389</v>
      </c>
    </row>
    <row r="443" ht="19" customHeight="1" spans="1:10">
      <c r="A443" s="2">
        <v>2</v>
      </c>
      <c r="B443" s="2" t="s">
        <v>3435</v>
      </c>
      <c r="C443" s="2" t="s">
        <v>179</v>
      </c>
      <c r="D443" s="3">
        <v>4629.5</v>
      </c>
      <c r="E443" s="3">
        <v>4373.8</v>
      </c>
      <c r="F443" s="3">
        <f t="shared" si="12"/>
        <v>4373.8</v>
      </c>
      <c r="G443" s="3">
        <f t="shared" si="13"/>
        <v>255.7</v>
      </c>
      <c r="H443" s="2" t="s">
        <v>2978</v>
      </c>
      <c r="I443" s="2" t="s">
        <v>3408</v>
      </c>
      <c r="J443" s="2" t="s">
        <v>3126</v>
      </c>
    </row>
    <row r="444" ht="19" customHeight="1" spans="1:10">
      <c r="A444" s="2">
        <v>2</v>
      </c>
      <c r="B444" s="2" t="s">
        <v>501</v>
      </c>
      <c r="C444" s="2" t="s">
        <v>121</v>
      </c>
      <c r="D444" s="3">
        <v>166.9</v>
      </c>
      <c r="E444" s="3">
        <v>165.8</v>
      </c>
      <c r="F444" s="3">
        <f t="shared" si="12"/>
        <v>165.8</v>
      </c>
      <c r="G444" s="3">
        <f t="shared" si="13"/>
        <v>1.09999999999999</v>
      </c>
      <c r="H444" s="2" t="s">
        <v>2978</v>
      </c>
      <c r="I444" s="2" t="s">
        <v>3405</v>
      </c>
      <c r="J444" s="2" t="s">
        <v>3011</v>
      </c>
    </row>
    <row r="445" ht="19" customHeight="1" spans="1:10">
      <c r="A445" s="2">
        <v>2</v>
      </c>
      <c r="B445" s="2" t="s">
        <v>166</v>
      </c>
      <c r="C445" s="2" t="s">
        <v>121</v>
      </c>
      <c r="D445" s="3">
        <v>0</v>
      </c>
      <c r="E445" s="3">
        <v>0</v>
      </c>
      <c r="F445" s="3">
        <f t="shared" si="12"/>
        <v>0</v>
      </c>
      <c r="G445" s="3">
        <f t="shared" si="13"/>
        <v>0</v>
      </c>
      <c r="H445" s="2" t="s">
        <v>2978</v>
      </c>
      <c r="I445" s="2" t="s">
        <v>3405</v>
      </c>
      <c r="J445" s="2" t="s">
        <v>3004</v>
      </c>
    </row>
    <row r="446" ht="19" customHeight="1" spans="1:10">
      <c r="A446" s="2">
        <v>2</v>
      </c>
      <c r="B446" s="2" t="s">
        <v>633</v>
      </c>
      <c r="C446" s="2" t="s">
        <v>3190</v>
      </c>
      <c r="D446" s="3">
        <v>0.2</v>
      </c>
      <c r="E446" s="3">
        <v>0.2</v>
      </c>
      <c r="F446" s="3">
        <f t="shared" si="12"/>
        <v>0.2</v>
      </c>
      <c r="G446" s="3">
        <f t="shared" si="13"/>
        <v>0</v>
      </c>
      <c r="H446" s="2" t="s">
        <v>2978</v>
      </c>
      <c r="I446" s="2" t="s">
        <v>3406</v>
      </c>
      <c r="J446" s="2" t="s">
        <v>3436</v>
      </c>
    </row>
    <row r="447" ht="19" customHeight="1" spans="1:10">
      <c r="A447" s="2">
        <v>2</v>
      </c>
      <c r="B447" s="2" t="s">
        <v>633</v>
      </c>
      <c r="C447" s="2" t="s">
        <v>564</v>
      </c>
      <c r="D447" s="3">
        <v>2636.2</v>
      </c>
      <c r="E447" s="3">
        <v>2626.9</v>
      </c>
      <c r="F447" s="3">
        <f t="shared" si="12"/>
        <v>2626.9</v>
      </c>
      <c r="G447" s="3">
        <f t="shared" si="13"/>
        <v>9.29999999999973</v>
      </c>
      <c r="H447" s="2" t="s">
        <v>2978</v>
      </c>
      <c r="I447" s="2" t="s">
        <v>3420</v>
      </c>
      <c r="J447" s="2" t="s">
        <v>2983</v>
      </c>
    </row>
    <row r="448" ht="19" customHeight="1" spans="1:10">
      <c r="A448" s="2">
        <v>2</v>
      </c>
      <c r="B448" s="2" t="s">
        <v>254</v>
      </c>
      <c r="C448" s="2" t="s">
        <v>179</v>
      </c>
      <c r="D448" s="3">
        <v>7.4</v>
      </c>
      <c r="E448" s="3">
        <v>7.3</v>
      </c>
      <c r="F448" s="3">
        <f t="shared" si="12"/>
        <v>7.3</v>
      </c>
      <c r="G448" s="3">
        <f t="shared" si="13"/>
        <v>0.100000000000001</v>
      </c>
      <c r="H448" s="2" t="s">
        <v>2978</v>
      </c>
      <c r="I448" s="2" t="s">
        <v>3405</v>
      </c>
      <c r="J448" s="2" t="s">
        <v>3260</v>
      </c>
    </row>
    <row r="449" ht="19" customHeight="1" spans="1:10">
      <c r="A449" s="2">
        <v>2</v>
      </c>
      <c r="B449" s="2" t="s">
        <v>88</v>
      </c>
      <c r="C449" s="2" t="s">
        <v>179</v>
      </c>
      <c r="D449" s="3">
        <v>1759.1</v>
      </c>
      <c r="E449" s="3">
        <v>1660.3</v>
      </c>
      <c r="F449" s="3">
        <f t="shared" si="12"/>
        <v>1660.3</v>
      </c>
      <c r="G449" s="3">
        <f t="shared" si="13"/>
        <v>98.8</v>
      </c>
      <c r="H449" s="2" t="s">
        <v>2978</v>
      </c>
      <c r="I449" s="2" t="s">
        <v>3405</v>
      </c>
      <c r="J449" s="2" t="s">
        <v>3285</v>
      </c>
    </row>
    <row r="450" ht="19" customHeight="1" spans="1:10">
      <c r="A450" s="2">
        <v>2</v>
      </c>
      <c r="B450" s="2" t="s">
        <v>505</v>
      </c>
      <c r="C450" s="2" t="s">
        <v>3070</v>
      </c>
      <c r="D450" s="3">
        <v>4320.1</v>
      </c>
      <c r="E450" s="3">
        <v>4107.6</v>
      </c>
      <c r="F450" s="3">
        <f t="shared" ref="F450:F513" si="14">IF(ISNUMBER(E450),MIN(D450,E450),D450)</f>
        <v>4107.6</v>
      </c>
      <c r="G450" s="3">
        <f t="shared" ref="G450:G513" si="15">D450-F450</f>
        <v>212.5</v>
      </c>
      <c r="H450" s="2" t="s">
        <v>2978</v>
      </c>
      <c r="I450" s="2" t="s">
        <v>3405</v>
      </c>
      <c r="J450" s="2" t="s">
        <v>3177</v>
      </c>
    </row>
    <row r="451" ht="19" customHeight="1" spans="1:10">
      <c r="A451" s="2">
        <v>2</v>
      </c>
      <c r="B451" s="2" t="s">
        <v>109</v>
      </c>
      <c r="C451" s="2" t="s">
        <v>121</v>
      </c>
      <c r="D451" s="3">
        <v>25</v>
      </c>
      <c r="E451" s="3">
        <v>24.3</v>
      </c>
      <c r="F451" s="3">
        <f t="shared" si="14"/>
        <v>24.3</v>
      </c>
      <c r="G451" s="3">
        <f t="shared" si="15"/>
        <v>0.699999999999999</v>
      </c>
      <c r="H451" s="2" t="s">
        <v>2978</v>
      </c>
      <c r="I451" s="2" t="s">
        <v>3405</v>
      </c>
      <c r="J451" s="2" t="s">
        <v>3349</v>
      </c>
    </row>
    <row r="452" ht="19" customHeight="1" spans="1:10">
      <c r="A452" s="2">
        <v>2</v>
      </c>
      <c r="B452" s="2" t="s">
        <v>255</v>
      </c>
      <c r="C452" s="2" t="s">
        <v>179</v>
      </c>
      <c r="D452" s="3">
        <v>940.7</v>
      </c>
      <c r="E452" s="3">
        <v>904.9</v>
      </c>
      <c r="F452" s="3">
        <f t="shared" si="14"/>
        <v>904.9</v>
      </c>
      <c r="G452" s="3">
        <f t="shared" si="15"/>
        <v>35.8000000000001</v>
      </c>
      <c r="H452" s="2" t="s">
        <v>2978</v>
      </c>
      <c r="I452" s="2" t="s">
        <v>3405</v>
      </c>
      <c r="J452" s="2" t="s">
        <v>3302</v>
      </c>
    </row>
    <row r="453" ht="19" customHeight="1" spans="1:10">
      <c r="A453" s="2">
        <v>2</v>
      </c>
      <c r="B453" s="2" t="s">
        <v>388</v>
      </c>
      <c r="C453" s="2" t="s">
        <v>179</v>
      </c>
      <c r="D453" s="3">
        <v>0.1</v>
      </c>
      <c r="E453" s="3">
        <v>0.1</v>
      </c>
      <c r="F453" s="3">
        <f t="shared" si="14"/>
        <v>0.1</v>
      </c>
      <c r="G453" s="3">
        <f t="shared" si="15"/>
        <v>0</v>
      </c>
      <c r="H453" s="2" t="s">
        <v>2978</v>
      </c>
      <c r="I453" s="2" t="s">
        <v>3405</v>
      </c>
      <c r="J453" s="2" t="s">
        <v>3373</v>
      </c>
    </row>
    <row r="454" ht="19" customHeight="1" spans="1:10">
      <c r="A454" s="2">
        <v>2</v>
      </c>
      <c r="B454" s="2" t="s">
        <v>3198</v>
      </c>
      <c r="C454" s="2" t="s">
        <v>564</v>
      </c>
      <c r="D454" s="3">
        <v>1190.7</v>
      </c>
      <c r="E454" s="3">
        <v>1167.5</v>
      </c>
      <c r="F454" s="3">
        <f t="shared" si="14"/>
        <v>1167.5</v>
      </c>
      <c r="G454" s="3">
        <f t="shared" si="15"/>
        <v>23.2</v>
      </c>
      <c r="H454" s="2" t="s">
        <v>2978</v>
      </c>
      <c r="I454" s="2" t="s">
        <v>3405</v>
      </c>
      <c r="J454" s="2" t="s">
        <v>3128</v>
      </c>
    </row>
    <row r="455" ht="19" customHeight="1" spans="1:10">
      <c r="A455" s="2">
        <v>2</v>
      </c>
      <c r="B455" s="2" t="s">
        <v>167</v>
      </c>
      <c r="C455" s="2" t="s">
        <v>121</v>
      </c>
      <c r="D455" s="3">
        <v>34.1</v>
      </c>
      <c r="E455" s="3">
        <v>25.6</v>
      </c>
      <c r="F455" s="3">
        <f t="shared" si="14"/>
        <v>25.6</v>
      </c>
      <c r="G455" s="3">
        <f t="shared" si="15"/>
        <v>8.5</v>
      </c>
      <c r="H455" s="2" t="s">
        <v>2978</v>
      </c>
      <c r="I455" s="2" t="s">
        <v>3405</v>
      </c>
      <c r="J455" s="2" t="s">
        <v>3266</v>
      </c>
    </row>
    <row r="456" ht="19" customHeight="1" spans="1:10">
      <c r="A456" s="2">
        <v>2</v>
      </c>
      <c r="B456" s="2" t="s">
        <v>3201</v>
      </c>
      <c r="C456" s="2" t="s">
        <v>179</v>
      </c>
      <c r="D456" s="3">
        <v>3291.5</v>
      </c>
      <c r="E456" s="3">
        <v>3247.3</v>
      </c>
      <c r="F456" s="3">
        <f t="shared" si="14"/>
        <v>3247.3</v>
      </c>
      <c r="G456" s="3">
        <f t="shared" si="15"/>
        <v>44.1999999999998</v>
      </c>
      <c r="H456" s="2" t="s">
        <v>2978</v>
      </c>
      <c r="I456" s="2" t="s">
        <v>3405</v>
      </c>
      <c r="J456" s="2" t="s">
        <v>3297</v>
      </c>
    </row>
    <row r="457" ht="19" customHeight="1" spans="1:10">
      <c r="A457" s="2">
        <v>2</v>
      </c>
      <c r="B457" s="2" t="s">
        <v>636</v>
      </c>
      <c r="C457" s="2" t="s">
        <v>121</v>
      </c>
      <c r="D457" s="3">
        <v>5070.3</v>
      </c>
      <c r="E457" s="3">
        <v>5001.3</v>
      </c>
      <c r="F457" s="3">
        <f t="shared" si="14"/>
        <v>5001.3</v>
      </c>
      <c r="G457" s="3">
        <f t="shared" si="15"/>
        <v>69</v>
      </c>
      <c r="H457" s="2" t="s">
        <v>2978</v>
      </c>
      <c r="I457" s="2" t="s">
        <v>3405</v>
      </c>
      <c r="J457" s="2" t="s">
        <v>3243</v>
      </c>
    </row>
    <row r="458" ht="19" customHeight="1" spans="1:10">
      <c r="A458" s="2">
        <v>2</v>
      </c>
      <c r="B458" s="2" t="s">
        <v>3204</v>
      </c>
      <c r="C458" s="2" t="s">
        <v>564</v>
      </c>
      <c r="D458" s="3">
        <v>57</v>
      </c>
      <c r="E458" s="3">
        <v>61.2</v>
      </c>
      <c r="F458" s="3">
        <f t="shared" si="14"/>
        <v>57</v>
      </c>
      <c r="G458" s="3">
        <f t="shared" si="15"/>
        <v>0</v>
      </c>
      <c r="H458" s="2" t="s">
        <v>2978</v>
      </c>
      <c r="I458" s="2" t="s">
        <v>3437</v>
      </c>
      <c r="J458" s="2" t="s">
        <v>3393</v>
      </c>
    </row>
    <row r="459" ht="19" customHeight="1" spans="1:10">
      <c r="A459" s="2">
        <v>2</v>
      </c>
      <c r="B459" s="2" t="s">
        <v>3207</v>
      </c>
      <c r="C459" s="2" t="s">
        <v>121</v>
      </c>
      <c r="D459" s="3">
        <v>2631.3</v>
      </c>
      <c r="E459" s="3">
        <v>2537.3</v>
      </c>
      <c r="F459" s="3">
        <f t="shared" si="14"/>
        <v>2537.3</v>
      </c>
      <c r="G459" s="3">
        <f t="shared" si="15"/>
        <v>94</v>
      </c>
      <c r="H459" s="2" t="s">
        <v>2978</v>
      </c>
      <c r="I459" s="2" t="s">
        <v>3405</v>
      </c>
      <c r="J459" s="2" t="s">
        <v>3166</v>
      </c>
    </row>
    <row r="460" ht="19" customHeight="1" spans="1:10">
      <c r="A460" s="2">
        <v>2</v>
      </c>
      <c r="B460" s="2" t="s">
        <v>509</v>
      </c>
      <c r="C460" s="2" t="s">
        <v>121</v>
      </c>
      <c r="D460" s="3">
        <v>4044.3</v>
      </c>
      <c r="E460" s="3">
        <v>3965.5</v>
      </c>
      <c r="F460" s="3">
        <f t="shared" si="14"/>
        <v>3965.5</v>
      </c>
      <c r="G460" s="3">
        <f t="shared" si="15"/>
        <v>78.8000000000002</v>
      </c>
      <c r="H460" s="2" t="s">
        <v>2978</v>
      </c>
      <c r="I460" s="2" t="s">
        <v>3405</v>
      </c>
      <c r="J460" s="2" t="s">
        <v>3082</v>
      </c>
    </row>
    <row r="461" ht="19" customHeight="1" spans="1:10">
      <c r="A461" s="2">
        <v>2</v>
      </c>
      <c r="B461" s="2" t="s">
        <v>3438</v>
      </c>
      <c r="C461" s="2" t="s">
        <v>356</v>
      </c>
      <c r="D461" s="3">
        <v>2016.3</v>
      </c>
      <c r="E461" s="3">
        <v>1861.9</v>
      </c>
      <c r="F461" s="3">
        <f t="shared" si="14"/>
        <v>1861.9</v>
      </c>
      <c r="G461" s="3">
        <f t="shared" si="15"/>
        <v>154.4</v>
      </c>
      <c r="H461" s="2" t="s">
        <v>2978</v>
      </c>
      <c r="I461" s="2" t="s">
        <v>3408</v>
      </c>
      <c r="J461" s="2" t="s">
        <v>3363</v>
      </c>
    </row>
    <row r="462" ht="19" customHeight="1" spans="1:10">
      <c r="A462" s="2">
        <v>2</v>
      </c>
      <c r="B462" s="2" t="s">
        <v>390</v>
      </c>
      <c r="C462" s="2" t="s">
        <v>356</v>
      </c>
      <c r="D462" s="3">
        <v>0</v>
      </c>
      <c r="E462" s="3">
        <v>0</v>
      </c>
      <c r="F462" s="3">
        <f t="shared" si="14"/>
        <v>0</v>
      </c>
      <c r="G462" s="3">
        <f t="shared" si="15"/>
        <v>0</v>
      </c>
      <c r="H462" s="2" t="s">
        <v>2978</v>
      </c>
      <c r="I462" s="2" t="s">
        <v>3405</v>
      </c>
      <c r="J462" s="2" t="s">
        <v>3366</v>
      </c>
    </row>
    <row r="463" ht="19" customHeight="1" spans="1:10">
      <c r="A463" s="2">
        <v>2</v>
      </c>
      <c r="B463" s="2" t="s">
        <v>3211</v>
      </c>
      <c r="C463" s="2" t="s">
        <v>179</v>
      </c>
      <c r="D463" s="3">
        <v>5654.2</v>
      </c>
      <c r="E463" s="3">
        <v>5163.4</v>
      </c>
      <c r="F463" s="3">
        <f t="shared" si="14"/>
        <v>5163.4</v>
      </c>
      <c r="G463" s="3">
        <f t="shared" si="15"/>
        <v>490.8</v>
      </c>
      <c r="H463" s="2" t="s">
        <v>2978</v>
      </c>
      <c r="I463" s="2" t="s">
        <v>3405</v>
      </c>
      <c r="J463" s="2" t="s">
        <v>3163</v>
      </c>
    </row>
    <row r="464" ht="19" customHeight="1" spans="1:10">
      <c r="A464" s="2">
        <v>2</v>
      </c>
      <c r="B464" s="2" t="s">
        <v>510</v>
      </c>
      <c r="C464" s="2" t="s">
        <v>121</v>
      </c>
      <c r="D464" s="3">
        <v>3036.7</v>
      </c>
      <c r="E464" s="3">
        <v>2989.9</v>
      </c>
      <c r="F464" s="3">
        <f t="shared" si="14"/>
        <v>2989.9</v>
      </c>
      <c r="G464" s="3">
        <f t="shared" si="15"/>
        <v>46.7999999999997</v>
      </c>
      <c r="H464" s="2" t="s">
        <v>2978</v>
      </c>
      <c r="I464" s="2" t="s">
        <v>3405</v>
      </c>
      <c r="J464" s="2" t="s">
        <v>3296</v>
      </c>
    </row>
    <row r="465" ht="19" customHeight="1" spans="1:10">
      <c r="A465" s="2">
        <v>2</v>
      </c>
      <c r="B465" s="2" t="s">
        <v>3214</v>
      </c>
      <c r="C465" s="2" t="s">
        <v>121</v>
      </c>
      <c r="D465" s="3">
        <v>110.4</v>
      </c>
      <c r="E465" s="3">
        <v>104.6</v>
      </c>
      <c r="F465" s="3">
        <f t="shared" si="14"/>
        <v>104.6</v>
      </c>
      <c r="G465" s="3">
        <f t="shared" si="15"/>
        <v>5.80000000000001</v>
      </c>
      <c r="H465" s="2" t="s">
        <v>2978</v>
      </c>
      <c r="I465" s="2" t="s">
        <v>3405</v>
      </c>
      <c r="J465" s="2" t="s">
        <v>3325</v>
      </c>
    </row>
    <row r="466" ht="19" customHeight="1" spans="1:10">
      <c r="A466" s="2">
        <v>2</v>
      </c>
      <c r="B466" s="2" t="s">
        <v>514</v>
      </c>
      <c r="C466" s="2" t="s">
        <v>564</v>
      </c>
      <c r="D466" s="3">
        <v>48.8</v>
      </c>
      <c r="E466" s="3">
        <v>49.5</v>
      </c>
      <c r="F466" s="3">
        <f t="shared" si="14"/>
        <v>48.8</v>
      </c>
      <c r="G466" s="3">
        <f t="shared" si="15"/>
        <v>0</v>
      </c>
      <c r="H466" s="2" t="s">
        <v>2978</v>
      </c>
      <c r="I466" s="2" t="s">
        <v>3405</v>
      </c>
      <c r="J466" s="2" t="s">
        <v>3225</v>
      </c>
    </row>
    <row r="467" ht="19" customHeight="1" spans="1:10">
      <c r="A467" s="2">
        <v>2</v>
      </c>
      <c r="B467" s="2" t="s">
        <v>3439</v>
      </c>
      <c r="C467" s="2" t="s">
        <v>179</v>
      </c>
      <c r="D467" s="3">
        <v>4386.2</v>
      </c>
      <c r="E467" s="3">
        <v>4271</v>
      </c>
      <c r="F467" s="3">
        <f t="shared" si="14"/>
        <v>4271</v>
      </c>
      <c r="G467" s="3">
        <f t="shared" si="15"/>
        <v>115.2</v>
      </c>
      <c r="H467" s="2" t="s">
        <v>2978</v>
      </c>
      <c r="I467" s="2" t="s">
        <v>3408</v>
      </c>
      <c r="J467" s="2" t="s">
        <v>3055</v>
      </c>
    </row>
    <row r="468" ht="19" customHeight="1" spans="1:10">
      <c r="A468" s="2">
        <v>2</v>
      </c>
      <c r="B468" s="2" t="s">
        <v>3217</v>
      </c>
      <c r="C468" s="2" t="s">
        <v>3070</v>
      </c>
      <c r="D468" s="3">
        <v>200.9</v>
      </c>
      <c r="E468" s="3">
        <v>200.3</v>
      </c>
      <c r="F468" s="3">
        <f t="shared" si="14"/>
        <v>200.3</v>
      </c>
      <c r="G468" s="3">
        <f t="shared" si="15"/>
        <v>0.599999999999994</v>
      </c>
      <c r="H468" s="2" t="s">
        <v>2978</v>
      </c>
      <c r="I468" s="2" t="s">
        <v>3405</v>
      </c>
      <c r="J468" s="2" t="s">
        <v>3383</v>
      </c>
    </row>
    <row r="469" ht="19" customHeight="1" spans="1:10">
      <c r="A469" s="2">
        <v>2</v>
      </c>
      <c r="B469" s="2" t="s">
        <v>3219</v>
      </c>
      <c r="C469" s="2" t="s">
        <v>121</v>
      </c>
      <c r="D469" s="3">
        <v>125.5</v>
      </c>
      <c r="E469" s="3">
        <v>124.3</v>
      </c>
      <c r="F469" s="3">
        <f t="shared" si="14"/>
        <v>124.3</v>
      </c>
      <c r="G469" s="3">
        <f t="shared" si="15"/>
        <v>1.2</v>
      </c>
      <c r="H469" s="2" t="s">
        <v>2978</v>
      </c>
      <c r="I469" s="2" t="s">
        <v>3405</v>
      </c>
      <c r="J469" s="2" t="s">
        <v>3094</v>
      </c>
    </row>
    <row r="470" ht="19" customHeight="1" spans="1:10">
      <c r="A470" s="2">
        <v>2</v>
      </c>
      <c r="B470" s="2" t="s">
        <v>3440</v>
      </c>
      <c r="C470" s="2" t="s">
        <v>356</v>
      </c>
      <c r="D470" s="3">
        <v>33.1</v>
      </c>
      <c r="E470" s="3">
        <v>32.4</v>
      </c>
      <c r="F470" s="3">
        <f t="shared" si="14"/>
        <v>32.4</v>
      </c>
      <c r="G470" s="3">
        <f t="shared" si="15"/>
        <v>0.700000000000003</v>
      </c>
      <c r="H470" s="2" t="s">
        <v>2978</v>
      </c>
      <c r="I470" s="2" t="s">
        <v>3441</v>
      </c>
      <c r="J470" s="2" t="s">
        <v>3256</v>
      </c>
    </row>
    <row r="471" ht="19" customHeight="1" spans="1:10">
      <c r="A471" s="2">
        <v>2</v>
      </c>
      <c r="B471" s="2" t="s">
        <v>3440</v>
      </c>
      <c r="C471" s="2" t="s">
        <v>3104</v>
      </c>
      <c r="D471" s="3">
        <v>494.3</v>
      </c>
      <c r="E471" s="3">
        <v>491.7</v>
      </c>
      <c r="F471" s="3">
        <f t="shared" si="14"/>
        <v>491.7</v>
      </c>
      <c r="G471" s="3">
        <f t="shared" si="15"/>
        <v>2.60000000000002</v>
      </c>
      <c r="H471" s="2" t="s">
        <v>2978</v>
      </c>
      <c r="I471" s="2" t="s">
        <v>3433</v>
      </c>
      <c r="J471" s="2" t="s">
        <v>3147</v>
      </c>
    </row>
    <row r="472" ht="19" customHeight="1" spans="1:10">
      <c r="A472" s="2">
        <v>2</v>
      </c>
      <c r="B472" s="2" t="s">
        <v>637</v>
      </c>
      <c r="C472" s="2" t="s">
        <v>564</v>
      </c>
      <c r="D472" s="3">
        <v>330.3</v>
      </c>
      <c r="E472" s="3">
        <v>313.1</v>
      </c>
      <c r="F472" s="3">
        <f t="shared" si="14"/>
        <v>313.1</v>
      </c>
      <c r="G472" s="3">
        <f t="shared" si="15"/>
        <v>17.2</v>
      </c>
      <c r="H472" s="2" t="s">
        <v>2978</v>
      </c>
      <c r="I472" s="2" t="s">
        <v>3405</v>
      </c>
      <c r="J472" s="2" t="s">
        <v>3091</v>
      </c>
    </row>
    <row r="473" ht="19" customHeight="1" spans="1:10">
      <c r="A473" s="2">
        <v>2</v>
      </c>
      <c r="B473" s="2" t="s">
        <v>396</v>
      </c>
      <c r="C473" s="2" t="s">
        <v>356</v>
      </c>
      <c r="D473" s="3">
        <v>60.8</v>
      </c>
      <c r="E473" s="3">
        <v>60.6</v>
      </c>
      <c r="F473" s="3">
        <f t="shared" si="14"/>
        <v>60.6</v>
      </c>
      <c r="G473" s="3">
        <f t="shared" si="15"/>
        <v>0.199999999999996</v>
      </c>
      <c r="H473" s="2" t="s">
        <v>2978</v>
      </c>
      <c r="I473" s="2" t="s">
        <v>3405</v>
      </c>
      <c r="J473" s="2" t="s">
        <v>3014</v>
      </c>
    </row>
    <row r="474" ht="19" customHeight="1" spans="1:10">
      <c r="A474" s="2">
        <v>2</v>
      </c>
      <c r="B474" s="2" t="s">
        <v>516</v>
      </c>
      <c r="C474" s="2" t="s">
        <v>121</v>
      </c>
      <c r="D474" s="3">
        <v>327.5</v>
      </c>
      <c r="E474" s="3">
        <v>327.5</v>
      </c>
      <c r="F474" s="3">
        <f t="shared" si="14"/>
        <v>327.5</v>
      </c>
      <c r="G474" s="3">
        <f t="shared" si="15"/>
        <v>0</v>
      </c>
      <c r="H474" s="2" t="s">
        <v>2978</v>
      </c>
      <c r="I474" s="2" t="s">
        <v>3405</v>
      </c>
      <c r="J474" s="2" t="s">
        <v>3040</v>
      </c>
    </row>
    <row r="475" ht="19" customHeight="1" spans="1:10">
      <c r="A475" s="2">
        <v>2</v>
      </c>
      <c r="B475" s="2" t="s">
        <v>352</v>
      </c>
      <c r="C475" s="2" t="s">
        <v>356</v>
      </c>
      <c r="D475" s="3">
        <v>1874.6</v>
      </c>
      <c r="E475" s="3">
        <v>1688.9</v>
      </c>
      <c r="F475" s="3">
        <f t="shared" si="14"/>
        <v>1688.9</v>
      </c>
      <c r="G475" s="3">
        <f t="shared" si="15"/>
        <v>185.7</v>
      </c>
      <c r="H475" s="2" t="s">
        <v>2978</v>
      </c>
      <c r="I475" s="2" t="s">
        <v>3432</v>
      </c>
      <c r="J475" s="2" t="s">
        <v>3290</v>
      </c>
    </row>
    <row r="476" ht="19" customHeight="1" spans="1:10">
      <c r="A476" s="2">
        <v>2</v>
      </c>
      <c r="B476" s="2" t="s">
        <v>352</v>
      </c>
      <c r="C476" s="2" t="s">
        <v>3104</v>
      </c>
      <c r="D476" s="3">
        <v>934</v>
      </c>
      <c r="E476" s="3">
        <v>955.3</v>
      </c>
      <c r="F476" s="3">
        <f t="shared" si="14"/>
        <v>934</v>
      </c>
      <c r="G476" s="3">
        <f t="shared" si="15"/>
        <v>0</v>
      </c>
      <c r="H476" s="2" t="s">
        <v>2978</v>
      </c>
      <c r="I476" s="2" t="s">
        <v>3411</v>
      </c>
      <c r="J476" s="2" t="s">
        <v>3310</v>
      </c>
    </row>
    <row r="477" ht="19" customHeight="1" spans="1:10">
      <c r="A477" s="2">
        <v>2</v>
      </c>
      <c r="B477" s="2" t="s">
        <v>641</v>
      </c>
      <c r="C477" s="2" t="s">
        <v>564</v>
      </c>
      <c r="D477" s="3">
        <v>1754.9</v>
      </c>
      <c r="E477" s="3">
        <v>1700.1</v>
      </c>
      <c r="F477" s="3">
        <f t="shared" si="14"/>
        <v>1700.1</v>
      </c>
      <c r="G477" s="3">
        <f t="shared" si="15"/>
        <v>54.8000000000002</v>
      </c>
      <c r="H477" s="2" t="s">
        <v>2978</v>
      </c>
      <c r="I477" s="2" t="s">
        <v>3405</v>
      </c>
      <c r="J477" s="2" t="s">
        <v>3365</v>
      </c>
    </row>
    <row r="478" ht="19" customHeight="1" spans="1:10">
      <c r="A478" s="2">
        <v>2</v>
      </c>
      <c r="B478" s="2" t="s">
        <v>517</v>
      </c>
      <c r="C478" s="2" t="s">
        <v>121</v>
      </c>
      <c r="D478" s="3">
        <v>264.7</v>
      </c>
      <c r="E478" s="3">
        <v>264.6</v>
      </c>
      <c r="F478" s="3">
        <f t="shared" si="14"/>
        <v>264.6</v>
      </c>
      <c r="G478" s="3">
        <f t="shared" si="15"/>
        <v>0.0999999999999659</v>
      </c>
      <c r="H478" s="2" t="s">
        <v>2978</v>
      </c>
      <c r="I478" s="2" t="s">
        <v>3405</v>
      </c>
      <c r="J478" s="2" t="s">
        <v>3323</v>
      </c>
    </row>
    <row r="479" ht="19" customHeight="1" spans="1:10">
      <c r="A479" s="2">
        <v>2</v>
      </c>
      <c r="B479" s="2" t="s">
        <v>3230</v>
      </c>
      <c r="C479" s="2" t="s">
        <v>564</v>
      </c>
      <c r="D479" s="3">
        <v>1919.4</v>
      </c>
      <c r="E479" s="3">
        <v>1919.5</v>
      </c>
      <c r="F479" s="3">
        <f t="shared" si="14"/>
        <v>1919.4</v>
      </c>
      <c r="G479" s="3">
        <f t="shared" si="15"/>
        <v>0</v>
      </c>
      <c r="H479" s="2" t="s">
        <v>2978</v>
      </c>
      <c r="I479" s="2" t="s">
        <v>3405</v>
      </c>
      <c r="J479" s="2" t="s">
        <v>3361</v>
      </c>
    </row>
    <row r="480" ht="19" customHeight="1" spans="1:10">
      <c r="A480" s="2">
        <v>2</v>
      </c>
      <c r="B480" s="2" t="s">
        <v>3232</v>
      </c>
      <c r="C480" s="2" t="s">
        <v>179</v>
      </c>
      <c r="D480" s="3">
        <v>679.8</v>
      </c>
      <c r="E480" s="3">
        <v>648.8</v>
      </c>
      <c r="F480" s="3">
        <f t="shared" si="14"/>
        <v>648.8</v>
      </c>
      <c r="G480" s="3">
        <f t="shared" si="15"/>
        <v>31</v>
      </c>
      <c r="H480" s="2" t="s">
        <v>2978</v>
      </c>
      <c r="I480" s="2" t="s">
        <v>3405</v>
      </c>
      <c r="J480" s="2" t="s">
        <v>3348</v>
      </c>
    </row>
    <row r="481" ht="19" customHeight="1" spans="1:10">
      <c r="A481" s="2">
        <v>2</v>
      </c>
      <c r="B481" s="2" t="s">
        <v>397</v>
      </c>
      <c r="C481" s="2" t="s">
        <v>179</v>
      </c>
      <c r="D481" s="3">
        <v>616.7</v>
      </c>
      <c r="E481" s="3">
        <v>631.6</v>
      </c>
      <c r="F481" s="3">
        <f t="shared" si="14"/>
        <v>616.7</v>
      </c>
      <c r="G481" s="3">
        <f t="shared" si="15"/>
        <v>0</v>
      </c>
      <c r="H481" s="2" t="s">
        <v>2978</v>
      </c>
      <c r="I481" s="2" t="s">
        <v>3405</v>
      </c>
      <c r="J481" s="2" t="s">
        <v>3216</v>
      </c>
    </row>
    <row r="482" ht="19" customHeight="1" spans="1:10">
      <c r="A482" s="2">
        <v>2</v>
      </c>
      <c r="B482" s="2" t="s">
        <v>398</v>
      </c>
      <c r="C482" s="2" t="s">
        <v>356</v>
      </c>
      <c r="D482" s="3">
        <v>297.6</v>
      </c>
      <c r="E482" s="3">
        <v>295.3</v>
      </c>
      <c r="F482" s="3">
        <f t="shared" si="14"/>
        <v>295.3</v>
      </c>
      <c r="G482" s="3">
        <f t="shared" si="15"/>
        <v>2.30000000000001</v>
      </c>
      <c r="H482" s="2" t="s">
        <v>2978</v>
      </c>
      <c r="I482" s="2" t="s">
        <v>3405</v>
      </c>
      <c r="J482" s="2" t="s">
        <v>3442</v>
      </c>
    </row>
    <row r="483" ht="19" customHeight="1" spans="1:10">
      <c r="A483" s="2">
        <v>2</v>
      </c>
      <c r="B483" s="2" t="s">
        <v>3236</v>
      </c>
      <c r="C483" s="2" t="s">
        <v>179</v>
      </c>
      <c r="D483" s="3">
        <v>1485.5</v>
      </c>
      <c r="E483" s="3">
        <v>1483.4</v>
      </c>
      <c r="F483" s="3">
        <f t="shared" si="14"/>
        <v>1483.4</v>
      </c>
      <c r="G483" s="3">
        <f t="shared" si="15"/>
        <v>2.09999999999991</v>
      </c>
      <c r="H483" s="2" t="s">
        <v>2978</v>
      </c>
      <c r="I483" s="2" t="s">
        <v>3405</v>
      </c>
      <c r="J483" s="2" t="s">
        <v>3046</v>
      </c>
    </row>
    <row r="484" ht="19" customHeight="1" spans="1:10">
      <c r="A484" s="2">
        <v>2</v>
      </c>
      <c r="B484" s="2" t="s">
        <v>519</v>
      </c>
      <c r="C484" s="2" t="s">
        <v>564</v>
      </c>
      <c r="D484" s="3">
        <v>225.3</v>
      </c>
      <c r="E484" s="3">
        <v>220.6</v>
      </c>
      <c r="F484" s="3">
        <f t="shared" si="14"/>
        <v>220.6</v>
      </c>
      <c r="G484" s="3">
        <f t="shared" si="15"/>
        <v>4.70000000000002</v>
      </c>
      <c r="H484" s="2" t="s">
        <v>2978</v>
      </c>
      <c r="I484" s="2" t="s">
        <v>3405</v>
      </c>
      <c r="J484" s="2" t="s">
        <v>3222</v>
      </c>
    </row>
    <row r="485" ht="19" customHeight="1" spans="1:10">
      <c r="A485" s="2">
        <v>2</v>
      </c>
      <c r="B485" s="2" t="s">
        <v>3443</v>
      </c>
      <c r="C485" s="2" t="s">
        <v>356</v>
      </c>
      <c r="D485" s="3">
        <v>8352.4</v>
      </c>
      <c r="E485" s="3">
        <v>8165.2</v>
      </c>
      <c r="F485" s="3">
        <f t="shared" si="14"/>
        <v>8165.2</v>
      </c>
      <c r="G485" s="3">
        <f t="shared" si="15"/>
        <v>187.2</v>
      </c>
      <c r="H485" s="2" t="s">
        <v>2978</v>
      </c>
      <c r="I485" s="2" t="s">
        <v>3405</v>
      </c>
      <c r="J485" s="2" t="s">
        <v>3209</v>
      </c>
    </row>
    <row r="486" ht="19" customHeight="1" spans="1:10">
      <c r="A486" s="2">
        <v>2</v>
      </c>
      <c r="B486" s="2" t="s">
        <v>3239</v>
      </c>
      <c r="C486" s="2" t="s">
        <v>121</v>
      </c>
      <c r="D486" s="3">
        <v>161.4</v>
      </c>
      <c r="E486" s="3">
        <v>160.5</v>
      </c>
      <c r="F486" s="3">
        <f t="shared" si="14"/>
        <v>160.5</v>
      </c>
      <c r="G486" s="3">
        <f t="shared" si="15"/>
        <v>0.900000000000006</v>
      </c>
      <c r="H486" s="2" t="s">
        <v>2978</v>
      </c>
      <c r="I486" s="2" t="s">
        <v>3405</v>
      </c>
      <c r="J486" s="2" t="s">
        <v>3109</v>
      </c>
    </row>
    <row r="487" ht="19" customHeight="1" spans="1:10">
      <c r="A487" s="2">
        <v>2</v>
      </c>
      <c r="B487" s="2" t="s">
        <v>642</v>
      </c>
      <c r="C487" s="2" t="s">
        <v>564</v>
      </c>
      <c r="D487" s="3">
        <v>774.3</v>
      </c>
      <c r="E487" s="3">
        <v>734.7</v>
      </c>
      <c r="F487" s="3">
        <f t="shared" si="14"/>
        <v>734.7</v>
      </c>
      <c r="G487" s="3">
        <f t="shared" si="15"/>
        <v>39.5999999999999</v>
      </c>
      <c r="H487" s="2" t="s">
        <v>2978</v>
      </c>
      <c r="I487" s="2" t="s">
        <v>3405</v>
      </c>
      <c r="J487" s="2" t="s">
        <v>3295</v>
      </c>
    </row>
    <row r="488" ht="19" customHeight="1" spans="1:10">
      <c r="A488" s="2">
        <v>2</v>
      </c>
      <c r="B488" s="2" t="s">
        <v>400</v>
      </c>
      <c r="C488" s="2" t="s">
        <v>356</v>
      </c>
      <c r="D488" s="3">
        <v>542</v>
      </c>
      <c r="E488" s="3">
        <v>536.7</v>
      </c>
      <c r="F488" s="3">
        <f t="shared" si="14"/>
        <v>536.7</v>
      </c>
      <c r="G488" s="3">
        <f t="shared" si="15"/>
        <v>5.29999999999995</v>
      </c>
      <c r="H488" s="2" t="s">
        <v>2978</v>
      </c>
      <c r="I488" s="2" t="s">
        <v>3405</v>
      </c>
      <c r="J488" s="2" t="s">
        <v>3444</v>
      </c>
    </row>
    <row r="489" ht="19" customHeight="1" spans="1:10">
      <c r="A489" s="2">
        <v>2</v>
      </c>
      <c r="B489" s="2" t="s">
        <v>401</v>
      </c>
      <c r="C489" s="2" t="s">
        <v>356</v>
      </c>
      <c r="D489" s="3">
        <v>150.8</v>
      </c>
      <c r="E489" s="3">
        <v>126.7</v>
      </c>
      <c r="F489" s="3">
        <f t="shared" si="14"/>
        <v>126.7</v>
      </c>
      <c r="G489" s="3">
        <f t="shared" si="15"/>
        <v>24.1</v>
      </c>
      <c r="H489" s="2" t="s">
        <v>2978</v>
      </c>
      <c r="I489" s="2" t="s">
        <v>3405</v>
      </c>
      <c r="J489" s="2" t="s">
        <v>2986</v>
      </c>
    </row>
    <row r="490" ht="19" customHeight="1" spans="1:10">
      <c r="A490" s="2">
        <v>2</v>
      </c>
      <c r="B490" s="2" t="s">
        <v>402</v>
      </c>
      <c r="C490" s="2" t="s">
        <v>356</v>
      </c>
      <c r="D490" s="3">
        <v>1452.6</v>
      </c>
      <c r="E490" s="3">
        <v>1432.6</v>
      </c>
      <c r="F490" s="3">
        <f t="shared" si="14"/>
        <v>1432.6</v>
      </c>
      <c r="G490" s="3">
        <f t="shared" si="15"/>
        <v>20</v>
      </c>
      <c r="H490" s="2" t="s">
        <v>2978</v>
      </c>
      <c r="I490" s="2" t="s">
        <v>3405</v>
      </c>
      <c r="J490" s="2" t="s">
        <v>3282</v>
      </c>
    </row>
    <row r="491" ht="19" customHeight="1" spans="1:10">
      <c r="A491" s="2">
        <v>2</v>
      </c>
      <c r="B491" s="2" t="s">
        <v>405</v>
      </c>
      <c r="C491" s="2" t="s">
        <v>356</v>
      </c>
      <c r="D491" s="3">
        <v>3290.1</v>
      </c>
      <c r="E491" s="3">
        <v>3023.2</v>
      </c>
      <c r="F491" s="3">
        <f t="shared" si="14"/>
        <v>3023.2</v>
      </c>
      <c r="G491" s="3">
        <f t="shared" si="15"/>
        <v>266.9</v>
      </c>
      <c r="H491" s="2" t="s">
        <v>2978</v>
      </c>
      <c r="I491" s="2" t="s">
        <v>3405</v>
      </c>
      <c r="J491" s="2" t="s">
        <v>3298</v>
      </c>
    </row>
    <row r="492" ht="19" customHeight="1" spans="1:10">
      <c r="A492" s="2">
        <v>2</v>
      </c>
      <c r="B492" s="2" t="s">
        <v>169</v>
      </c>
      <c r="C492" s="2" t="s">
        <v>121</v>
      </c>
      <c r="D492" s="3">
        <v>17.3</v>
      </c>
      <c r="E492" s="3">
        <v>24.8</v>
      </c>
      <c r="F492" s="3">
        <f t="shared" si="14"/>
        <v>17.3</v>
      </c>
      <c r="G492" s="3">
        <f t="shared" si="15"/>
        <v>0</v>
      </c>
      <c r="H492" s="2" t="s">
        <v>2978</v>
      </c>
      <c r="I492" s="2" t="s">
        <v>3405</v>
      </c>
      <c r="J492" s="2" t="s">
        <v>3130</v>
      </c>
    </row>
    <row r="493" ht="19" customHeight="1" spans="1:10">
      <c r="A493" s="2">
        <v>2</v>
      </c>
      <c r="B493" s="2" t="s">
        <v>648</v>
      </c>
      <c r="C493" s="2" t="s">
        <v>564</v>
      </c>
      <c r="D493" s="3">
        <v>18.2</v>
      </c>
      <c r="E493" s="3">
        <v>0</v>
      </c>
      <c r="F493" s="3">
        <f t="shared" si="14"/>
        <v>0</v>
      </c>
      <c r="G493" s="3">
        <f t="shared" si="15"/>
        <v>18.2</v>
      </c>
      <c r="H493" s="2" t="s">
        <v>2978</v>
      </c>
      <c r="I493" s="2" t="s">
        <v>3405</v>
      </c>
      <c r="J493" s="2" t="s">
        <v>3154</v>
      </c>
    </row>
    <row r="494" ht="19" customHeight="1" spans="1:10">
      <c r="A494" s="2">
        <v>2</v>
      </c>
      <c r="B494" s="2" t="s">
        <v>406</v>
      </c>
      <c r="C494" s="2" t="s">
        <v>179</v>
      </c>
      <c r="D494" s="3">
        <v>7.1</v>
      </c>
      <c r="E494" s="3">
        <v>7.1</v>
      </c>
      <c r="F494" s="3">
        <f t="shared" si="14"/>
        <v>7.1</v>
      </c>
      <c r="G494" s="3">
        <f t="shared" si="15"/>
        <v>0</v>
      </c>
      <c r="H494" s="2" t="s">
        <v>2978</v>
      </c>
      <c r="I494" s="2" t="s">
        <v>3405</v>
      </c>
      <c r="J494" s="2" t="s">
        <v>2980</v>
      </c>
    </row>
    <row r="495" ht="19" customHeight="1" spans="1:10">
      <c r="A495" s="2">
        <v>2</v>
      </c>
      <c r="B495" s="2" t="s">
        <v>3249</v>
      </c>
      <c r="C495" s="2" t="s">
        <v>564</v>
      </c>
      <c r="D495" s="3">
        <v>18.5</v>
      </c>
      <c r="E495" s="3">
        <v>0.2</v>
      </c>
      <c r="F495" s="3">
        <f t="shared" si="14"/>
        <v>0.2</v>
      </c>
      <c r="G495" s="3">
        <f t="shared" si="15"/>
        <v>18.3</v>
      </c>
      <c r="H495" s="2" t="s">
        <v>2978</v>
      </c>
      <c r="I495" s="2" t="s">
        <v>3405</v>
      </c>
      <c r="J495" s="2" t="s">
        <v>3120</v>
      </c>
    </row>
    <row r="496" ht="19" customHeight="1" spans="1:10">
      <c r="A496" s="2">
        <v>2</v>
      </c>
      <c r="B496" s="2" t="s">
        <v>3251</v>
      </c>
      <c r="C496" s="2" t="s">
        <v>3070</v>
      </c>
      <c r="D496" s="3">
        <v>297.1</v>
      </c>
      <c r="E496" s="3">
        <v>280.9</v>
      </c>
      <c r="F496" s="3">
        <f t="shared" si="14"/>
        <v>280.9</v>
      </c>
      <c r="G496" s="3">
        <f t="shared" si="15"/>
        <v>16.2</v>
      </c>
      <c r="H496" s="2" t="s">
        <v>2978</v>
      </c>
      <c r="I496" s="2" t="s">
        <v>3405</v>
      </c>
      <c r="J496" s="2" t="s">
        <v>3259</v>
      </c>
    </row>
    <row r="497" ht="19" customHeight="1" spans="1:10">
      <c r="A497" s="2">
        <v>2</v>
      </c>
      <c r="B497" s="2" t="s">
        <v>3255</v>
      </c>
      <c r="C497" s="2" t="s">
        <v>356</v>
      </c>
      <c r="D497" s="3">
        <v>215</v>
      </c>
      <c r="E497" s="3">
        <v>171.3</v>
      </c>
      <c r="F497" s="3">
        <f t="shared" si="14"/>
        <v>171.3</v>
      </c>
      <c r="G497" s="3">
        <f t="shared" si="15"/>
        <v>43.7</v>
      </c>
      <c r="H497" s="2" t="s">
        <v>2978</v>
      </c>
      <c r="I497" s="2" t="s">
        <v>3405</v>
      </c>
      <c r="J497" s="2" t="s">
        <v>3445</v>
      </c>
    </row>
    <row r="498" ht="19" customHeight="1" spans="1:10">
      <c r="A498" s="2">
        <v>2</v>
      </c>
      <c r="B498" s="2" t="s">
        <v>291</v>
      </c>
      <c r="C498" s="2" t="s">
        <v>274</v>
      </c>
      <c r="D498" s="3">
        <v>4104.1</v>
      </c>
      <c r="E498" s="3">
        <v>4034.2</v>
      </c>
      <c r="F498" s="3">
        <f t="shared" si="14"/>
        <v>4034.2</v>
      </c>
      <c r="G498" s="3">
        <f t="shared" si="15"/>
        <v>69.9000000000005</v>
      </c>
      <c r="H498" s="2" t="s">
        <v>2978</v>
      </c>
      <c r="I498" s="2" t="s">
        <v>3405</v>
      </c>
      <c r="J498" s="2" t="s">
        <v>3210</v>
      </c>
    </row>
    <row r="499" ht="19" customHeight="1" spans="1:10">
      <c r="A499" s="2">
        <v>2</v>
      </c>
      <c r="B499" s="2" t="s">
        <v>407</v>
      </c>
      <c r="C499" s="2" t="s">
        <v>356</v>
      </c>
      <c r="D499" s="3">
        <v>1281.3</v>
      </c>
      <c r="E499" s="3">
        <v>1248.6</v>
      </c>
      <c r="F499" s="3">
        <f t="shared" si="14"/>
        <v>1248.6</v>
      </c>
      <c r="G499" s="3">
        <f t="shared" si="15"/>
        <v>32.7</v>
      </c>
      <c r="H499" s="2" t="s">
        <v>2978</v>
      </c>
      <c r="I499" s="2" t="s">
        <v>3405</v>
      </c>
      <c r="J499" s="2" t="s">
        <v>3355</v>
      </c>
    </row>
    <row r="500" ht="19" customHeight="1" spans="1:10">
      <c r="A500" s="2">
        <v>2</v>
      </c>
      <c r="B500" s="2" t="s">
        <v>520</v>
      </c>
      <c r="C500" s="2" t="s">
        <v>121</v>
      </c>
      <c r="D500" s="3">
        <v>0</v>
      </c>
      <c r="E500" s="3">
        <v>0</v>
      </c>
      <c r="F500" s="3">
        <f t="shared" si="14"/>
        <v>0</v>
      </c>
      <c r="G500" s="3">
        <f t="shared" si="15"/>
        <v>0</v>
      </c>
      <c r="H500" s="2" t="s">
        <v>2978</v>
      </c>
      <c r="I500" s="2" t="s">
        <v>3405</v>
      </c>
      <c r="J500" s="2" t="s">
        <v>3113</v>
      </c>
    </row>
    <row r="501" ht="19" customHeight="1" spans="1:10">
      <c r="A501" s="2">
        <v>2</v>
      </c>
      <c r="B501" s="2" t="s">
        <v>409</v>
      </c>
      <c r="C501" s="2" t="s">
        <v>356</v>
      </c>
      <c r="D501" s="3">
        <v>4723.1</v>
      </c>
      <c r="E501" s="3">
        <v>4290.8</v>
      </c>
      <c r="F501" s="3">
        <f t="shared" si="14"/>
        <v>4290.8</v>
      </c>
      <c r="G501" s="3">
        <f t="shared" si="15"/>
        <v>432.3</v>
      </c>
      <c r="H501" s="2" t="s">
        <v>2978</v>
      </c>
      <c r="I501" s="2" t="s">
        <v>3412</v>
      </c>
      <c r="J501" s="2" t="s">
        <v>3245</v>
      </c>
    </row>
    <row r="502" ht="19" customHeight="1" spans="1:10">
      <c r="A502" s="2">
        <v>2</v>
      </c>
      <c r="B502" s="2" t="s">
        <v>114</v>
      </c>
      <c r="C502" s="2" t="s">
        <v>121</v>
      </c>
      <c r="D502" s="3">
        <v>1764.9</v>
      </c>
      <c r="E502" s="3">
        <v>1760.7</v>
      </c>
      <c r="F502" s="3">
        <f t="shared" si="14"/>
        <v>1760.7</v>
      </c>
      <c r="G502" s="3">
        <f t="shared" si="15"/>
        <v>4.20000000000005</v>
      </c>
      <c r="H502" s="2" t="s">
        <v>2978</v>
      </c>
      <c r="I502" s="2" t="s">
        <v>3446</v>
      </c>
      <c r="J502" s="2" t="s">
        <v>3287</v>
      </c>
    </row>
    <row r="503" ht="19" customHeight="1" spans="1:10">
      <c r="A503" s="2">
        <v>2</v>
      </c>
      <c r="B503" s="2" t="s">
        <v>3261</v>
      </c>
      <c r="C503" s="2" t="s">
        <v>356</v>
      </c>
      <c r="D503" s="3">
        <v>5590.5</v>
      </c>
      <c r="E503" s="3">
        <v>5486.6</v>
      </c>
      <c r="F503" s="3">
        <f t="shared" si="14"/>
        <v>5486.6</v>
      </c>
      <c r="G503" s="3">
        <f t="shared" si="15"/>
        <v>103.9</v>
      </c>
      <c r="H503" s="2" t="s">
        <v>2978</v>
      </c>
      <c r="I503" s="2" t="s">
        <v>3405</v>
      </c>
      <c r="J503" s="2" t="s">
        <v>3343</v>
      </c>
    </row>
    <row r="504" ht="19" customHeight="1" spans="1:10">
      <c r="A504" s="2">
        <v>2</v>
      </c>
      <c r="B504" s="2" t="s">
        <v>413</v>
      </c>
      <c r="C504" s="2" t="s">
        <v>356</v>
      </c>
      <c r="D504" s="3">
        <v>9674.6</v>
      </c>
      <c r="E504" s="3">
        <v>9508.3</v>
      </c>
      <c r="F504" s="3">
        <f t="shared" si="14"/>
        <v>9508.3</v>
      </c>
      <c r="G504" s="3">
        <f t="shared" si="15"/>
        <v>166.300000000001</v>
      </c>
      <c r="H504" s="2" t="s">
        <v>2978</v>
      </c>
      <c r="I504" s="2" t="s">
        <v>3405</v>
      </c>
      <c r="J504" s="2" t="s">
        <v>3237</v>
      </c>
    </row>
    <row r="505" ht="19" customHeight="1" spans="1:10">
      <c r="A505" s="2">
        <v>2</v>
      </c>
      <c r="B505" s="2" t="s">
        <v>653</v>
      </c>
      <c r="C505" s="2" t="s">
        <v>121</v>
      </c>
      <c r="D505" s="3">
        <v>115.9</v>
      </c>
      <c r="E505" s="3">
        <v>115.9</v>
      </c>
      <c r="F505" s="3">
        <f t="shared" si="14"/>
        <v>115.9</v>
      </c>
      <c r="G505" s="3">
        <f t="shared" si="15"/>
        <v>0</v>
      </c>
      <c r="H505" s="2" t="s">
        <v>2978</v>
      </c>
      <c r="I505" s="2" t="s">
        <v>3405</v>
      </c>
      <c r="J505" s="2" t="s">
        <v>3179</v>
      </c>
    </row>
    <row r="506" ht="19" customHeight="1" spans="1:10">
      <c r="A506" s="2">
        <v>2</v>
      </c>
      <c r="B506" s="2" t="s">
        <v>3265</v>
      </c>
      <c r="C506" s="2" t="s">
        <v>3070</v>
      </c>
      <c r="D506" s="3">
        <v>1038.8</v>
      </c>
      <c r="E506" s="3">
        <v>972.6</v>
      </c>
      <c r="F506" s="3">
        <f t="shared" si="14"/>
        <v>972.6</v>
      </c>
      <c r="G506" s="3">
        <f t="shared" si="15"/>
        <v>66.1999999999999</v>
      </c>
      <c r="H506" s="2" t="s">
        <v>2978</v>
      </c>
      <c r="I506" s="2" t="s">
        <v>3405</v>
      </c>
      <c r="J506" s="2" t="s">
        <v>3029</v>
      </c>
    </row>
    <row r="507" ht="19" customHeight="1" spans="1:10">
      <c r="A507" s="2">
        <v>2</v>
      </c>
      <c r="B507" s="2" t="s">
        <v>258</v>
      </c>
      <c r="C507" s="2" t="s">
        <v>3104</v>
      </c>
      <c r="D507" s="3">
        <v>5295.3</v>
      </c>
      <c r="E507" s="3">
        <v>5221.9</v>
      </c>
      <c r="F507" s="3">
        <f t="shared" si="14"/>
        <v>5221.9</v>
      </c>
      <c r="G507" s="3">
        <f t="shared" si="15"/>
        <v>73.4000000000005</v>
      </c>
      <c r="H507" s="2" t="s">
        <v>2978</v>
      </c>
      <c r="I507" s="2" t="s">
        <v>3447</v>
      </c>
      <c r="J507" s="2" t="s">
        <v>3357</v>
      </c>
    </row>
    <row r="508" ht="19" customHeight="1" spans="1:10">
      <c r="A508" s="2">
        <v>2</v>
      </c>
      <c r="B508" s="2" t="s">
        <v>654</v>
      </c>
      <c r="C508" s="2" t="s">
        <v>564</v>
      </c>
      <c r="D508" s="3">
        <v>1056.8</v>
      </c>
      <c r="E508" s="3">
        <v>1044.1</v>
      </c>
      <c r="F508" s="3">
        <f t="shared" si="14"/>
        <v>1044.1</v>
      </c>
      <c r="G508" s="3">
        <f t="shared" si="15"/>
        <v>12.7</v>
      </c>
      <c r="H508" s="2" t="s">
        <v>2978</v>
      </c>
      <c r="I508" s="2" t="s">
        <v>3405</v>
      </c>
      <c r="J508" s="2" t="s">
        <v>3161</v>
      </c>
    </row>
    <row r="509" ht="19" customHeight="1" spans="1:10">
      <c r="A509" s="2">
        <v>2</v>
      </c>
      <c r="B509" s="2" t="s">
        <v>3268</v>
      </c>
      <c r="C509" s="2" t="s">
        <v>121</v>
      </c>
      <c r="D509" s="3">
        <v>25</v>
      </c>
      <c r="E509" s="3">
        <v>24.8</v>
      </c>
      <c r="F509" s="3">
        <f t="shared" si="14"/>
        <v>24.8</v>
      </c>
      <c r="G509" s="3">
        <f t="shared" si="15"/>
        <v>0.199999999999999</v>
      </c>
      <c r="H509" s="2" t="s">
        <v>2978</v>
      </c>
      <c r="I509" s="2" t="s">
        <v>3405</v>
      </c>
      <c r="J509" s="2" t="s">
        <v>3208</v>
      </c>
    </row>
    <row r="510" ht="19" customHeight="1" spans="1:10">
      <c r="A510" s="2">
        <v>2</v>
      </c>
      <c r="B510" s="2" t="s">
        <v>521</v>
      </c>
      <c r="C510" s="2" t="s">
        <v>121</v>
      </c>
      <c r="D510" s="3">
        <v>6176.1</v>
      </c>
      <c r="E510" s="3">
        <v>6079.6</v>
      </c>
      <c r="F510" s="3">
        <f t="shared" si="14"/>
        <v>6079.6</v>
      </c>
      <c r="G510" s="3">
        <f t="shared" si="15"/>
        <v>96.5</v>
      </c>
      <c r="H510" s="2" t="s">
        <v>2978</v>
      </c>
      <c r="I510" s="2" t="s">
        <v>3405</v>
      </c>
      <c r="J510" s="2" t="s">
        <v>3398</v>
      </c>
    </row>
    <row r="511" ht="19" customHeight="1" spans="1:10">
      <c r="A511" s="2">
        <v>2</v>
      </c>
      <c r="B511" s="2" t="s">
        <v>3271</v>
      </c>
      <c r="C511" s="2" t="s">
        <v>121</v>
      </c>
      <c r="D511" s="3">
        <v>18.3</v>
      </c>
      <c r="E511" s="3">
        <v>24.9</v>
      </c>
      <c r="F511" s="3">
        <f t="shared" si="14"/>
        <v>18.3</v>
      </c>
      <c r="G511" s="3">
        <f t="shared" si="15"/>
        <v>0</v>
      </c>
      <c r="H511" s="2" t="s">
        <v>2978</v>
      </c>
      <c r="I511" s="2" t="s">
        <v>3405</v>
      </c>
      <c r="J511" s="2" t="s">
        <v>3332</v>
      </c>
    </row>
    <row r="512" ht="19" customHeight="1" spans="1:10">
      <c r="A512" s="2">
        <v>2</v>
      </c>
      <c r="B512" s="2" t="s">
        <v>170</v>
      </c>
      <c r="C512" s="2" t="s">
        <v>3273</v>
      </c>
      <c r="D512" s="3">
        <v>11307.4</v>
      </c>
      <c r="E512" s="3">
        <v>11161.4</v>
      </c>
      <c r="F512" s="3">
        <f t="shared" si="14"/>
        <v>11161.4</v>
      </c>
      <c r="G512" s="3">
        <f t="shared" si="15"/>
        <v>146</v>
      </c>
      <c r="H512" s="2" t="s">
        <v>2978</v>
      </c>
      <c r="I512" s="2" t="s">
        <v>3405</v>
      </c>
      <c r="J512" s="2" t="s">
        <v>3007</v>
      </c>
    </row>
    <row r="513" ht="19" customHeight="1" spans="1:10">
      <c r="A513" s="2">
        <v>2</v>
      </c>
      <c r="B513" s="2" t="s">
        <v>3275</v>
      </c>
      <c r="C513" s="2" t="s">
        <v>179</v>
      </c>
      <c r="D513" s="3">
        <v>4401.2</v>
      </c>
      <c r="E513" s="3">
        <v>4261.9</v>
      </c>
      <c r="F513" s="3">
        <f t="shared" si="14"/>
        <v>4261.9</v>
      </c>
      <c r="G513" s="3">
        <f t="shared" si="15"/>
        <v>139.3</v>
      </c>
      <c r="H513" s="2" t="s">
        <v>2978</v>
      </c>
      <c r="I513" s="2" t="s">
        <v>3405</v>
      </c>
      <c r="J513" s="2" t="s">
        <v>3114</v>
      </c>
    </row>
    <row r="514" ht="19" customHeight="1" spans="1:10">
      <c r="A514" s="2">
        <v>2</v>
      </c>
      <c r="B514" s="2" t="s">
        <v>522</v>
      </c>
      <c r="C514" s="2" t="s">
        <v>3190</v>
      </c>
      <c r="D514" s="3">
        <v>269.9</v>
      </c>
      <c r="E514" s="3">
        <v>267.6</v>
      </c>
      <c r="F514" s="3">
        <f t="shared" ref="F514:F577" si="16">IF(ISNUMBER(E514),MIN(D514,E514),D514)</f>
        <v>267.6</v>
      </c>
      <c r="G514" s="3">
        <f t="shared" ref="G514:G577" si="17">D514-F514</f>
        <v>2.29999999999995</v>
      </c>
      <c r="H514" s="2" t="s">
        <v>2978</v>
      </c>
      <c r="I514" s="2" t="s">
        <v>3405</v>
      </c>
      <c r="J514" s="2" t="s">
        <v>3448</v>
      </c>
    </row>
    <row r="515" ht="19" customHeight="1" spans="1:10">
      <c r="A515" s="2">
        <v>2</v>
      </c>
      <c r="B515" s="2" t="s">
        <v>173</v>
      </c>
      <c r="C515" s="2" t="s">
        <v>564</v>
      </c>
      <c r="D515" s="3">
        <v>0</v>
      </c>
      <c r="E515" s="3">
        <v>0</v>
      </c>
      <c r="F515" s="3">
        <f t="shared" si="16"/>
        <v>0</v>
      </c>
      <c r="G515" s="3">
        <f t="shared" si="17"/>
        <v>0</v>
      </c>
      <c r="H515" s="2" t="s">
        <v>2978</v>
      </c>
      <c r="I515" s="2" t="s">
        <v>3405</v>
      </c>
      <c r="J515" s="2" t="s">
        <v>3368</v>
      </c>
    </row>
    <row r="516" ht="19" customHeight="1" spans="1:10">
      <c r="A516" s="2">
        <v>2</v>
      </c>
      <c r="B516" s="2" t="s">
        <v>3279</v>
      </c>
      <c r="C516" s="2" t="s">
        <v>121</v>
      </c>
      <c r="D516" s="3">
        <v>0</v>
      </c>
      <c r="E516" s="3">
        <v>25.5</v>
      </c>
      <c r="F516" s="3">
        <f t="shared" si="16"/>
        <v>0</v>
      </c>
      <c r="G516" s="3">
        <f t="shared" si="17"/>
        <v>0</v>
      </c>
      <c r="H516" s="2" t="s">
        <v>2978</v>
      </c>
      <c r="I516" s="2" t="s">
        <v>3405</v>
      </c>
      <c r="J516" s="2" t="s">
        <v>3042</v>
      </c>
    </row>
    <row r="517" ht="19" customHeight="1" spans="1:10">
      <c r="A517" s="2">
        <v>2</v>
      </c>
      <c r="B517" s="2" t="s">
        <v>294</v>
      </c>
      <c r="C517" s="2" t="s">
        <v>356</v>
      </c>
      <c r="D517" s="3">
        <v>790</v>
      </c>
      <c r="E517" s="3">
        <v>774.9</v>
      </c>
      <c r="F517" s="3">
        <f t="shared" si="16"/>
        <v>774.9</v>
      </c>
      <c r="G517" s="3">
        <f t="shared" si="17"/>
        <v>15.1</v>
      </c>
      <c r="H517" s="2" t="s">
        <v>2978</v>
      </c>
      <c r="I517" s="2" t="s">
        <v>3405</v>
      </c>
      <c r="J517" s="2" t="s">
        <v>3449</v>
      </c>
    </row>
    <row r="518" ht="19" customHeight="1" spans="1:10">
      <c r="A518" s="2">
        <v>2</v>
      </c>
      <c r="B518" s="2" t="s">
        <v>3450</v>
      </c>
      <c r="C518" s="2" t="s">
        <v>179</v>
      </c>
      <c r="D518" s="3">
        <v>6090.5</v>
      </c>
      <c r="E518" s="3">
        <v>5910.7</v>
      </c>
      <c r="F518" s="3">
        <f t="shared" si="16"/>
        <v>5910.7</v>
      </c>
      <c r="G518" s="3">
        <f t="shared" si="17"/>
        <v>179.8</v>
      </c>
      <c r="H518" s="2" t="s">
        <v>2978</v>
      </c>
      <c r="I518" s="2" t="s">
        <v>3408</v>
      </c>
      <c r="J518" s="2" t="s">
        <v>3291</v>
      </c>
    </row>
    <row r="519" ht="19" customHeight="1" spans="1:10">
      <c r="A519" s="2">
        <v>2</v>
      </c>
      <c r="B519" s="2" t="s">
        <v>3450</v>
      </c>
      <c r="C519" s="2" t="s">
        <v>66</v>
      </c>
      <c r="D519" s="3">
        <v>729</v>
      </c>
      <c r="E519" s="3">
        <v>681.5</v>
      </c>
      <c r="F519" s="3">
        <f t="shared" si="16"/>
        <v>681.5</v>
      </c>
      <c r="G519" s="3">
        <f t="shared" si="17"/>
        <v>47.5</v>
      </c>
      <c r="H519" s="2" t="s">
        <v>2978</v>
      </c>
      <c r="I519" s="2" t="s">
        <v>3413</v>
      </c>
      <c r="J519" s="2" t="s">
        <v>3397</v>
      </c>
    </row>
    <row r="520" ht="19" customHeight="1" spans="1:10">
      <c r="A520" s="2">
        <v>2</v>
      </c>
      <c r="B520" s="2" t="s">
        <v>523</v>
      </c>
      <c r="C520" s="2" t="s">
        <v>444</v>
      </c>
      <c r="D520" s="3">
        <v>3531</v>
      </c>
      <c r="E520" s="3">
        <v>3463.2</v>
      </c>
      <c r="F520" s="3">
        <f t="shared" si="16"/>
        <v>3463.2</v>
      </c>
      <c r="G520" s="3">
        <f t="shared" si="17"/>
        <v>67.8000000000002</v>
      </c>
      <c r="H520" s="2" t="s">
        <v>2978</v>
      </c>
      <c r="I520" s="2" t="s">
        <v>3405</v>
      </c>
      <c r="J520" s="2" t="s">
        <v>3157</v>
      </c>
    </row>
    <row r="521" ht="19" customHeight="1" spans="1:10">
      <c r="A521" s="2">
        <v>2</v>
      </c>
      <c r="B521" s="2" t="s">
        <v>115</v>
      </c>
      <c r="C521" s="2" t="s">
        <v>121</v>
      </c>
      <c r="D521" s="3">
        <v>121.5</v>
      </c>
      <c r="E521" s="3">
        <v>121.3</v>
      </c>
      <c r="F521" s="3">
        <f t="shared" si="16"/>
        <v>121.3</v>
      </c>
      <c r="G521" s="3">
        <f t="shared" si="17"/>
        <v>0.200000000000003</v>
      </c>
      <c r="H521" s="2" t="s">
        <v>2978</v>
      </c>
      <c r="I521" s="2" t="s">
        <v>3405</v>
      </c>
      <c r="J521" s="2" t="s">
        <v>3093</v>
      </c>
    </row>
    <row r="522" ht="19" customHeight="1" spans="1:10">
      <c r="A522" s="2">
        <v>2</v>
      </c>
      <c r="B522" s="2" t="s">
        <v>3284</v>
      </c>
      <c r="C522" s="2" t="s">
        <v>179</v>
      </c>
      <c r="D522" s="3">
        <v>1283</v>
      </c>
      <c r="E522" s="3">
        <v>1192.9</v>
      </c>
      <c r="F522" s="3">
        <f t="shared" si="16"/>
        <v>1192.9</v>
      </c>
      <c r="G522" s="3">
        <f t="shared" si="17"/>
        <v>90.0999999999999</v>
      </c>
      <c r="H522" s="2" t="s">
        <v>2978</v>
      </c>
      <c r="I522" s="2" t="s">
        <v>3405</v>
      </c>
      <c r="J522" s="2" t="s">
        <v>3138</v>
      </c>
    </row>
    <row r="523" ht="19" customHeight="1" spans="1:10">
      <c r="A523" s="2">
        <v>2</v>
      </c>
      <c r="B523" s="2" t="s">
        <v>91</v>
      </c>
      <c r="C523" s="2" t="s">
        <v>179</v>
      </c>
      <c r="D523" s="3">
        <v>1093.3</v>
      </c>
      <c r="E523" s="3">
        <v>1078.1</v>
      </c>
      <c r="F523" s="3">
        <f t="shared" si="16"/>
        <v>1078.1</v>
      </c>
      <c r="G523" s="3">
        <f t="shared" si="17"/>
        <v>15.2</v>
      </c>
      <c r="H523" s="2" t="s">
        <v>2978</v>
      </c>
      <c r="I523" s="2" t="s">
        <v>3405</v>
      </c>
      <c r="J523" s="2" t="s">
        <v>3084</v>
      </c>
    </row>
    <row r="524" ht="19" customHeight="1" spans="1:10">
      <c r="A524" s="2">
        <v>2</v>
      </c>
      <c r="B524" s="2" t="s">
        <v>705</v>
      </c>
      <c r="C524" s="2" t="s">
        <v>356</v>
      </c>
      <c r="D524" s="3">
        <v>4105.1</v>
      </c>
      <c r="E524" s="3">
        <v>4094.7</v>
      </c>
      <c r="F524" s="3">
        <f t="shared" si="16"/>
        <v>4094.7</v>
      </c>
      <c r="G524" s="3">
        <f t="shared" si="17"/>
        <v>10.4000000000005</v>
      </c>
      <c r="H524" s="2" t="s">
        <v>2978</v>
      </c>
      <c r="I524" s="2" t="s">
        <v>3451</v>
      </c>
      <c r="J524" s="2" t="s">
        <v>2995</v>
      </c>
    </row>
    <row r="525" ht="19" customHeight="1" spans="1:10">
      <c r="A525" s="2">
        <v>2</v>
      </c>
      <c r="B525" s="2" t="s">
        <v>524</v>
      </c>
      <c r="C525" s="2" t="s">
        <v>121</v>
      </c>
      <c r="D525" s="3">
        <v>3751.2</v>
      </c>
      <c r="E525" s="3">
        <v>3646.3</v>
      </c>
      <c r="F525" s="3">
        <f t="shared" si="16"/>
        <v>3646.3</v>
      </c>
      <c r="G525" s="3">
        <f t="shared" si="17"/>
        <v>104.9</v>
      </c>
      <c r="H525" s="2" t="s">
        <v>2978</v>
      </c>
      <c r="I525" s="2" t="s">
        <v>3405</v>
      </c>
      <c r="J525" s="2" t="s">
        <v>3077</v>
      </c>
    </row>
    <row r="526" ht="19" customHeight="1" spans="1:10">
      <c r="A526" s="2">
        <v>2</v>
      </c>
      <c r="B526" s="2" t="s">
        <v>526</v>
      </c>
      <c r="C526" s="2" t="s">
        <v>3190</v>
      </c>
      <c r="D526" s="3">
        <v>773.3</v>
      </c>
      <c r="E526" s="3">
        <v>730</v>
      </c>
      <c r="F526" s="3">
        <f t="shared" si="16"/>
        <v>730</v>
      </c>
      <c r="G526" s="3">
        <f t="shared" si="17"/>
        <v>43.3</v>
      </c>
      <c r="H526" s="2" t="s">
        <v>2978</v>
      </c>
      <c r="I526" s="2" t="s">
        <v>3405</v>
      </c>
      <c r="J526" s="2" t="s">
        <v>3452</v>
      </c>
    </row>
    <row r="527" ht="19" customHeight="1" spans="1:10">
      <c r="A527" s="2">
        <v>2</v>
      </c>
      <c r="B527" s="2" t="s">
        <v>298</v>
      </c>
      <c r="C527" s="2" t="s">
        <v>274</v>
      </c>
      <c r="D527" s="3">
        <v>3461.8</v>
      </c>
      <c r="E527" s="3">
        <v>3441.3</v>
      </c>
      <c r="F527" s="3">
        <f t="shared" si="16"/>
        <v>3441.3</v>
      </c>
      <c r="G527" s="3">
        <f t="shared" si="17"/>
        <v>20.5</v>
      </c>
      <c r="H527" s="2" t="s">
        <v>2978</v>
      </c>
      <c r="I527" s="2" t="s">
        <v>3405</v>
      </c>
      <c r="J527" s="2" t="s">
        <v>3377</v>
      </c>
    </row>
    <row r="528" ht="19" customHeight="1" spans="1:10">
      <c r="A528" s="2">
        <v>2</v>
      </c>
      <c r="B528" s="2" t="s">
        <v>527</v>
      </c>
      <c r="C528" s="2" t="s">
        <v>3190</v>
      </c>
      <c r="D528" s="3">
        <v>2972.5</v>
      </c>
      <c r="E528" s="3">
        <v>2765.6</v>
      </c>
      <c r="F528" s="3">
        <f t="shared" si="16"/>
        <v>2765.6</v>
      </c>
      <c r="G528" s="3">
        <f t="shared" si="17"/>
        <v>206.9</v>
      </c>
      <c r="H528" s="2" t="s">
        <v>2978</v>
      </c>
      <c r="I528" s="2" t="s">
        <v>3405</v>
      </c>
      <c r="J528" s="2" t="s">
        <v>3453</v>
      </c>
    </row>
    <row r="529" ht="19" customHeight="1" spans="1:10">
      <c r="A529" s="2">
        <v>2</v>
      </c>
      <c r="B529" s="2" t="s">
        <v>261</v>
      </c>
      <c r="C529" s="2" t="s">
        <v>179</v>
      </c>
      <c r="D529" s="3">
        <v>893.3</v>
      </c>
      <c r="E529" s="3">
        <v>878.8</v>
      </c>
      <c r="F529" s="3">
        <f t="shared" si="16"/>
        <v>878.8</v>
      </c>
      <c r="G529" s="3">
        <f t="shared" si="17"/>
        <v>14.5</v>
      </c>
      <c r="H529" s="2" t="s">
        <v>2978</v>
      </c>
      <c r="I529" s="2" t="s">
        <v>3405</v>
      </c>
      <c r="J529" s="2" t="s">
        <v>3304</v>
      </c>
    </row>
    <row r="530" ht="19" customHeight="1" spans="1:10">
      <c r="A530" s="2">
        <v>2</v>
      </c>
      <c r="B530" s="2" t="s">
        <v>531</v>
      </c>
      <c r="C530" s="2" t="s">
        <v>564</v>
      </c>
      <c r="D530" s="3">
        <v>4.7</v>
      </c>
      <c r="E530" s="3">
        <v>0</v>
      </c>
      <c r="F530" s="3">
        <f t="shared" si="16"/>
        <v>0</v>
      </c>
      <c r="G530" s="3">
        <f t="shared" si="17"/>
        <v>4.7</v>
      </c>
      <c r="H530" s="2" t="s">
        <v>2978</v>
      </c>
      <c r="I530" s="2" t="s">
        <v>3405</v>
      </c>
      <c r="J530" s="2" t="s">
        <v>3367</v>
      </c>
    </row>
    <row r="531" ht="19" customHeight="1" spans="1:10">
      <c r="A531" s="2">
        <v>2</v>
      </c>
      <c r="B531" s="2" t="s">
        <v>93</v>
      </c>
      <c r="C531" s="2" t="s">
        <v>179</v>
      </c>
      <c r="D531" s="3">
        <v>481.7</v>
      </c>
      <c r="E531" s="3">
        <v>470.9</v>
      </c>
      <c r="F531" s="3">
        <f t="shared" si="16"/>
        <v>470.9</v>
      </c>
      <c r="G531" s="3">
        <f t="shared" si="17"/>
        <v>10.8</v>
      </c>
      <c r="H531" s="2" t="s">
        <v>2978</v>
      </c>
      <c r="I531" s="2" t="s">
        <v>3405</v>
      </c>
      <c r="J531" s="2" t="s">
        <v>3065</v>
      </c>
    </row>
    <row r="532" ht="19" customHeight="1" spans="1:10">
      <c r="A532" s="2">
        <v>2</v>
      </c>
      <c r="B532" s="2" t="s">
        <v>417</v>
      </c>
      <c r="C532" s="2" t="s">
        <v>356</v>
      </c>
      <c r="D532" s="3">
        <v>1881.8</v>
      </c>
      <c r="E532" s="3">
        <v>1861</v>
      </c>
      <c r="F532" s="3">
        <f t="shared" si="16"/>
        <v>1861</v>
      </c>
      <c r="G532" s="3">
        <f t="shared" si="17"/>
        <v>20.8</v>
      </c>
      <c r="H532" s="2" t="s">
        <v>2978</v>
      </c>
      <c r="I532" s="2" t="s">
        <v>3405</v>
      </c>
      <c r="J532" s="2" t="s">
        <v>3008</v>
      </c>
    </row>
    <row r="533" ht="19" customHeight="1" spans="1:10">
      <c r="A533" s="2">
        <v>2</v>
      </c>
      <c r="B533" s="2" t="s">
        <v>263</v>
      </c>
      <c r="C533" s="2" t="s">
        <v>179</v>
      </c>
      <c r="D533" s="3">
        <v>3290.9</v>
      </c>
      <c r="E533" s="3">
        <v>3194.7</v>
      </c>
      <c r="F533" s="3">
        <f t="shared" si="16"/>
        <v>3194.7</v>
      </c>
      <c r="G533" s="3">
        <f t="shared" si="17"/>
        <v>96.2000000000003</v>
      </c>
      <c r="H533" s="2" t="s">
        <v>2978</v>
      </c>
      <c r="I533" s="2" t="s">
        <v>3405</v>
      </c>
      <c r="J533" s="2" t="s">
        <v>3244</v>
      </c>
    </row>
    <row r="534" ht="19" customHeight="1" spans="1:10">
      <c r="A534" s="2">
        <v>2</v>
      </c>
      <c r="B534" s="2" t="s">
        <v>3299</v>
      </c>
      <c r="C534" s="2" t="s">
        <v>356</v>
      </c>
      <c r="D534" s="3">
        <v>6963</v>
      </c>
      <c r="E534" s="3">
        <v>6676.2</v>
      </c>
      <c r="F534" s="3">
        <f t="shared" si="16"/>
        <v>6676.2</v>
      </c>
      <c r="G534" s="3">
        <f t="shared" si="17"/>
        <v>286.8</v>
      </c>
      <c r="H534" s="2" t="s">
        <v>2978</v>
      </c>
      <c r="I534" s="2" t="s">
        <v>3405</v>
      </c>
      <c r="J534" s="2" t="s">
        <v>3168</v>
      </c>
    </row>
    <row r="535" ht="19" customHeight="1" spans="1:10">
      <c r="A535" s="2">
        <v>2</v>
      </c>
      <c r="B535" s="2" t="s">
        <v>3301</v>
      </c>
      <c r="C535" s="2" t="s">
        <v>3070</v>
      </c>
      <c r="D535" s="3">
        <v>2837</v>
      </c>
      <c r="E535" s="3">
        <v>2811.5</v>
      </c>
      <c r="F535" s="3">
        <f t="shared" si="16"/>
        <v>2811.5</v>
      </c>
      <c r="G535" s="3">
        <f t="shared" si="17"/>
        <v>25.5</v>
      </c>
      <c r="H535" s="2" t="s">
        <v>2978</v>
      </c>
      <c r="I535" s="2" t="s">
        <v>3405</v>
      </c>
      <c r="J535" s="2" t="s">
        <v>3088</v>
      </c>
    </row>
    <row r="536" ht="19" customHeight="1" spans="1:10">
      <c r="A536" s="2">
        <v>2</v>
      </c>
      <c r="B536" s="2" t="s">
        <v>175</v>
      </c>
      <c r="C536" s="2" t="s">
        <v>121</v>
      </c>
      <c r="D536" s="3">
        <v>334.9</v>
      </c>
      <c r="E536" s="3">
        <v>350.6</v>
      </c>
      <c r="F536" s="3">
        <f t="shared" si="16"/>
        <v>334.9</v>
      </c>
      <c r="G536" s="3">
        <f t="shared" si="17"/>
        <v>0</v>
      </c>
      <c r="H536" s="2" t="s">
        <v>2978</v>
      </c>
      <c r="I536" s="2" t="s">
        <v>3405</v>
      </c>
      <c r="J536" s="2" t="s">
        <v>3027</v>
      </c>
    </row>
    <row r="537" ht="19" customHeight="1" spans="1:10">
      <c r="A537" s="2">
        <v>2</v>
      </c>
      <c r="B537" s="2" t="s">
        <v>656</v>
      </c>
      <c r="C537" s="2" t="s">
        <v>3070</v>
      </c>
      <c r="D537" s="3">
        <v>1209.7</v>
      </c>
      <c r="E537" s="3">
        <v>1104.1</v>
      </c>
      <c r="F537" s="3">
        <f t="shared" si="16"/>
        <v>1104.1</v>
      </c>
      <c r="G537" s="3">
        <f t="shared" si="17"/>
        <v>105.6</v>
      </c>
      <c r="H537" s="2" t="s">
        <v>2978</v>
      </c>
      <c r="I537" s="2" t="s">
        <v>3405</v>
      </c>
      <c r="J537" s="2" t="s">
        <v>3272</v>
      </c>
    </row>
    <row r="538" ht="19" customHeight="1" spans="1:10">
      <c r="A538" s="2">
        <v>2</v>
      </c>
      <c r="B538" s="2" t="s">
        <v>657</v>
      </c>
      <c r="C538" s="2" t="s">
        <v>564</v>
      </c>
      <c r="D538" s="3">
        <v>376.5</v>
      </c>
      <c r="E538" s="3">
        <v>373.5</v>
      </c>
      <c r="F538" s="3">
        <f t="shared" si="16"/>
        <v>373.5</v>
      </c>
      <c r="G538" s="3">
        <f t="shared" si="17"/>
        <v>3</v>
      </c>
      <c r="H538" s="2" t="s">
        <v>2978</v>
      </c>
      <c r="I538" s="2" t="s">
        <v>3405</v>
      </c>
      <c r="J538" s="2" t="s">
        <v>3309</v>
      </c>
    </row>
    <row r="539" ht="19" customHeight="1" spans="1:10">
      <c r="A539" s="2">
        <v>2</v>
      </c>
      <c r="B539" s="2" t="s">
        <v>418</v>
      </c>
      <c r="C539" s="2" t="s">
        <v>356</v>
      </c>
      <c r="D539" s="3">
        <v>0.1</v>
      </c>
      <c r="E539" s="3">
        <v>0</v>
      </c>
      <c r="F539" s="3">
        <f t="shared" si="16"/>
        <v>0</v>
      </c>
      <c r="G539" s="3">
        <f t="shared" si="17"/>
        <v>0.1</v>
      </c>
      <c r="H539" s="2" t="s">
        <v>2978</v>
      </c>
      <c r="I539" s="2" t="s">
        <v>3405</v>
      </c>
      <c r="J539" s="2" t="s">
        <v>3351</v>
      </c>
    </row>
    <row r="540" ht="19" customHeight="1" spans="1:10">
      <c r="A540" s="2">
        <v>2</v>
      </c>
      <c r="B540" s="2" t="s">
        <v>658</v>
      </c>
      <c r="C540" s="2" t="s">
        <v>564</v>
      </c>
      <c r="D540" s="3">
        <v>2712.6</v>
      </c>
      <c r="E540" s="3">
        <v>2565.2</v>
      </c>
      <c r="F540" s="3">
        <f t="shared" si="16"/>
        <v>2565.2</v>
      </c>
      <c r="G540" s="3">
        <f t="shared" si="17"/>
        <v>147.4</v>
      </c>
      <c r="H540" s="2" t="s">
        <v>2978</v>
      </c>
      <c r="I540" s="2" t="s">
        <v>3405</v>
      </c>
      <c r="J540" s="2" t="s">
        <v>3352</v>
      </c>
    </row>
    <row r="541" ht="19" customHeight="1" spans="1:10">
      <c r="A541" s="2">
        <v>2</v>
      </c>
      <c r="B541" s="2" t="s">
        <v>3308</v>
      </c>
      <c r="C541" s="2" t="s">
        <v>564</v>
      </c>
      <c r="D541" s="3">
        <v>53.9</v>
      </c>
      <c r="E541" s="3">
        <v>53.3</v>
      </c>
      <c r="F541" s="3">
        <f t="shared" si="16"/>
        <v>53.3</v>
      </c>
      <c r="G541" s="3">
        <f t="shared" si="17"/>
        <v>0.600000000000001</v>
      </c>
      <c r="H541" s="2" t="s">
        <v>2978</v>
      </c>
      <c r="I541" s="2" t="s">
        <v>3454</v>
      </c>
      <c r="J541" s="2" t="s">
        <v>3196</v>
      </c>
    </row>
    <row r="542" ht="19" customHeight="1" spans="1:10">
      <c r="A542" s="2">
        <v>2</v>
      </c>
      <c r="B542" s="2" t="s">
        <v>420</v>
      </c>
      <c r="C542" s="2" t="s">
        <v>356</v>
      </c>
      <c r="D542" s="3">
        <v>8748</v>
      </c>
      <c r="E542" s="3">
        <v>8343.3</v>
      </c>
      <c r="F542" s="3">
        <f t="shared" si="16"/>
        <v>8343.3</v>
      </c>
      <c r="G542" s="3">
        <f t="shared" si="17"/>
        <v>404.700000000001</v>
      </c>
      <c r="H542" s="2" t="s">
        <v>2978</v>
      </c>
      <c r="I542" s="2" t="s">
        <v>3405</v>
      </c>
      <c r="J542" s="2" t="s">
        <v>3242</v>
      </c>
    </row>
    <row r="543" ht="19" customHeight="1" spans="1:10">
      <c r="A543" s="2">
        <v>2</v>
      </c>
      <c r="B543" s="2" t="s">
        <v>535</v>
      </c>
      <c r="C543" s="2" t="s">
        <v>444</v>
      </c>
      <c r="D543" s="3">
        <v>1857.4</v>
      </c>
      <c r="E543" s="3">
        <v>1825</v>
      </c>
      <c r="F543" s="3">
        <f t="shared" si="16"/>
        <v>1825</v>
      </c>
      <c r="G543" s="3">
        <f t="shared" si="17"/>
        <v>32.4000000000001</v>
      </c>
      <c r="H543" s="2" t="s">
        <v>2978</v>
      </c>
      <c r="I543" s="2" t="s">
        <v>3455</v>
      </c>
      <c r="J543" s="2" t="s">
        <v>3170</v>
      </c>
    </row>
    <row r="544" ht="19" customHeight="1" spans="1:10">
      <c r="A544" s="2">
        <v>2</v>
      </c>
      <c r="B544" s="2" t="s">
        <v>3316</v>
      </c>
      <c r="C544" s="2" t="s">
        <v>356</v>
      </c>
      <c r="D544" s="3">
        <v>2482.4</v>
      </c>
      <c r="E544" s="3">
        <v>2413</v>
      </c>
      <c r="F544" s="3">
        <f t="shared" si="16"/>
        <v>2413</v>
      </c>
      <c r="G544" s="3">
        <f t="shared" si="17"/>
        <v>69.4000000000001</v>
      </c>
      <c r="H544" s="2" t="s">
        <v>2978</v>
      </c>
      <c r="I544" s="2" t="s">
        <v>3405</v>
      </c>
      <c r="J544" s="2" t="s">
        <v>3013</v>
      </c>
    </row>
    <row r="545" ht="19" customHeight="1" spans="1:10">
      <c r="A545" s="2">
        <v>2</v>
      </c>
      <c r="B545" s="2" t="s">
        <v>659</v>
      </c>
      <c r="C545" s="2" t="s">
        <v>3190</v>
      </c>
      <c r="D545" s="3">
        <v>3.9</v>
      </c>
      <c r="E545" s="3">
        <v>78.6</v>
      </c>
      <c r="F545" s="3">
        <f t="shared" si="16"/>
        <v>3.9</v>
      </c>
      <c r="G545" s="3">
        <f t="shared" si="17"/>
        <v>0</v>
      </c>
      <c r="H545" s="2" t="s">
        <v>2978</v>
      </c>
      <c r="I545" s="2" t="s">
        <v>3421</v>
      </c>
      <c r="J545" s="2" t="s">
        <v>3456</v>
      </c>
    </row>
    <row r="546" ht="19" customHeight="1" spans="1:10">
      <c r="A546" s="2">
        <v>2</v>
      </c>
      <c r="B546" s="2" t="s">
        <v>3319</v>
      </c>
      <c r="C546" s="2" t="s">
        <v>3070</v>
      </c>
      <c r="D546" s="3">
        <v>756.1</v>
      </c>
      <c r="E546" s="3">
        <v>742.7</v>
      </c>
      <c r="F546" s="3">
        <f t="shared" si="16"/>
        <v>742.7</v>
      </c>
      <c r="G546" s="3">
        <f t="shared" si="17"/>
        <v>13.4</v>
      </c>
      <c r="H546" s="2" t="s">
        <v>2978</v>
      </c>
      <c r="I546" s="2" t="s">
        <v>3405</v>
      </c>
      <c r="J546" s="2" t="s">
        <v>3167</v>
      </c>
    </row>
    <row r="547" ht="19" customHeight="1" spans="1:10">
      <c r="A547" s="2">
        <v>2</v>
      </c>
      <c r="B547" s="2" t="s">
        <v>421</v>
      </c>
      <c r="C547" s="2" t="s">
        <v>356</v>
      </c>
      <c r="D547" s="3">
        <v>1878.2</v>
      </c>
      <c r="E547" s="3">
        <v>1858</v>
      </c>
      <c r="F547" s="3">
        <f t="shared" si="16"/>
        <v>1858</v>
      </c>
      <c r="G547" s="3">
        <f t="shared" si="17"/>
        <v>20.2</v>
      </c>
      <c r="H547" s="2" t="s">
        <v>2978</v>
      </c>
      <c r="I547" s="2" t="s">
        <v>3405</v>
      </c>
      <c r="J547" s="2" t="s">
        <v>3391</v>
      </c>
    </row>
    <row r="548" ht="19" customHeight="1" spans="1:10">
      <c r="A548" s="2">
        <v>2</v>
      </c>
      <c r="B548" s="2" t="s">
        <v>3322</v>
      </c>
      <c r="C548" s="2" t="s">
        <v>3190</v>
      </c>
      <c r="D548" s="3">
        <v>0</v>
      </c>
      <c r="E548" s="3">
        <v>1</v>
      </c>
      <c r="F548" s="3">
        <f t="shared" si="16"/>
        <v>0</v>
      </c>
      <c r="G548" s="3">
        <f t="shared" si="17"/>
        <v>0</v>
      </c>
      <c r="H548" s="2" t="s">
        <v>2978</v>
      </c>
      <c r="I548" s="2" t="s">
        <v>3406</v>
      </c>
      <c r="J548" s="2" t="s">
        <v>3457</v>
      </c>
    </row>
    <row r="549" ht="19" customHeight="1" spans="1:10">
      <c r="A549" s="2">
        <v>2</v>
      </c>
      <c r="B549" s="2" t="s">
        <v>662</v>
      </c>
      <c r="C549" s="2" t="s">
        <v>564</v>
      </c>
      <c r="D549" s="3">
        <v>59.5</v>
      </c>
      <c r="E549" s="3">
        <v>68.1</v>
      </c>
      <c r="F549" s="3">
        <f t="shared" si="16"/>
        <v>59.5</v>
      </c>
      <c r="G549" s="3">
        <f t="shared" si="17"/>
        <v>0</v>
      </c>
      <c r="H549" s="2" t="s">
        <v>2978</v>
      </c>
      <c r="I549" s="2" t="s">
        <v>3405</v>
      </c>
      <c r="J549" s="2" t="s">
        <v>3197</v>
      </c>
    </row>
    <row r="550" ht="19" customHeight="1" spans="1:10">
      <c r="A550" s="2">
        <v>2</v>
      </c>
      <c r="B550" s="2" t="s">
        <v>663</v>
      </c>
      <c r="C550" s="2" t="s">
        <v>121</v>
      </c>
      <c r="D550" s="3">
        <v>2249.4</v>
      </c>
      <c r="E550" s="3">
        <v>2179.1</v>
      </c>
      <c r="F550" s="3">
        <f t="shared" si="16"/>
        <v>2179.1</v>
      </c>
      <c r="G550" s="3">
        <f t="shared" si="17"/>
        <v>70.3000000000002</v>
      </c>
      <c r="H550" s="2" t="s">
        <v>2978</v>
      </c>
      <c r="I550" s="2" t="s">
        <v>3405</v>
      </c>
      <c r="J550" s="2" t="s">
        <v>3071</v>
      </c>
    </row>
    <row r="551" ht="19" customHeight="1" spans="1:10">
      <c r="A551" s="2">
        <v>2</v>
      </c>
      <c r="B551" s="2" t="s">
        <v>423</v>
      </c>
      <c r="C551" s="2" t="s">
        <v>356</v>
      </c>
      <c r="D551" s="3">
        <v>378.6</v>
      </c>
      <c r="E551" s="3">
        <v>373</v>
      </c>
      <c r="F551" s="3">
        <f t="shared" si="16"/>
        <v>373</v>
      </c>
      <c r="G551" s="3">
        <f t="shared" si="17"/>
        <v>5.60000000000002</v>
      </c>
      <c r="H551" s="2" t="s">
        <v>2978</v>
      </c>
      <c r="I551" s="2" t="s">
        <v>3405</v>
      </c>
      <c r="J551" s="2" t="s">
        <v>3257</v>
      </c>
    </row>
    <row r="552" ht="19" customHeight="1" spans="1:10">
      <c r="A552" s="2">
        <v>2</v>
      </c>
      <c r="B552" s="2" t="s">
        <v>424</v>
      </c>
      <c r="C552" s="2" t="s">
        <v>356</v>
      </c>
      <c r="D552" s="3">
        <v>854.9</v>
      </c>
      <c r="E552" s="3">
        <v>815.1</v>
      </c>
      <c r="F552" s="3">
        <f t="shared" si="16"/>
        <v>815.1</v>
      </c>
      <c r="G552" s="3">
        <f t="shared" si="17"/>
        <v>39.8</v>
      </c>
      <c r="H552" s="2" t="s">
        <v>2978</v>
      </c>
      <c r="I552" s="2" t="s">
        <v>3405</v>
      </c>
      <c r="J552" s="2" t="s">
        <v>3121</v>
      </c>
    </row>
    <row r="553" ht="19" customHeight="1" spans="1:10">
      <c r="A553" s="2">
        <v>2</v>
      </c>
      <c r="B553" s="2" t="s">
        <v>267</v>
      </c>
      <c r="C553" s="2" t="s">
        <v>179</v>
      </c>
      <c r="D553" s="3">
        <v>0.1</v>
      </c>
      <c r="E553" s="3">
        <v>0.1</v>
      </c>
      <c r="F553" s="3">
        <f t="shared" si="16"/>
        <v>0.1</v>
      </c>
      <c r="G553" s="3">
        <f t="shared" si="17"/>
        <v>0</v>
      </c>
      <c r="H553" s="2" t="s">
        <v>2978</v>
      </c>
      <c r="I553" s="2" t="s">
        <v>3405</v>
      </c>
      <c r="J553" s="2" t="s">
        <v>3156</v>
      </c>
    </row>
    <row r="554" ht="19" customHeight="1" spans="1:10">
      <c r="A554" s="2">
        <v>2</v>
      </c>
      <c r="B554" s="2" t="s">
        <v>3329</v>
      </c>
      <c r="C554" s="2" t="s">
        <v>121</v>
      </c>
      <c r="D554" s="3">
        <v>23.5</v>
      </c>
      <c r="E554" s="3">
        <v>14.4</v>
      </c>
      <c r="F554" s="3">
        <f t="shared" si="16"/>
        <v>14.4</v>
      </c>
      <c r="G554" s="3">
        <f t="shared" si="17"/>
        <v>9.1</v>
      </c>
      <c r="H554" s="2" t="s">
        <v>2978</v>
      </c>
      <c r="I554" s="2" t="s">
        <v>3406</v>
      </c>
      <c r="J554" s="2" t="s">
        <v>3318</v>
      </c>
    </row>
    <row r="555" ht="19" customHeight="1" spans="1:10">
      <c r="A555" s="2">
        <v>2</v>
      </c>
      <c r="B555" s="2" t="s">
        <v>537</v>
      </c>
      <c r="C555" s="2" t="s">
        <v>564</v>
      </c>
      <c r="D555" s="3">
        <v>1143.1</v>
      </c>
      <c r="E555" s="3">
        <v>1123.3</v>
      </c>
      <c r="F555" s="3">
        <f t="shared" si="16"/>
        <v>1123.3</v>
      </c>
      <c r="G555" s="3">
        <f t="shared" si="17"/>
        <v>19.8</v>
      </c>
      <c r="H555" s="2" t="s">
        <v>2978</v>
      </c>
      <c r="I555" s="2" t="s">
        <v>3405</v>
      </c>
      <c r="J555" s="2" t="s">
        <v>3059</v>
      </c>
    </row>
    <row r="556" ht="19" customHeight="1" spans="1:10">
      <c r="A556" s="2">
        <v>2</v>
      </c>
      <c r="B556" s="2" t="s">
        <v>425</v>
      </c>
      <c r="C556" s="2" t="s">
        <v>179</v>
      </c>
      <c r="D556" s="3">
        <v>0</v>
      </c>
      <c r="E556" s="3">
        <v>0</v>
      </c>
      <c r="F556" s="3">
        <f t="shared" si="16"/>
        <v>0</v>
      </c>
      <c r="G556" s="3">
        <f t="shared" si="17"/>
        <v>0</v>
      </c>
      <c r="H556" s="2" t="s">
        <v>2978</v>
      </c>
      <c r="I556" s="2" t="s">
        <v>3405</v>
      </c>
      <c r="J556" s="2" t="s">
        <v>3136</v>
      </c>
    </row>
    <row r="557" ht="19" customHeight="1" spans="1:10">
      <c r="A557" s="2">
        <v>2</v>
      </c>
      <c r="B557" s="2" t="s">
        <v>97</v>
      </c>
      <c r="C557" s="2" t="s">
        <v>66</v>
      </c>
      <c r="D557" s="3">
        <v>46</v>
      </c>
      <c r="E557" s="3">
        <v>46</v>
      </c>
      <c r="F557" s="3">
        <f t="shared" si="16"/>
        <v>46</v>
      </c>
      <c r="G557" s="3">
        <f t="shared" si="17"/>
        <v>0</v>
      </c>
      <c r="H557" s="2" t="s">
        <v>2978</v>
      </c>
      <c r="I557" s="2" t="s">
        <v>3409</v>
      </c>
      <c r="J557" s="2" t="s">
        <v>3350</v>
      </c>
    </row>
    <row r="558" ht="19" customHeight="1" spans="1:10">
      <c r="A558" s="2">
        <v>2</v>
      </c>
      <c r="B558" s="2" t="s">
        <v>97</v>
      </c>
      <c r="C558" s="2" t="s">
        <v>3104</v>
      </c>
      <c r="D558" s="3">
        <v>5376.1</v>
      </c>
      <c r="E558" s="3">
        <v>5092.9</v>
      </c>
      <c r="F558" s="3">
        <f t="shared" si="16"/>
        <v>5092.9</v>
      </c>
      <c r="G558" s="3">
        <f t="shared" si="17"/>
        <v>283.200000000001</v>
      </c>
      <c r="H558" s="2" t="s">
        <v>2978</v>
      </c>
      <c r="I558" s="2" t="s">
        <v>3458</v>
      </c>
      <c r="J558" s="2" t="s">
        <v>3044</v>
      </c>
    </row>
    <row r="559" ht="19" customHeight="1" spans="1:10">
      <c r="A559" s="2">
        <v>2</v>
      </c>
      <c r="B559" s="2" t="s">
        <v>538</v>
      </c>
      <c r="C559" s="2" t="s">
        <v>3070</v>
      </c>
      <c r="D559" s="3">
        <v>38.7</v>
      </c>
      <c r="E559" s="3">
        <v>0.1</v>
      </c>
      <c r="F559" s="3">
        <f t="shared" si="16"/>
        <v>0.1</v>
      </c>
      <c r="G559" s="3">
        <f t="shared" si="17"/>
        <v>38.6</v>
      </c>
      <c r="H559" s="2" t="s">
        <v>2978</v>
      </c>
      <c r="I559" s="2" t="s">
        <v>3405</v>
      </c>
      <c r="J559" s="2" t="s">
        <v>3280</v>
      </c>
    </row>
    <row r="560" ht="19" customHeight="1" spans="1:10">
      <c r="A560" s="2">
        <v>2</v>
      </c>
      <c r="B560" s="2" t="s">
        <v>426</v>
      </c>
      <c r="C560" s="2" t="s">
        <v>356</v>
      </c>
      <c r="D560" s="3">
        <v>1550.7</v>
      </c>
      <c r="E560" s="3">
        <v>1535.9</v>
      </c>
      <c r="F560" s="3">
        <f t="shared" si="16"/>
        <v>1535.9</v>
      </c>
      <c r="G560" s="3">
        <f t="shared" si="17"/>
        <v>14.8</v>
      </c>
      <c r="H560" s="2" t="s">
        <v>2978</v>
      </c>
      <c r="I560" s="2" t="s">
        <v>3405</v>
      </c>
      <c r="J560" s="2" t="s">
        <v>3306</v>
      </c>
    </row>
    <row r="561" ht="19" customHeight="1" spans="1:10">
      <c r="A561" s="2">
        <v>2</v>
      </c>
      <c r="B561" s="2" t="s">
        <v>3338</v>
      </c>
      <c r="C561" s="2" t="s">
        <v>121</v>
      </c>
      <c r="D561" s="3">
        <v>3379.7</v>
      </c>
      <c r="E561" s="3">
        <v>3284.8</v>
      </c>
      <c r="F561" s="3">
        <f t="shared" si="16"/>
        <v>3284.8</v>
      </c>
      <c r="G561" s="3">
        <f t="shared" si="17"/>
        <v>94.8999999999996</v>
      </c>
      <c r="H561" s="2" t="s">
        <v>2978</v>
      </c>
      <c r="I561" s="2" t="s">
        <v>3405</v>
      </c>
      <c r="J561" s="2" t="s">
        <v>3229</v>
      </c>
    </row>
    <row r="562" ht="19" customHeight="1" spans="1:10">
      <c r="A562" s="2">
        <v>2</v>
      </c>
      <c r="B562" s="2" t="s">
        <v>269</v>
      </c>
      <c r="C562" s="2" t="s">
        <v>179</v>
      </c>
      <c r="D562" s="3">
        <v>2939.7</v>
      </c>
      <c r="E562" s="3">
        <v>2881.9</v>
      </c>
      <c r="F562" s="3">
        <f t="shared" si="16"/>
        <v>2881.9</v>
      </c>
      <c r="G562" s="3">
        <f t="shared" si="17"/>
        <v>57.7999999999997</v>
      </c>
      <c r="H562" s="2" t="s">
        <v>2978</v>
      </c>
      <c r="I562" s="2" t="s">
        <v>3405</v>
      </c>
      <c r="J562" s="2" t="s">
        <v>3380</v>
      </c>
    </row>
    <row r="563" ht="19" customHeight="1" spans="1:10">
      <c r="A563" s="2">
        <v>2</v>
      </c>
      <c r="B563" s="2" t="s">
        <v>271</v>
      </c>
      <c r="C563" s="2" t="s">
        <v>179</v>
      </c>
      <c r="D563" s="3">
        <v>301</v>
      </c>
      <c r="E563" s="3">
        <v>299.8</v>
      </c>
      <c r="F563" s="3">
        <f t="shared" si="16"/>
        <v>299.8</v>
      </c>
      <c r="G563" s="3">
        <f t="shared" si="17"/>
        <v>1.19999999999999</v>
      </c>
      <c r="H563" s="2" t="s">
        <v>2978</v>
      </c>
      <c r="I563" s="2" t="s">
        <v>3405</v>
      </c>
      <c r="J563" s="2" t="s">
        <v>3184</v>
      </c>
    </row>
    <row r="564" ht="19" customHeight="1" spans="1:10">
      <c r="A564" s="2">
        <v>2</v>
      </c>
      <c r="B564" s="2" t="s">
        <v>664</v>
      </c>
      <c r="C564" s="2" t="s">
        <v>564</v>
      </c>
      <c r="D564" s="3">
        <v>1766.6</v>
      </c>
      <c r="E564" s="3">
        <v>1683.3</v>
      </c>
      <c r="F564" s="3">
        <f t="shared" si="16"/>
        <v>1683.3</v>
      </c>
      <c r="G564" s="3">
        <f t="shared" si="17"/>
        <v>83.3</v>
      </c>
      <c r="H564" s="2" t="s">
        <v>2978</v>
      </c>
      <c r="I564" s="2" t="s">
        <v>3405</v>
      </c>
      <c r="J564" s="2" t="s">
        <v>3331</v>
      </c>
    </row>
    <row r="565" ht="19" customHeight="1" spans="1:10">
      <c r="A565" s="2">
        <v>2</v>
      </c>
      <c r="B565" s="2" t="s">
        <v>667</v>
      </c>
      <c r="C565" s="2" t="s">
        <v>564</v>
      </c>
      <c r="D565" s="3">
        <v>3361.9</v>
      </c>
      <c r="E565" s="3">
        <v>3295.8</v>
      </c>
      <c r="F565" s="3">
        <f t="shared" si="16"/>
        <v>3295.8</v>
      </c>
      <c r="G565" s="3">
        <f t="shared" si="17"/>
        <v>66.0999999999999</v>
      </c>
      <c r="H565" s="2" t="s">
        <v>2978</v>
      </c>
      <c r="I565" s="2" t="s">
        <v>3405</v>
      </c>
      <c r="J565" s="2" t="s">
        <v>2997</v>
      </c>
    </row>
    <row r="566" ht="19" customHeight="1" spans="1:10">
      <c r="A566" s="2">
        <v>2</v>
      </c>
      <c r="B566" s="2" t="s">
        <v>427</v>
      </c>
      <c r="C566" s="2" t="s">
        <v>356</v>
      </c>
      <c r="D566" s="3">
        <v>0</v>
      </c>
      <c r="E566" s="3">
        <v>0</v>
      </c>
      <c r="F566" s="3">
        <f t="shared" si="16"/>
        <v>0</v>
      </c>
      <c r="G566" s="3">
        <f t="shared" si="17"/>
        <v>0</v>
      </c>
      <c r="H566" s="2" t="s">
        <v>2978</v>
      </c>
      <c r="I566" s="2" t="s">
        <v>3405</v>
      </c>
      <c r="J566" s="2" t="s">
        <v>3300</v>
      </c>
    </row>
    <row r="567" ht="19" customHeight="1" spans="1:10">
      <c r="A567" s="2">
        <v>2</v>
      </c>
      <c r="B567" s="2" t="s">
        <v>3345</v>
      </c>
      <c r="C567" s="2" t="s">
        <v>356</v>
      </c>
      <c r="D567" s="3">
        <v>133.5</v>
      </c>
      <c r="E567" s="3">
        <v>94.5</v>
      </c>
      <c r="F567" s="3">
        <f t="shared" si="16"/>
        <v>94.5</v>
      </c>
      <c r="G567" s="3">
        <f t="shared" si="17"/>
        <v>39</v>
      </c>
      <c r="H567" s="2" t="s">
        <v>2978</v>
      </c>
      <c r="I567" s="2" t="s">
        <v>3405</v>
      </c>
      <c r="J567" s="2" t="s">
        <v>3234</v>
      </c>
    </row>
    <row r="568" ht="19" customHeight="1" spans="1:10">
      <c r="A568" s="2">
        <v>2</v>
      </c>
      <c r="B568" s="2" t="s">
        <v>308</v>
      </c>
      <c r="C568" s="2" t="s">
        <v>274</v>
      </c>
      <c r="D568" s="3">
        <v>5043.1</v>
      </c>
      <c r="E568" s="3">
        <v>4988.7</v>
      </c>
      <c r="F568" s="3">
        <f t="shared" si="16"/>
        <v>4988.7</v>
      </c>
      <c r="G568" s="3">
        <f t="shared" si="17"/>
        <v>54.4000000000005</v>
      </c>
      <c r="H568" s="2" t="s">
        <v>2978</v>
      </c>
      <c r="I568" s="2" t="s">
        <v>3405</v>
      </c>
      <c r="J568" s="2" t="s">
        <v>3144</v>
      </c>
    </row>
    <row r="569" ht="19" customHeight="1" spans="1:10">
      <c r="A569" s="2">
        <v>2</v>
      </c>
      <c r="B569" s="2" t="s">
        <v>428</v>
      </c>
      <c r="C569" s="2" t="s">
        <v>356</v>
      </c>
      <c r="D569" s="3">
        <v>36.3</v>
      </c>
      <c r="E569" s="3">
        <v>41.9</v>
      </c>
      <c r="F569" s="3">
        <f t="shared" si="16"/>
        <v>36.3</v>
      </c>
      <c r="G569" s="3">
        <f t="shared" si="17"/>
        <v>0</v>
      </c>
      <c r="H569" s="2" t="s">
        <v>2978</v>
      </c>
      <c r="I569" s="2" t="s">
        <v>3405</v>
      </c>
      <c r="J569" s="2" t="s">
        <v>3034</v>
      </c>
    </row>
    <row r="570" ht="19" customHeight="1" spans="1:10">
      <c r="A570" s="2">
        <v>2</v>
      </c>
      <c r="B570" s="2" t="s">
        <v>668</v>
      </c>
      <c r="C570" s="2" t="s">
        <v>3190</v>
      </c>
      <c r="D570" s="3">
        <v>183.8</v>
      </c>
      <c r="E570" s="3">
        <v>197</v>
      </c>
      <c r="F570" s="3">
        <f t="shared" si="16"/>
        <v>183.8</v>
      </c>
      <c r="G570" s="3">
        <f t="shared" si="17"/>
        <v>0</v>
      </c>
      <c r="H570" s="2" t="s">
        <v>2978</v>
      </c>
      <c r="I570" s="2" t="s">
        <v>3421</v>
      </c>
      <c r="J570" s="2" t="s">
        <v>3459</v>
      </c>
    </row>
    <row r="571" ht="19" customHeight="1" spans="1:10">
      <c r="A571" s="2">
        <v>2</v>
      </c>
      <c r="B571" s="2" t="s">
        <v>668</v>
      </c>
      <c r="C571" s="2" t="s">
        <v>121</v>
      </c>
      <c r="D571" s="3">
        <v>22.8</v>
      </c>
      <c r="E571" s="3">
        <v>60.8</v>
      </c>
      <c r="F571" s="3">
        <f t="shared" si="16"/>
        <v>22.8</v>
      </c>
      <c r="G571" s="3">
        <f t="shared" si="17"/>
        <v>0</v>
      </c>
      <c r="H571" s="2" t="s">
        <v>2978</v>
      </c>
      <c r="I571" s="2" t="s">
        <v>3409</v>
      </c>
      <c r="J571" s="2" t="s">
        <v>3173</v>
      </c>
    </row>
    <row r="572" ht="19" customHeight="1" spans="1:10">
      <c r="A572" s="2">
        <v>2</v>
      </c>
      <c r="B572" s="2" t="s">
        <v>429</v>
      </c>
      <c r="C572" s="2" t="s">
        <v>356</v>
      </c>
      <c r="D572" s="3">
        <v>310.4</v>
      </c>
      <c r="E572" s="3">
        <v>308.5</v>
      </c>
      <c r="F572" s="3">
        <f t="shared" si="16"/>
        <v>308.5</v>
      </c>
      <c r="G572" s="3">
        <f t="shared" si="17"/>
        <v>1.89999999999998</v>
      </c>
      <c r="H572" s="2" t="s">
        <v>2978</v>
      </c>
      <c r="I572" s="2" t="s">
        <v>3405</v>
      </c>
      <c r="J572" s="2" t="s">
        <v>3212</v>
      </c>
    </row>
    <row r="573" ht="19" customHeight="1" spans="1:10">
      <c r="A573" s="2">
        <v>2</v>
      </c>
      <c r="B573" s="2" t="s">
        <v>539</v>
      </c>
      <c r="C573" s="2" t="s">
        <v>121</v>
      </c>
      <c r="D573" s="3">
        <v>1068.1</v>
      </c>
      <c r="E573" s="3">
        <v>1061.7</v>
      </c>
      <c r="F573" s="3">
        <f t="shared" si="16"/>
        <v>1061.7</v>
      </c>
      <c r="G573" s="3">
        <f t="shared" si="17"/>
        <v>6.39999999999986</v>
      </c>
      <c r="H573" s="2" t="s">
        <v>2978</v>
      </c>
      <c r="I573" s="2" t="s">
        <v>3405</v>
      </c>
      <c r="J573" s="2" t="s">
        <v>3016</v>
      </c>
    </row>
    <row r="574" ht="19" customHeight="1" spans="1:10">
      <c r="A574" s="2">
        <v>2</v>
      </c>
      <c r="B574" s="2" t="s">
        <v>540</v>
      </c>
      <c r="C574" s="2" t="s">
        <v>564</v>
      </c>
      <c r="D574" s="3">
        <v>0</v>
      </c>
      <c r="E574" s="3">
        <v>2.7</v>
      </c>
      <c r="F574" s="3">
        <f t="shared" si="16"/>
        <v>0</v>
      </c>
      <c r="G574" s="3">
        <f t="shared" si="17"/>
        <v>0</v>
      </c>
      <c r="H574" s="2" t="s">
        <v>2978</v>
      </c>
      <c r="I574" s="2" t="s">
        <v>3405</v>
      </c>
      <c r="J574" s="2" t="s">
        <v>3028</v>
      </c>
    </row>
    <row r="575" ht="19" customHeight="1" spans="1:10">
      <c r="A575" s="2">
        <v>2</v>
      </c>
      <c r="B575" s="2" t="s">
        <v>102</v>
      </c>
      <c r="C575" s="2" t="s">
        <v>356</v>
      </c>
      <c r="D575" s="3">
        <v>762.6</v>
      </c>
      <c r="E575" s="3">
        <v>757.4</v>
      </c>
      <c r="F575" s="3">
        <f t="shared" si="16"/>
        <v>757.4</v>
      </c>
      <c r="G575" s="3">
        <f t="shared" si="17"/>
        <v>5.20000000000005</v>
      </c>
      <c r="H575" s="2" t="s">
        <v>2978</v>
      </c>
      <c r="I575" s="2" t="s">
        <v>3460</v>
      </c>
      <c r="J575" s="2" t="s">
        <v>2994</v>
      </c>
    </row>
    <row r="576" ht="19" customHeight="1" spans="1:10">
      <c r="A576" s="2">
        <v>2</v>
      </c>
      <c r="B576" s="2" t="s">
        <v>541</v>
      </c>
      <c r="C576" s="2" t="s">
        <v>564</v>
      </c>
      <c r="D576" s="3">
        <v>691</v>
      </c>
      <c r="E576" s="3">
        <v>648.9</v>
      </c>
      <c r="F576" s="3">
        <f t="shared" si="16"/>
        <v>648.9</v>
      </c>
      <c r="G576" s="3">
        <f t="shared" si="17"/>
        <v>42.1</v>
      </c>
      <c r="H576" s="2" t="s">
        <v>2978</v>
      </c>
      <c r="I576" s="2" t="s">
        <v>3405</v>
      </c>
      <c r="J576" s="2" t="s">
        <v>3033</v>
      </c>
    </row>
    <row r="577" ht="19" customHeight="1" spans="1:10">
      <c r="A577" s="2">
        <v>2</v>
      </c>
      <c r="B577" s="2" t="s">
        <v>430</v>
      </c>
      <c r="C577" s="2" t="s">
        <v>356</v>
      </c>
      <c r="D577" s="3">
        <v>11477.7</v>
      </c>
      <c r="E577" s="3">
        <v>11082.9</v>
      </c>
      <c r="F577" s="3">
        <f t="shared" si="16"/>
        <v>11082.9</v>
      </c>
      <c r="G577" s="3">
        <f t="shared" si="17"/>
        <v>394.800000000001</v>
      </c>
      <c r="H577" s="2" t="s">
        <v>2978</v>
      </c>
      <c r="I577" s="2" t="s">
        <v>3405</v>
      </c>
      <c r="J577" s="2" t="s">
        <v>3047</v>
      </c>
    </row>
    <row r="578" ht="19" customHeight="1" spans="1:10">
      <c r="A578" s="2">
        <v>2</v>
      </c>
      <c r="B578" s="2" t="s">
        <v>3356</v>
      </c>
      <c r="C578" s="2" t="s">
        <v>179</v>
      </c>
      <c r="D578" s="3">
        <v>3303.4</v>
      </c>
      <c r="E578" s="3">
        <v>3136</v>
      </c>
      <c r="F578" s="3">
        <f t="shared" ref="F578:F641" si="18">IF(ISNUMBER(E578),MIN(D578,E578),D578)</f>
        <v>3136</v>
      </c>
      <c r="G578" s="3">
        <f t="shared" ref="G578:G641" si="19">D578-F578</f>
        <v>167.4</v>
      </c>
      <c r="H578" s="2" t="s">
        <v>2978</v>
      </c>
      <c r="I578" s="2" t="s">
        <v>3405</v>
      </c>
      <c r="J578" s="2" t="s">
        <v>3390</v>
      </c>
    </row>
    <row r="579" ht="19" customHeight="1" spans="1:10">
      <c r="A579" s="2">
        <v>2</v>
      </c>
      <c r="B579" s="2" t="s">
        <v>3358</v>
      </c>
      <c r="C579" s="2" t="s">
        <v>3190</v>
      </c>
      <c r="D579" s="3">
        <v>45.3</v>
      </c>
      <c r="E579" s="3">
        <v>44.9</v>
      </c>
      <c r="F579" s="3">
        <f t="shared" si="18"/>
        <v>44.9</v>
      </c>
      <c r="G579" s="3">
        <f t="shared" si="19"/>
        <v>0.399999999999999</v>
      </c>
      <c r="H579" s="2" t="s">
        <v>2978</v>
      </c>
      <c r="I579" s="2" t="s">
        <v>3405</v>
      </c>
      <c r="J579" s="2" t="s">
        <v>3461</v>
      </c>
    </row>
    <row r="580" ht="19" customHeight="1" spans="1:10">
      <c r="A580" s="2">
        <v>2</v>
      </c>
      <c r="B580" s="2" t="s">
        <v>669</v>
      </c>
      <c r="C580" s="2" t="s">
        <v>121</v>
      </c>
      <c r="D580" s="3">
        <v>6511.4</v>
      </c>
      <c r="E580" s="3">
        <v>6403.5</v>
      </c>
      <c r="F580" s="3">
        <f t="shared" si="18"/>
        <v>6403.5</v>
      </c>
      <c r="G580" s="3">
        <f t="shared" si="19"/>
        <v>107.9</v>
      </c>
      <c r="H580" s="2" t="s">
        <v>2978</v>
      </c>
      <c r="I580" s="2" t="s">
        <v>3405</v>
      </c>
      <c r="J580" s="2" t="s">
        <v>3235</v>
      </c>
    </row>
    <row r="581" ht="19" customHeight="1" spans="1:10">
      <c r="A581" s="2">
        <v>2</v>
      </c>
      <c r="B581" s="2" t="s">
        <v>670</v>
      </c>
      <c r="C581" s="2" t="s">
        <v>3190</v>
      </c>
      <c r="D581" s="3">
        <v>4683.7</v>
      </c>
      <c r="E581" s="3">
        <v>4258.8</v>
      </c>
      <c r="F581" s="3">
        <f t="shared" si="18"/>
        <v>4258.8</v>
      </c>
      <c r="G581" s="3">
        <f t="shared" si="19"/>
        <v>424.9</v>
      </c>
      <c r="H581" s="2" t="s">
        <v>2978</v>
      </c>
      <c r="I581" s="2" t="s">
        <v>3405</v>
      </c>
      <c r="J581" s="2" t="s">
        <v>3462</v>
      </c>
    </row>
    <row r="582" ht="19" customHeight="1" spans="1:10">
      <c r="A582" s="2">
        <v>2</v>
      </c>
      <c r="B582" s="2" t="s">
        <v>431</v>
      </c>
      <c r="C582" s="2" t="s">
        <v>356</v>
      </c>
      <c r="D582" s="3">
        <v>4883.4</v>
      </c>
      <c r="E582" s="3">
        <v>4829</v>
      </c>
      <c r="F582" s="3">
        <f t="shared" si="18"/>
        <v>4829</v>
      </c>
      <c r="G582" s="3">
        <f t="shared" si="19"/>
        <v>54.3999999999996</v>
      </c>
      <c r="H582" s="2" t="s">
        <v>2978</v>
      </c>
      <c r="I582" s="2" t="s">
        <v>3405</v>
      </c>
      <c r="J582" s="2" t="s">
        <v>3075</v>
      </c>
    </row>
    <row r="583" ht="19" customHeight="1" spans="1:10">
      <c r="A583" s="2">
        <v>2</v>
      </c>
      <c r="B583" s="2" t="s">
        <v>706</v>
      </c>
      <c r="C583" s="2" t="s">
        <v>66</v>
      </c>
      <c r="D583" s="3">
        <v>6815.5</v>
      </c>
      <c r="E583" s="3">
        <v>6759.5</v>
      </c>
      <c r="F583" s="3">
        <f t="shared" si="18"/>
        <v>6759.5</v>
      </c>
      <c r="G583" s="3">
        <f t="shared" si="19"/>
        <v>56</v>
      </c>
      <c r="H583" s="2" t="s">
        <v>2978</v>
      </c>
      <c r="I583" s="2" t="s">
        <v>3405</v>
      </c>
      <c r="J583" s="2" t="s">
        <v>3185</v>
      </c>
    </row>
    <row r="584" ht="19" customHeight="1" spans="1:10">
      <c r="A584" s="2">
        <v>2</v>
      </c>
      <c r="B584" s="2" t="s">
        <v>704</v>
      </c>
      <c r="C584" s="2" t="s">
        <v>356</v>
      </c>
      <c r="D584" s="3">
        <v>7159.1</v>
      </c>
      <c r="E584" s="3">
        <v>6989.6</v>
      </c>
      <c r="F584" s="3">
        <f t="shared" si="18"/>
        <v>6989.6</v>
      </c>
      <c r="G584" s="3">
        <f t="shared" si="19"/>
        <v>169.5</v>
      </c>
      <c r="H584" s="2" t="s">
        <v>2978</v>
      </c>
      <c r="I584" s="2" t="s">
        <v>3405</v>
      </c>
      <c r="J584" s="2" t="s">
        <v>3083</v>
      </c>
    </row>
    <row r="585" ht="19" customHeight="1" spans="1:10">
      <c r="A585" s="2">
        <v>2</v>
      </c>
      <c r="B585" s="2" t="s">
        <v>3370</v>
      </c>
      <c r="C585" s="2" t="s">
        <v>121</v>
      </c>
      <c r="D585" s="3">
        <v>114.9</v>
      </c>
      <c r="E585" s="3">
        <v>105.8</v>
      </c>
      <c r="F585" s="3">
        <f t="shared" si="18"/>
        <v>105.8</v>
      </c>
      <c r="G585" s="3">
        <f t="shared" si="19"/>
        <v>9.10000000000001</v>
      </c>
      <c r="H585" s="2" t="s">
        <v>2978</v>
      </c>
      <c r="I585" s="2" t="s">
        <v>3405</v>
      </c>
      <c r="J585" s="2" t="s">
        <v>3073</v>
      </c>
    </row>
    <row r="586" ht="19" customHeight="1" spans="1:10">
      <c r="A586" s="2">
        <v>2</v>
      </c>
      <c r="B586" s="2" t="s">
        <v>3372</v>
      </c>
      <c r="C586" s="2" t="s">
        <v>121</v>
      </c>
      <c r="D586" s="3">
        <v>4921.4</v>
      </c>
      <c r="E586" s="3">
        <v>4891.5</v>
      </c>
      <c r="F586" s="3">
        <f t="shared" si="18"/>
        <v>4891.5</v>
      </c>
      <c r="G586" s="3">
        <f t="shared" si="19"/>
        <v>29.8999999999996</v>
      </c>
      <c r="H586" s="2" t="s">
        <v>2978</v>
      </c>
      <c r="I586" s="2" t="s">
        <v>3405</v>
      </c>
      <c r="J586" s="2" t="s">
        <v>3220</v>
      </c>
    </row>
    <row r="587" ht="19" customHeight="1" spans="1:10">
      <c r="A587" s="2">
        <v>2</v>
      </c>
      <c r="B587" s="2" t="s">
        <v>3374</v>
      </c>
      <c r="C587" s="2" t="s">
        <v>179</v>
      </c>
      <c r="D587" s="3">
        <v>210.6</v>
      </c>
      <c r="E587" s="3">
        <v>187.4</v>
      </c>
      <c r="F587" s="3">
        <f t="shared" si="18"/>
        <v>187.4</v>
      </c>
      <c r="G587" s="3">
        <f t="shared" si="19"/>
        <v>23.2</v>
      </c>
      <c r="H587" s="2" t="s">
        <v>2978</v>
      </c>
      <c r="I587" s="2" t="s">
        <v>3405</v>
      </c>
      <c r="J587" s="2" t="s">
        <v>3321</v>
      </c>
    </row>
    <row r="588" ht="19" customHeight="1" spans="1:10">
      <c r="A588" s="2">
        <v>2</v>
      </c>
      <c r="B588" s="2" t="s">
        <v>547</v>
      </c>
      <c r="C588" s="2" t="s">
        <v>121</v>
      </c>
      <c r="D588" s="3">
        <v>5755.5</v>
      </c>
      <c r="E588" s="3">
        <v>5717.7</v>
      </c>
      <c r="F588" s="3">
        <f t="shared" si="18"/>
        <v>5717.7</v>
      </c>
      <c r="G588" s="3">
        <f t="shared" si="19"/>
        <v>37.8000000000002</v>
      </c>
      <c r="H588" s="2" t="s">
        <v>2978</v>
      </c>
      <c r="I588" s="2" t="s">
        <v>3405</v>
      </c>
      <c r="J588" s="2" t="s">
        <v>3346</v>
      </c>
    </row>
    <row r="589" ht="19" customHeight="1" spans="1:10">
      <c r="A589" s="2">
        <v>2</v>
      </c>
      <c r="B589" s="2" t="s">
        <v>108</v>
      </c>
      <c r="C589" s="2" t="s">
        <v>356</v>
      </c>
      <c r="D589" s="3">
        <v>153.2</v>
      </c>
      <c r="E589" s="3">
        <v>119.2</v>
      </c>
      <c r="F589" s="3">
        <f t="shared" si="18"/>
        <v>119.2</v>
      </c>
      <c r="G589" s="3">
        <f t="shared" si="19"/>
        <v>34</v>
      </c>
      <c r="H589" s="2" t="s">
        <v>2978</v>
      </c>
      <c r="I589" s="2" t="s">
        <v>3421</v>
      </c>
      <c r="J589" s="2" t="s">
        <v>3202</v>
      </c>
    </row>
    <row r="590" ht="19" customHeight="1" spans="1:10">
      <c r="A590" s="2">
        <v>2</v>
      </c>
      <c r="B590" s="2" t="s">
        <v>108</v>
      </c>
      <c r="C590" s="2" t="s">
        <v>66</v>
      </c>
      <c r="D590" s="3">
        <v>46</v>
      </c>
      <c r="E590" s="3">
        <v>46</v>
      </c>
      <c r="F590" s="3">
        <f t="shared" si="18"/>
        <v>46</v>
      </c>
      <c r="G590" s="3">
        <f t="shared" si="19"/>
        <v>0</v>
      </c>
      <c r="H590" s="2" t="s">
        <v>2978</v>
      </c>
      <c r="I590" s="2" t="s">
        <v>3409</v>
      </c>
      <c r="J590" s="2" t="s">
        <v>3326</v>
      </c>
    </row>
    <row r="591" ht="19" customHeight="1" spans="1:10">
      <c r="A591" s="2">
        <v>2</v>
      </c>
      <c r="B591" s="2" t="s">
        <v>272</v>
      </c>
      <c r="C591" s="2" t="s">
        <v>179</v>
      </c>
      <c r="D591" s="3">
        <v>3746.5</v>
      </c>
      <c r="E591" s="3">
        <v>3600.8</v>
      </c>
      <c r="F591" s="3">
        <f t="shared" si="18"/>
        <v>3600.8</v>
      </c>
      <c r="G591" s="3">
        <f t="shared" si="19"/>
        <v>145.7</v>
      </c>
      <c r="H591" s="2" t="s">
        <v>2978</v>
      </c>
      <c r="I591" s="2" t="s">
        <v>3405</v>
      </c>
      <c r="J591" s="2" t="s">
        <v>3283</v>
      </c>
    </row>
    <row r="592" ht="19" customHeight="1" spans="1:10">
      <c r="A592" s="2">
        <v>2</v>
      </c>
      <c r="B592" s="2" t="s">
        <v>671</v>
      </c>
      <c r="C592" s="2" t="s">
        <v>564</v>
      </c>
      <c r="D592" s="3">
        <v>183.7</v>
      </c>
      <c r="E592" s="3">
        <v>160.9</v>
      </c>
      <c r="F592" s="3">
        <f t="shared" si="18"/>
        <v>160.9</v>
      </c>
      <c r="G592" s="3">
        <f t="shared" si="19"/>
        <v>22.8</v>
      </c>
      <c r="H592" s="2" t="s">
        <v>2978</v>
      </c>
      <c r="I592" s="2" t="s">
        <v>3405</v>
      </c>
      <c r="J592" s="2" t="s">
        <v>3102</v>
      </c>
    </row>
    <row r="593" ht="19" customHeight="1" spans="1:10">
      <c r="A593" s="2">
        <v>2</v>
      </c>
      <c r="B593" s="2" t="s">
        <v>548</v>
      </c>
      <c r="C593" s="2" t="s">
        <v>121</v>
      </c>
      <c r="D593" s="3">
        <v>0.5</v>
      </c>
      <c r="E593" s="3">
        <v>0.3</v>
      </c>
      <c r="F593" s="3">
        <f t="shared" si="18"/>
        <v>0.3</v>
      </c>
      <c r="G593" s="3">
        <f t="shared" si="19"/>
        <v>0.2</v>
      </c>
      <c r="H593" s="2" t="s">
        <v>2978</v>
      </c>
      <c r="I593" s="2" t="s">
        <v>3405</v>
      </c>
      <c r="J593" s="2" t="s">
        <v>3067</v>
      </c>
    </row>
    <row r="594" ht="19" customHeight="1" spans="1:10">
      <c r="A594" s="2">
        <v>2</v>
      </c>
      <c r="B594" s="2" t="s">
        <v>3381</v>
      </c>
      <c r="C594" s="2" t="s">
        <v>3104</v>
      </c>
      <c r="D594" s="3">
        <v>4507.8</v>
      </c>
      <c r="E594" s="3">
        <v>4359.8</v>
      </c>
      <c r="F594" s="3">
        <f t="shared" si="18"/>
        <v>4359.8</v>
      </c>
      <c r="G594" s="3">
        <f t="shared" si="19"/>
        <v>148</v>
      </c>
      <c r="H594" s="2" t="s">
        <v>2978</v>
      </c>
      <c r="I594" s="2" t="s">
        <v>3463</v>
      </c>
      <c r="J594" s="2" t="s">
        <v>3464</v>
      </c>
    </row>
    <row r="595" ht="19" customHeight="1" spans="1:10">
      <c r="A595" s="2">
        <v>2</v>
      </c>
      <c r="B595" s="2" t="s">
        <v>549</v>
      </c>
      <c r="C595" s="2" t="s">
        <v>121</v>
      </c>
      <c r="D595" s="3">
        <v>134.7</v>
      </c>
      <c r="E595" s="3">
        <v>118.1</v>
      </c>
      <c r="F595" s="3">
        <f t="shared" si="18"/>
        <v>118.1</v>
      </c>
      <c r="G595" s="3">
        <f t="shared" si="19"/>
        <v>16.6</v>
      </c>
      <c r="H595" s="2" t="s">
        <v>2978</v>
      </c>
      <c r="I595" s="2" t="s">
        <v>3405</v>
      </c>
      <c r="J595" s="2" t="s">
        <v>3248</v>
      </c>
    </row>
    <row r="596" ht="19" customHeight="1" spans="1:10">
      <c r="A596" s="2">
        <v>2</v>
      </c>
      <c r="B596" s="2" t="s">
        <v>3385</v>
      </c>
      <c r="C596" s="2" t="s">
        <v>121</v>
      </c>
      <c r="D596" s="3">
        <v>1642.9</v>
      </c>
      <c r="E596" s="3">
        <v>1594.6</v>
      </c>
      <c r="F596" s="3">
        <f t="shared" si="18"/>
        <v>1594.6</v>
      </c>
      <c r="G596" s="3">
        <f t="shared" si="19"/>
        <v>48.3000000000002</v>
      </c>
      <c r="H596" s="2" t="s">
        <v>2978</v>
      </c>
      <c r="I596" s="2" t="s">
        <v>3405</v>
      </c>
      <c r="J596" s="2" t="s">
        <v>3176</v>
      </c>
    </row>
    <row r="597" ht="19" customHeight="1" spans="1:10">
      <c r="A597" s="2">
        <v>2</v>
      </c>
      <c r="B597" s="2" t="s">
        <v>551</v>
      </c>
      <c r="C597" s="2" t="s">
        <v>121</v>
      </c>
      <c r="D597" s="3">
        <v>2521.8</v>
      </c>
      <c r="E597" s="3">
        <v>2472.1</v>
      </c>
      <c r="F597" s="3">
        <f t="shared" si="18"/>
        <v>2472.1</v>
      </c>
      <c r="G597" s="3">
        <f t="shared" si="19"/>
        <v>49.7000000000003</v>
      </c>
      <c r="H597" s="2" t="s">
        <v>2978</v>
      </c>
      <c r="I597" s="2" t="s">
        <v>3405</v>
      </c>
      <c r="J597" s="2" t="s">
        <v>3371</v>
      </c>
    </row>
    <row r="598" ht="19" customHeight="1" spans="1:10">
      <c r="A598" s="2">
        <v>2</v>
      </c>
      <c r="B598" s="2" t="s">
        <v>3388</v>
      </c>
      <c r="C598" s="2" t="s">
        <v>121</v>
      </c>
      <c r="D598" s="3">
        <v>0</v>
      </c>
      <c r="E598" s="3">
        <v>0</v>
      </c>
      <c r="F598" s="3">
        <f t="shared" si="18"/>
        <v>0</v>
      </c>
      <c r="G598" s="3">
        <f t="shared" si="19"/>
        <v>0</v>
      </c>
      <c r="H598" s="2" t="s">
        <v>2978</v>
      </c>
      <c r="I598" s="2" t="s">
        <v>3405</v>
      </c>
      <c r="J598" s="2" t="s">
        <v>3124</v>
      </c>
    </row>
    <row r="599" ht="19" customHeight="1" spans="1:10">
      <c r="A599" s="2">
        <v>2</v>
      </c>
      <c r="B599" s="2" t="s">
        <v>552</v>
      </c>
      <c r="C599" s="2" t="s">
        <v>121</v>
      </c>
      <c r="D599" s="3">
        <v>25.3</v>
      </c>
      <c r="E599" s="3">
        <v>43.7</v>
      </c>
      <c r="F599" s="3">
        <f t="shared" si="18"/>
        <v>25.3</v>
      </c>
      <c r="G599" s="3">
        <f t="shared" si="19"/>
        <v>0</v>
      </c>
      <c r="H599" s="2" t="s">
        <v>2978</v>
      </c>
      <c r="I599" s="2" t="s">
        <v>3405</v>
      </c>
      <c r="J599" s="2" t="s">
        <v>3315</v>
      </c>
    </row>
    <row r="600" ht="19" customHeight="1" spans="1:10">
      <c r="A600" s="2">
        <v>2</v>
      </c>
      <c r="B600" s="2" t="s">
        <v>435</v>
      </c>
      <c r="C600" s="2" t="s">
        <v>356</v>
      </c>
      <c r="D600" s="3">
        <v>3654.7</v>
      </c>
      <c r="E600" s="3">
        <v>3644.3</v>
      </c>
      <c r="F600" s="3">
        <f t="shared" si="18"/>
        <v>3644.3</v>
      </c>
      <c r="G600" s="3">
        <f t="shared" si="19"/>
        <v>10.3999999999996</v>
      </c>
      <c r="H600" s="2" t="s">
        <v>2978</v>
      </c>
      <c r="I600" s="2" t="s">
        <v>3405</v>
      </c>
      <c r="J600" s="2" t="s">
        <v>3022</v>
      </c>
    </row>
    <row r="601" ht="19" customHeight="1" spans="1:10">
      <c r="A601" s="2">
        <v>2</v>
      </c>
      <c r="B601" s="2" t="s">
        <v>672</v>
      </c>
      <c r="C601" s="2" t="s">
        <v>3190</v>
      </c>
      <c r="D601" s="3">
        <v>14.9</v>
      </c>
      <c r="E601" s="3">
        <v>107</v>
      </c>
      <c r="F601" s="3">
        <f t="shared" si="18"/>
        <v>14.9</v>
      </c>
      <c r="G601" s="3">
        <f t="shared" si="19"/>
        <v>0</v>
      </c>
      <c r="H601" s="2" t="s">
        <v>2978</v>
      </c>
      <c r="I601" s="2" t="s">
        <v>3421</v>
      </c>
      <c r="J601" s="2" t="s">
        <v>3465</v>
      </c>
    </row>
    <row r="602" ht="19" customHeight="1" spans="1:10">
      <c r="A602" s="2">
        <v>2</v>
      </c>
      <c r="B602" s="2" t="s">
        <v>672</v>
      </c>
      <c r="C602" s="2" t="s">
        <v>121</v>
      </c>
      <c r="D602" s="3">
        <v>47.3</v>
      </c>
      <c r="E602" s="3">
        <v>47.2</v>
      </c>
      <c r="F602" s="3">
        <f t="shared" si="18"/>
        <v>47.2</v>
      </c>
      <c r="G602" s="3">
        <f t="shared" si="19"/>
        <v>0.0999999999999943</v>
      </c>
      <c r="H602" s="2" t="s">
        <v>2978</v>
      </c>
      <c r="I602" s="2" t="s">
        <v>3409</v>
      </c>
      <c r="J602" s="2" t="s">
        <v>3320</v>
      </c>
    </row>
    <row r="603" ht="19" customHeight="1" spans="1:10">
      <c r="A603" s="2">
        <v>2</v>
      </c>
      <c r="B603" s="2" t="s">
        <v>436</v>
      </c>
      <c r="C603" s="2" t="s">
        <v>356</v>
      </c>
      <c r="D603" s="3">
        <v>5801.8</v>
      </c>
      <c r="E603" s="3">
        <v>5774.8</v>
      </c>
      <c r="F603" s="3">
        <f t="shared" si="18"/>
        <v>5774.8</v>
      </c>
      <c r="G603" s="3">
        <f t="shared" si="19"/>
        <v>27</v>
      </c>
      <c r="H603" s="2" t="s">
        <v>2978</v>
      </c>
      <c r="I603" s="2" t="s">
        <v>3405</v>
      </c>
      <c r="J603" s="2" t="s">
        <v>3359</v>
      </c>
    </row>
    <row r="604" ht="19" customHeight="1" spans="1:10">
      <c r="A604" s="2">
        <v>2</v>
      </c>
      <c r="B604" s="2" t="s">
        <v>3396</v>
      </c>
      <c r="C604" s="2" t="s">
        <v>356</v>
      </c>
      <c r="D604" s="3">
        <v>1254.1</v>
      </c>
      <c r="E604" s="3">
        <v>1209.5</v>
      </c>
      <c r="F604" s="3">
        <f t="shared" si="18"/>
        <v>1209.5</v>
      </c>
      <c r="G604" s="3">
        <f t="shared" si="19"/>
        <v>44.5999999999999</v>
      </c>
      <c r="H604" s="2" t="s">
        <v>2978</v>
      </c>
      <c r="I604" s="2" t="s">
        <v>3405</v>
      </c>
      <c r="J604" s="2" t="s">
        <v>3227</v>
      </c>
    </row>
    <row r="605" ht="19" customHeight="1" spans="1:10">
      <c r="A605" s="2">
        <v>2</v>
      </c>
      <c r="B605" s="2" t="s">
        <v>675</v>
      </c>
      <c r="C605" s="2" t="s">
        <v>3070</v>
      </c>
      <c r="D605" s="3">
        <v>766.2</v>
      </c>
      <c r="E605" s="3">
        <v>756.8</v>
      </c>
      <c r="F605" s="3">
        <f t="shared" si="18"/>
        <v>756.8</v>
      </c>
      <c r="G605" s="3">
        <f t="shared" si="19"/>
        <v>9.40000000000009</v>
      </c>
      <c r="H605" s="2" t="s">
        <v>2978</v>
      </c>
      <c r="I605" s="2" t="s">
        <v>3405</v>
      </c>
      <c r="J605" s="2" t="s">
        <v>3145</v>
      </c>
    </row>
    <row r="606" ht="19" customHeight="1" spans="1:10">
      <c r="A606" s="2">
        <v>2</v>
      </c>
      <c r="B606" s="2" t="s">
        <v>3399</v>
      </c>
      <c r="C606" s="2" t="s">
        <v>3104</v>
      </c>
      <c r="D606" s="3">
        <v>3273.4</v>
      </c>
      <c r="E606" s="3">
        <v>3189.8</v>
      </c>
      <c r="F606" s="3">
        <f t="shared" si="18"/>
        <v>3189.8</v>
      </c>
      <c r="G606" s="3">
        <f t="shared" si="19"/>
        <v>83.5999999999999</v>
      </c>
      <c r="H606" s="2" t="s">
        <v>2978</v>
      </c>
      <c r="I606" s="2" t="s">
        <v>3405</v>
      </c>
      <c r="J606" s="2" t="s">
        <v>3334</v>
      </c>
    </row>
    <row r="607" ht="19" customHeight="1" spans="1:10">
      <c r="A607" s="2">
        <v>2</v>
      </c>
      <c r="B607" s="2" t="s">
        <v>555</v>
      </c>
      <c r="C607" s="2" t="s">
        <v>564</v>
      </c>
      <c r="D607" s="3">
        <v>1836.8</v>
      </c>
      <c r="E607" s="3">
        <v>1785.3</v>
      </c>
      <c r="F607" s="3">
        <f t="shared" si="18"/>
        <v>1785.3</v>
      </c>
      <c r="G607" s="3">
        <f t="shared" si="19"/>
        <v>51.5</v>
      </c>
      <c r="H607" s="2" t="s">
        <v>2978</v>
      </c>
      <c r="I607" s="2" t="s">
        <v>3405</v>
      </c>
      <c r="J607" s="2" t="s">
        <v>3278</v>
      </c>
    </row>
    <row r="608" ht="19" customHeight="1" spans="1:10">
      <c r="A608" s="2">
        <v>2</v>
      </c>
      <c r="B608" s="2" t="s">
        <v>3402</v>
      </c>
      <c r="C608" s="2" t="s">
        <v>121</v>
      </c>
      <c r="D608" s="3">
        <v>72.3</v>
      </c>
      <c r="E608" s="3">
        <v>69.6</v>
      </c>
      <c r="F608" s="3">
        <f t="shared" si="18"/>
        <v>69.6</v>
      </c>
      <c r="G608" s="3">
        <f t="shared" si="19"/>
        <v>2.7</v>
      </c>
      <c r="H608" s="2" t="s">
        <v>2978</v>
      </c>
      <c r="I608" s="2" t="s">
        <v>3405</v>
      </c>
      <c r="J608" s="2" t="s">
        <v>3116</v>
      </c>
    </row>
    <row r="609" ht="19" customHeight="1" spans="1:10">
      <c r="A609" s="2">
        <v>2</v>
      </c>
      <c r="B609" s="2" t="s">
        <v>556</v>
      </c>
      <c r="C609" s="2" t="s">
        <v>3190</v>
      </c>
      <c r="D609" s="3">
        <v>17.8</v>
      </c>
      <c r="E609" s="3">
        <v>4.8</v>
      </c>
      <c r="F609" s="3">
        <f t="shared" si="18"/>
        <v>4.8</v>
      </c>
      <c r="G609" s="3">
        <f t="shared" si="19"/>
        <v>13</v>
      </c>
      <c r="H609" s="2" t="s">
        <v>2978</v>
      </c>
      <c r="I609" s="2" t="s">
        <v>3409</v>
      </c>
      <c r="J609" s="2" t="s">
        <v>3466</v>
      </c>
    </row>
    <row r="610" ht="19" customHeight="1" spans="1:10">
      <c r="A610" s="2">
        <v>2</v>
      </c>
      <c r="B610" s="2" t="s">
        <v>556</v>
      </c>
      <c r="C610" s="2" t="s">
        <v>564</v>
      </c>
      <c r="D610" s="3">
        <v>2080.7</v>
      </c>
      <c r="E610" s="3">
        <v>2013.9</v>
      </c>
      <c r="F610" s="3">
        <f t="shared" si="18"/>
        <v>2013.9</v>
      </c>
      <c r="G610" s="3">
        <f t="shared" si="19"/>
        <v>66.7999999999997</v>
      </c>
      <c r="H610" s="2" t="s">
        <v>2978</v>
      </c>
      <c r="I610" s="2" t="s">
        <v>3454</v>
      </c>
      <c r="J610" s="2" t="s">
        <v>3467</v>
      </c>
    </row>
    <row r="611" ht="19" customHeight="1" spans="1:10">
      <c r="A611" s="2">
        <v>3</v>
      </c>
      <c r="B611" s="2" t="s">
        <v>178</v>
      </c>
      <c r="C611" s="2" t="s">
        <v>179</v>
      </c>
      <c r="D611" s="3">
        <v>5304.9</v>
      </c>
      <c r="E611" s="3">
        <v>5303.6</v>
      </c>
      <c r="F611" s="3">
        <f t="shared" si="18"/>
        <v>5303.6</v>
      </c>
      <c r="G611" s="3">
        <f t="shared" si="19"/>
        <v>1.29999999999927</v>
      </c>
      <c r="H611" s="2" t="s">
        <v>2978</v>
      </c>
      <c r="I611" s="2" t="s">
        <v>3468</v>
      </c>
      <c r="J611" s="2" t="s">
        <v>3202</v>
      </c>
    </row>
    <row r="612" ht="19" customHeight="1" spans="1:10">
      <c r="A612" s="2">
        <v>3</v>
      </c>
      <c r="B612" s="2" t="s">
        <v>443</v>
      </c>
      <c r="C612" s="2" t="s">
        <v>121</v>
      </c>
      <c r="D612" s="3">
        <v>623.6</v>
      </c>
      <c r="E612" s="3">
        <v>623.6</v>
      </c>
      <c r="F612" s="3">
        <f t="shared" si="18"/>
        <v>623.6</v>
      </c>
      <c r="G612" s="3">
        <f t="shared" si="19"/>
        <v>0</v>
      </c>
      <c r="H612" s="2" t="s">
        <v>2978</v>
      </c>
      <c r="I612" s="2" t="s">
        <v>3469</v>
      </c>
      <c r="J612" s="2" t="s">
        <v>3323</v>
      </c>
    </row>
    <row r="613" ht="19" customHeight="1" spans="1:10">
      <c r="A613" s="2">
        <v>3</v>
      </c>
      <c r="B613" s="2" t="s">
        <v>310</v>
      </c>
      <c r="C613" s="2" t="s">
        <v>312</v>
      </c>
      <c r="D613" s="3">
        <v>4938.2</v>
      </c>
      <c r="E613" s="3">
        <v>4892.3</v>
      </c>
      <c r="F613" s="3">
        <f t="shared" si="18"/>
        <v>4892.3</v>
      </c>
      <c r="G613" s="3">
        <f t="shared" si="19"/>
        <v>45.8999999999996</v>
      </c>
      <c r="H613" s="2" t="s">
        <v>2978</v>
      </c>
      <c r="I613" s="2" t="s">
        <v>3468</v>
      </c>
      <c r="J613" s="2" t="s">
        <v>3457</v>
      </c>
    </row>
    <row r="614" ht="19" customHeight="1" spans="1:10">
      <c r="A614" s="2">
        <v>3</v>
      </c>
      <c r="B614" s="2" t="s">
        <v>182</v>
      </c>
      <c r="C614" s="2" t="s">
        <v>179</v>
      </c>
      <c r="D614" s="3">
        <v>2523.8</v>
      </c>
      <c r="E614" s="3">
        <v>2472.8</v>
      </c>
      <c r="F614" s="3">
        <f t="shared" si="18"/>
        <v>2472.8</v>
      </c>
      <c r="G614" s="3">
        <f t="shared" si="19"/>
        <v>51</v>
      </c>
      <c r="H614" s="2" t="s">
        <v>2978</v>
      </c>
      <c r="I614" s="2" t="s">
        <v>3470</v>
      </c>
      <c r="J614" s="2" t="s">
        <v>3022</v>
      </c>
    </row>
    <row r="615" ht="19" customHeight="1" spans="1:10">
      <c r="A615" s="2">
        <v>3</v>
      </c>
      <c r="B615" s="2" t="s">
        <v>316</v>
      </c>
      <c r="C615" s="2" t="s">
        <v>312</v>
      </c>
      <c r="D615" s="3">
        <v>7145.1</v>
      </c>
      <c r="E615" s="3">
        <v>7093.6</v>
      </c>
      <c r="F615" s="3">
        <f t="shared" si="18"/>
        <v>7093.6</v>
      </c>
      <c r="G615" s="3">
        <f t="shared" si="19"/>
        <v>51.5</v>
      </c>
      <c r="H615" s="2" t="s">
        <v>2978</v>
      </c>
      <c r="I615" s="2" t="s">
        <v>3468</v>
      </c>
      <c r="J615" s="2" t="s">
        <v>3459</v>
      </c>
    </row>
    <row r="616" ht="19" customHeight="1" spans="1:10">
      <c r="A616" s="2">
        <v>3</v>
      </c>
      <c r="B616" s="2" t="s">
        <v>185</v>
      </c>
      <c r="C616" s="2" t="s">
        <v>179</v>
      </c>
      <c r="D616" s="3">
        <v>12445.6</v>
      </c>
      <c r="E616" s="3">
        <v>12352</v>
      </c>
      <c r="F616" s="3">
        <f t="shared" si="18"/>
        <v>12352</v>
      </c>
      <c r="G616" s="3">
        <f t="shared" si="19"/>
        <v>93.6000000000004</v>
      </c>
      <c r="H616" s="2" t="s">
        <v>2978</v>
      </c>
      <c r="I616" s="2" t="s">
        <v>3468</v>
      </c>
      <c r="J616" s="2" t="s">
        <v>3359</v>
      </c>
    </row>
    <row r="617" ht="19" customHeight="1" spans="1:10">
      <c r="A617" s="2">
        <v>3</v>
      </c>
      <c r="B617" s="2" t="s">
        <v>447</v>
      </c>
      <c r="C617" s="2" t="s">
        <v>564</v>
      </c>
      <c r="D617" s="3">
        <v>1547.5</v>
      </c>
      <c r="E617" s="3">
        <v>1262.2</v>
      </c>
      <c r="F617" s="3">
        <f t="shared" si="18"/>
        <v>1262.2</v>
      </c>
      <c r="G617" s="3">
        <f t="shared" si="19"/>
        <v>285.3</v>
      </c>
      <c r="H617" s="2" t="s">
        <v>2978</v>
      </c>
      <c r="I617" s="2" t="s">
        <v>3468</v>
      </c>
      <c r="J617" s="2" t="s">
        <v>3471</v>
      </c>
    </row>
    <row r="618" ht="19" customHeight="1" spans="1:10">
      <c r="A618" s="2">
        <v>3</v>
      </c>
      <c r="B618" s="2" t="s">
        <v>190</v>
      </c>
      <c r="C618" s="2" t="s">
        <v>179</v>
      </c>
      <c r="D618" s="3">
        <v>6822.1</v>
      </c>
      <c r="E618" s="3">
        <v>5869.4</v>
      </c>
      <c r="F618" s="3">
        <f t="shared" si="18"/>
        <v>5869.4</v>
      </c>
      <c r="G618" s="3">
        <f t="shared" si="19"/>
        <v>952.700000000001</v>
      </c>
      <c r="H618" s="2" t="s">
        <v>2978</v>
      </c>
      <c r="I618" s="2" t="s">
        <v>3468</v>
      </c>
      <c r="J618" s="2" t="s">
        <v>3227</v>
      </c>
    </row>
    <row r="619" ht="19" customHeight="1" spans="1:10">
      <c r="A619" s="2">
        <v>3</v>
      </c>
      <c r="B619" s="2" t="s">
        <v>317</v>
      </c>
      <c r="C619" s="2" t="s">
        <v>312</v>
      </c>
      <c r="D619" s="3">
        <v>7399.2</v>
      </c>
      <c r="E619" s="3">
        <v>7396.6</v>
      </c>
      <c r="F619" s="3">
        <f t="shared" si="18"/>
        <v>7396.6</v>
      </c>
      <c r="G619" s="3">
        <f t="shared" si="19"/>
        <v>2.59999999999945</v>
      </c>
      <c r="H619" s="2" t="s">
        <v>2978</v>
      </c>
      <c r="I619" s="2" t="s">
        <v>3468</v>
      </c>
      <c r="J619" s="2" t="s">
        <v>3461</v>
      </c>
    </row>
    <row r="620" ht="19" customHeight="1" spans="1:10">
      <c r="A620" s="2">
        <v>3</v>
      </c>
      <c r="B620" s="2" t="s">
        <v>450</v>
      </c>
      <c r="C620" s="2" t="s">
        <v>179</v>
      </c>
      <c r="D620" s="3">
        <v>3460.9</v>
      </c>
      <c r="E620" s="3">
        <v>3434.3</v>
      </c>
      <c r="F620" s="3">
        <f t="shared" si="18"/>
        <v>3434.3</v>
      </c>
      <c r="G620" s="3">
        <f t="shared" si="19"/>
        <v>26.5999999999999</v>
      </c>
      <c r="H620" s="2" t="s">
        <v>2978</v>
      </c>
      <c r="I620" s="2" t="s">
        <v>3468</v>
      </c>
      <c r="J620" s="2" t="s">
        <v>3347</v>
      </c>
    </row>
    <row r="621" ht="19" customHeight="1" spans="1:10">
      <c r="A621" s="2">
        <v>3</v>
      </c>
      <c r="B621" s="2" t="s">
        <v>192</v>
      </c>
      <c r="C621" s="2" t="s">
        <v>179</v>
      </c>
      <c r="D621" s="3">
        <v>6515.2</v>
      </c>
      <c r="E621" s="3">
        <v>6512.4</v>
      </c>
      <c r="F621" s="3">
        <f t="shared" si="18"/>
        <v>6512.4</v>
      </c>
      <c r="G621" s="3">
        <f t="shared" si="19"/>
        <v>2.80000000000018</v>
      </c>
      <c r="H621" s="2" t="s">
        <v>2978</v>
      </c>
      <c r="I621" s="2" t="s">
        <v>3468</v>
      </c>
      <c r="J621" s="2" t="s">
        <v>3400</v>
      </c>
    </row>
    <row r="622" ht="19" customHeight="1" spans="1:10">
      <c r="A622" s="2">
        <v>3</v>
      </c>
      <c r="B622" s="2" t="s">
        <v>193</v>
      </c>
      <c r="C622" s="2" t="s">
        <v>179</v>
      </c>
      <c r="D622" s="3">
        <v>2303.4</v>
      </c>
      <c r="E622" s="3">
        <v>2302.9</v>
      </c>
      <c r="F622" s="3">
        <f t="shared" si="18"/>
        <v>2302.9</v>
      </c>
      <c r="G622" s="3">
        <f t="shared" si="19"/>
        <v>0.5</v>
      </c>
      <c r="H622" s="2" t="s">
        <v>2978</v>
      </c>
      <c r="I622" s="2" t="s">
        <v>3472</v>
      </c>
      <c r="J622" s="2" t="s">
        <v>3376</v>
      </c>
    </row>
    <row r="623" ht="19" customHeight="1" spans="1:10">
      <c r="A623" s="2">
        <v>3</v>
      </c>
      <c r="B623" s="2" t="s">
        <v>195</v>
      </c>
      <c r="C623" s="2" t="s">
        <v>179</v>
      </c>
      <c r="D623" s="3">
        <v>10061</v>
      </c>
      <c r="E623" s="3">
        <v>10051.7</v>
      </c>
      <c r="F623" s="3">
        <f t="shared" si="18"/>
        <v>10051.7</v>
      </c>
      <c r="G623" s="3">
        <f t="shared" si="19"/>
        <v>9.29999999999927</v>
      </c>
      <c r="H623" s="2" t="s">
        <v>2978</v>
      </c>
      <c r="I623" s="2" t="s">
        <v>3468</v>
      </c>
      <c r="J623" s="2" t="s">
        <v>3134</v>
      </c>
    </row>
    <row r="624" ht="19" customHeight="1" spans="1:10">
      <c r="A624" s="2">
        <v>3</v>
      </c>
      <c r="B624" s="2" t="s">
        <v>321</v>
      </c>
      <c r="C624" s="2" t="s">
        <v>312</v>
      </c>
      <c r="D624" s="3">
        <v>3583.6</v>
      </c>
      <c r="E624" s="3">
        <v>3471.7</v>
      </c>
      <c r="F624" s="3">
        <f t="shared" si="18"/>
        <v>3471.7</v>
      </c>
      <c r="G624" s="3">
        <f t="shared" si="19"/>
        <v>111.9</v>
      </c>
      <c r="H624" s="2" t="s">
        <v>2978</v>
      </c>
      <c r="I624" s="2" t="s">
        <v>3468</v>
      </c>
      <c r="J624" s="2" t="s">
        <v>3462</v>
      </c>
    </row>
    <row r="625" ht="19" customHeight="1" spans="1:10">
      <c r="A625" s="2">
        <v>3</v>
      </c>
      <c r="B625" s="2" t="s">
        <v>3473</v>
      </c>
      <c r="C625" s="2" t="s">
        <v>3104</v>
      </c>
      <c r="D625" s="3">
        <v>294.2</v>
      </c>
      <c r="E625" s="3">
        <v>291.5</v>
      </c>
      <c r="F625" s="3">
        <f t="shared" si="18"/>
        <v>291.5</v>
      </c>
      <c r="G625" s="3">
        <f t="shared" si="19"/>
        <v>2.69999999999999</v>
      </c>
      <c r="H625" s="2" t="s">
        <v>2978</v>
      </c>
      <c r="I625" s="2" t="s">
        <v>3474</v>
      </c>
      <c r="J625" s="2" t="s">
        <v>3274</v>
      </c>
    </row>
    <row r="626" ht="19" customHeight="1" spans="1:10">
      <c r="A626" s="2">
        <v>3</v>
      </c>
      <c r="B626" s="2" t="s">
        <v>119</v>
      </c>
      <c r="C626" s="2" t="s">
        <v>3273</v>
      </c>
      <c r="D626" s="3">
        <v>0.1</v>
      </c>
      <c r="E626" s="3">
        <v>0.1</v>
      </c>
      <c r="F626" s="3">
        <f t="shared" si="18"/>
        <v>0.1</v>
      </c>
      <c r="G626" s="3">
        <f t="shared" si="19"/>
        <v>0</v>
      </c>
      <c r="H626" s="2" t="s">
        <v>2978</v>
      </c>
      <c r="I626" s="2" t="s">
        <v>3470</v>
      </c>
      <c r="J626" s="2" t="s">
        <v>3033</v>
      </c>
    </row>
    <row r="627" ht="19" customHeight="1" spans="1:10">
      <c r="A627" s="2">
        <v>3</v>
      </c>
      <c r="B627" s="2" t="s">
        <v>52</v>
      </c>
      <c r="C627" s="2" t="s">
        <v>179</v>
      </c>
      <c r="D627" s="3">
        <v>3838.5</v>
      </c>
      <c r="E627" s="3">
        <v>2590</v>
      </c>
      <c r="F627" s="3">
        <f t="shared" si="18"/>
        <v>2590</v>
      </c>
      <c r="G627" s="3">
        <f t="shared" si="19"/>
        <v>1248.5</v>
      </c>
      <c r="H627" s="2" t="s">
        <v>2978</v>
      </c>
      <c r="I627" s="2" t="s">
        <v>3468</v>
      </c>
      <c r="J627" s="2" t="s">
        <v>3369</v>
      </c>
    </row>
    <row r="628" ht="19" customHeight="1" spans="1:10">
      <c r="A628" s="2">
        <v>3</v>
      </c>
      <c r="B628" s="2" t="s">
        <v>2998</v>
      </c>
      <c r="C628" s="2" t="s">
        <v>179</v>
      </c>
      <c r="D628" s="3">
        <v>10211.1</v>
      </c>
      <c r="E628" s="3">
        <v>10175.1</v>
      </c>
      <c r="F628" s="3">
        <f t="shared" si="18"/>
        <v>10175.1</v>
      </c>
      <c r="G628" s="3">
        <f t="shared" si="19"/>
        <v>36</v>
      </c>
      <c r="H628" s="2" t="s">
        <v>2978</v>
      </c>
      <c r="I628" s="2" t="s">
        <v>3475</v>
      </c>
      <c r="J628" s="2" t="s">
        <v>3303</v>
      </c>
    </row>
    <row r="629" ht="19" customHeight="1" spans="1:10">
      <c r="A629" s="2">
        <v>3</v>
      </c>
      <c r="B629" s="2" t="s">
        <v>196</v>
      </c>
      <c r="C629" s="2" t="s">
        <v>179</v>
      </c>
      <c r="D629" s="3">
        <v>12231.2</v>
      </c>
      <c r="E629" s="3">
        <v>12162</v>
      </c>
      <c r="F629" s="3">
        <f t="shared" si="18"/>
        <v>12162</v>
      </c>
      <c r="G629" s="3">
        <f t="shared" si="19"/>
        <v>69.2000000000007</v>
      </c>
      <c r="H629" s="2" t="s">
        <v>2978</v>
      </c>
      <c r="I629" s="2" t="s">
        <v>3468</v>
      </c>
      <c r="J629" s="2" t="s">
        <v>3194</v>
      </c>
    </row>
    <row r="630" ht="19" customHeight="1" spans="1:10">
      <c r="A630" s="2">
        <v>3</v>
      </c>
      <c r="B630" s="2" t="s">
        <v>3476</v>
      </c>
      <c r="C630" s="2" t="s">
        <v>179</v>
      </c>
      <c r="D630" s="3">
        <v>4553.5</v>
      </c>
      <c r="E630" s="3">
        <v>2924</v>
      </c>
      <c r="F630" s="3">
        <f t="shared" si="18"/>
        <v>2924</v>
      </c>
      <c r="G630" s="3">
        <f t="shared" si="19"/>
        <v>1629.5</v>
      </c>
      <c r="H630" s="2" t="s">
        <v>2978</v>
      </c>
      <c r="I630" s="2" t="s">
        <v>3477</v>
      </c>
      <c r="J630" s="2" t="s">
        <v>3000</v>
      </c>
    </row>
    <row r="631" ht="19" customHeight="1" spans="1:10">
      <c r="A631" s="2">
        <v>3</v>
      </c>
      <c r="B631" s="2" t="s">
        <v>124</v>
      </c>
      <c r="C631" s="2" t="s">
        <v>121</v>
      </c>
      <c r="D631" s="3">
        <v>125.3</v>
      </c>
      <c r="E631" s="3">
        <v>125.3</v>
      </c>
      <c r="F631" s="3">
        <f t="shared" si="18"/>
        <v>125.3</v>
      </c>
      <c r="G631" s="3">
        <f t="shared" si="19"/>
        <v>0</v>
      </c>
      <c r="H631" s="2" t="s">
        <v>2978</v>
      </c>
      <c r="I631" s="2" t="s">
        <v>3478</v>
      </c>
      <c r="J631" s="2" t="s">
        <v>3109</v>
      </c>
    </row>
    <row r="632" ht="19" customHeight="1" spans="1:10">
      <c r="A632" s="2">
        <v>3</v>
      </c>
      <c r="B632" s="2" t="s">
        <v>3005</v>
      </c>
      <c r="C632" s="2" t="s">
        <v>179</v>
      </c>
      <c r="D632" s="3">
        <v>10460.6</v>
      </c>
      <c r="E632" s="3">
        <v>10407.4</v>
      </c>
      <c r="F632" s="3">
        <f t="shared" si="18"/>
        <v>10407.4</v>
      </c>
      <c r="G632" s="3">
        <f t="shared" si="19"/>
        <v>53.2000000000007</v>
      </c>
      <c r="H632" s="2" t="s">
        <v>2978</v>
      </c>
      <c r="I632" s="2" t="s">
        <v>3468</v>
      </c>
      <c r="J632" s="2" t="s">
        <v>3362</v>
      </c>
    </row>
    <row r="633" ht="19" customHeight="1" spans="1:10">
      <c r="A633" s="2">
        <v>3</v>
      </c>
      <c r="B633" s="2" t="s">
        <v>197</v>
      </c>
      <c r="C633" s="2" t="s">
        <v>179</v>
      </c>
      <c r="D633" s="3">
        <v>3825.3</v>
      </c>
      <c r="E633" s="3">
        <v>3699.3</v>
      </c>
      <c r="F633" s="3">
        <f t="shared" si="18"/>
        <v>3699.3</v>
      </c>
      <c r="G633" s="3">
        <f t="shared" si="19"/>
        <v>126</v>
      </c>
      <c r="H633" s="2" t="s">
        <v>2978</v>
      </c>
      <c r="I633" s="2" t="s">
        <v>3479</v>
      </c>
      <c r="J633" s="2" t="s">
        <v>3263</v>
      </c>
    </row>
    <row r="634" ht="19" customHeight="1" spans="1:10">
      <c r="A634" s="2">
        <v>3</v>
      </c>
      <c r="B634" s="2" t="s">
        <v>3480</v>
      </c>
      <c r="C634" s="2" t="s">
        <v>121</v>
      </c>
      <c r="D634" s="3">
        <v>520.2</v>
      </c>
      <c r="E634" s="3">
        <v>508.2</v>
      </c>
      <c r="F634" s="3">
        <f t="shared" si="18"/>
        <v>508.2</v>
      </c>
      <c r="G634" s="3">
        <f t="shared" si="19"/>
        <v>12.0000000000001</v>
      </c>
      <c r="H634" s="2" t="s">
        <v>2978</v>
      </c>
      <c r="I634" s="2" t="s">
        <v>3481</v>
      </c>
      <c r="J634" s="2" t="s">
        <v>3130</v>
      </c>
    </row>
    <row r="635" ht="19" customHeight="1" spans="1:10">
      <c r="A635" s="2">
        <v>3</v>
      </c>
      <c r="B635" s="2" t="s">
        <v>200</v>
      </c>
      <c r="C635" s="2" t="s">
        <v>179</v>
      </c>
      <c r="D635" s="3">
        <v>2444.1</v>
      </c>
      <c r="E635" s="3">
        <v>2417</v>
      </c>
      <c r="F635" s="3">
        <f t="shared" si="18"/>
        <v>2417</v>
      </c>
      <c r="G635" s="3">
        <f t="shared" si="19"/>
        <v>27.0999999999999</v>
      </c>
      <c r="H635" s="2" t="s">
        <v>2978</v>
      </c>
      <c r="I635" s="2" t="s">
        <v>3482</v>
      </c>
      <c r="J635" s="2" t="s">
        <v>3066</v>
      </c>
    </row>
    <row r="636" ht="19" customHeight="1" spans="1:10">
      <c r="A636" s="2">
        <v>3</v>
      </c>
      <c r="B636" s="2" t="s">
        <v>326</v>
      </c>
      <c r="C636" s="2" t="s">
        <v>179</v>
      </c>
      <c r="D636" s="3">
        <v>7376.5</v>
      </c>
      <c r="E636" s="3">
        <v>7353.2</v>
      </c>
      <c r="F636" s="3">
        <f t="shared" si="18"/>
        <v>7353.2</v>
      </c>
      <c r="G636" s="3">
        <f t="shared" si="19"/>
        <v>23.3000000000002</v>
      </c>
      <c r="H636" s="2" t="s">
        <v>2978</v>
      </c>
      <c r="I636" s="2" t="s">
        <v>3483</v>
      </c>
      <c r="J636" s="2" t="s">
        <v>3076</v>
      </c>
    </row>
    <row r="637" ht="19" customHeight="1" spans="1:10">
      <c r="A637" s="2">
        <v>3</v>
      </c>
      <c r="B637" s="2" t="s">
        <v>3484</v>
      </c>
      <c r="C637" s="2" t="s">
        <v>121</v>
      </c>
      <c r="D637" s="3">
        <v>2697</v>
      </c>
      <c r="E637" s="3">
        <v>2660.7</v>
      </c>
      <c r="F637" s="3">
        <f t="shared" si="18"/>
        <v>2660.7</v>
      </c>
      <c r="G637" s="3">
        <f t="shared" si="19"/>
        <v>36.3000000000002</v>
      </c>
      <c r="H637" s="2" t="s">
        <v>2978</v>
      </c>
      <c r="I637" s="2" t="s">
        <v>3479</v>
      </c>
      <c r="J637" s="2" t="s">
        <v>3113</v>
      </c>
    </row>
    <row r="638" ht="19" customHeight="1" spans="1:10">
      <c r="A638" s="2">
        <v>3</v>
      </c>
      <c r="B638" s="2" t="s">
        <v>332</v>
      </c>
      <c r="C638" s="2" t="s">
        <v>312</v>
      </c>
      <c r="D638" s="3">
        <v>3983.1</v>
      </c>
      <c r="E638" s="3">
        <v>3920.9</v>
      </c>
      <c r="F638" s="3">
        <f t="shared" si="18"/>
        <v>3920.9</v>
      </c>
      <c r="G638" s="3">
        <f t="shared" si="19"/>
        <v>62.1999999999998</v>
      </c>
      <c r="H638" s="2" t="s">
        <v>2978</v>
      </c>
      <c r="I638" s="2" t="s">
        <v>3468</v>
      </c>
      <c r="J638" s="2" t="s">
        <v>3465</v>
      </c>
    </row>
    <row r="639" ht="19" customHeight="1" spans="1:10">
      <c r="A639" s="2">
        <v>3</v>
      </c>
      <c r="B639" s="2" t="s">
        <v>203</v>
      </c>
      <c r="C639" s="2" t="s">
        <v>179</v>
      </c>
      <c r="D639" s="3">
        <v>6585.2</v>
      </c>
      <c r="E639" s="3">
        <v>6576.9</v>
      </c>
      <c r="F639" s="3">
        <f t="shared" si="18"/>
        <v>6576.9</v>
      </c>
      <c r="G639" s="3">
        <f t="shared" si="19"/>
        <v>8.30000000000018</v>
      </c>
      <c r="H639" s="2" t="s">
        <v>2978</v>
      </c>
      <c r="I639" s="2" t="s">
        <v>3468</v>
      </c>
      <c r="J639" s="2" t="s">
        <v>3111</v>
      </c>
    </row>
    <row r="640" ht="19" customHeight="1" spans="1:10">
      <c r="A640" s="2">
        <v>3</v>
      </c>
      <c r="B640" s="2" t="s">
        <v>204</v>
      </c>
      <c r="C640" s="2" t="s">
        <v>179</v>
      </c>
      <c r="D640" s="3">
        <v>1339.6</v>
      </c>
      <c r="E640" s="3">
        <v>1288.8</v>
      </c>
      <c r="F640" s="3">
        <f t="shared" si="18"/>
        <v>1288.8</v>
      </c>
      <c r="G640" s="3">
        <f t="shared" si="19"/>
        <v>50.8</v>
      </c>
      <c r="H640" s="2" t="s">
        <v>2978</v>
      </c>
      <c r="I640" s="2" t="s">
        <v>3479</v>
      </c>
      <c r="J640" s="2" t="s">
        <v>3353</v>
      </c>
    </row>
    <row r="641" ht="19" customHeight="1" spans="1:10">
      <c r="A641" s="2">
        <v>3</v>
      </c>
      <c r="B641" s="2" t="s">
        <v>333</v>
      </c>
      <c r="C641" s="2" t="s">
        <v>312</v>
      </c>
      <c r="D641" s="3">
        <v>10800.5</v>
      </c>
      <c r="E641" s="3">
        <v>7860.1</v>
      </c>
      <c r="F641" s="3">
        <f t="shared" si="18"/>
        <v>7860.1</v>
      </c>
      <c r="G641" s="3">
        <f t="shared" si="19"/>
        <v>2940.4</v>
      </c>
      <c r="H641" s="2" t="s">
        <v>2978</v>
      </c>
      <c r="I641" s="2" t="s">
        <v>3468</v>
      </c>
      <c r="J641" s="2" t="s">
        <v>3466</v>
      </c>
    </row>
    <row r="642" ht="19" customHeight="1" spans="1:10">
      <c r="A642" s="2">
        <v>3</v>
      </c>
      <c r="B642" s="2" t="s">
        <v>334</v>
      </c>
      <c r="C642" s="2" t="s">
        <v>312</v>
      </c>
      <c r="D642" s="3">
        <v>8544.5</v>
      </c>
      <c r="E642" s="3">
        <v>8442.2</v>
      </c>
      <c r="F642" s="3">
        <f t="shared" ref="F642:F705" si="20">IF(ISNUMBER(E642),MIN(D642,E642),D642)</f>
        <v>8442.2</v>
      </c>
      <c r="G642" s="3">
        <f t="shared" ref="G642:G705" si="21">D642-F642</f>
        <v>102.299999999999</v>
      </c>
      <c r="H642" s="2" t="s">
        <v>2978</v>
      </c>
      <c r="I642" s="2" t="s">
        <v>3468</v>
      </c>
      <c r="J642" s="2" t="s">
        <v>3485</v>
      </c>
    </row>
    <row r="643" ht="19" customHeight="1" spans="1:10">
      <c r="A643" s="2">
        <v>3</v>
      </c>
      <c r="B643" s="2" t="s">
        <v>3410</v>
      </c>
      <c r="C643" s="2" t="s">
        <v>179</v>
      </c>
      <c r="D643" s="3">
        <v>1813.3</v>
      </c>
      <c r="E643" s="3">
        <v>1757.4</v>
      </c>
      <c r="F643" s="3">
        <f t="shared" si="20"/>
        <v>1757.4</v>
      </c>
      <c r="G643" s="3">
        <f t="shared" si="21"/>
        <v>55.8999999999999</v>
      </c>
      <c r="H643" s="2" t="s">
        <v>2978</v>
      </c>
      <c r="I643" s="2" t="s">
        <v>3468</v>
      </c>
      <c r="J643" s="2" t="s">
        <v>3159</v>
      </c>
    </row>
    <row r="644" ht="19" customHeight="1" spans="1:10">
      <c r="A644" s="2">
        <v>3</v>
      </c>
      <c r="B644" s="2" t="s">
        <v>208</v>
      </c>
      <c r="C644" s="2" t="s">
        <v>179</v>
      </c>
      <c r="D644" s="3">
        <v>13301.2</v>
      </c>
      <c r="E644" s="3">
        <v>13240.8</v>
      </c>
      <c r="F644" s="3">
        <f t="shared" si="20"/>
        <v>13240.8</v>
      </c>
      <c r="G644" s="3">
        <f t="shared" si="21"/>
        <v>60.4000000000015</v>
      </c>
      <c r="H644" s="2" t="s">
        <v>2978</v>
      </c>
      <c r="I644" s="2" t="s">
        <v>3468</v>
      </c>
      <c r="J644" s="2" t="s">
        <v>3199</v>
      </c>
    </row>
    <row r="645" ht="19" customHeight="1" spans="1:10">
      <c r="A645" s="2">
        <v>3</v>
      </c>
      <c r="B645" s="2" t="s">
        <v>454</v>
      </c>
      <c r="C645" s="2" t="s">
        <v>121</v>
      </c>
      <c r="D645" s="3">
        <v>1838.3</v>
      </c>
      <c r="E645" s="3">
        <v>1161.1</v>
      </c>
      <c r="F645" s="3">
        <f t="shared" si="20"/>
        <v>1161.1</v>
      </c>
      <c r="G645" s="3">
        <f t="shared" si="21"/>
        <v>677.2</v>
      </c>
      <c r="H645" s="2" t="s">
        <v>2978</v>
      </c>
      <c r="I645" s="2" t="s">
        <v>3482</v>
      </c>
      <c r="J645" s="2" t="s">
        <v>3287</v>
      </c>
    </row>
    <row r="646" ht="19" customHeight="1" spans="1:10">
      <c r="A646" s="2">
        <v>3</v>
      </c>
      <c r="B646" s="2" t="s">
        <v>335</v>
      </c>
      <c r="C646" s="2" t="s">
        <v>179</v>
      </c>
      <c r="D646" s="3">
        <v>1496.1</v>
      </c>
      <c r="E646" s="3">
        <v>1491.2</v>
      </c>
      <c r="F646" s="3">
        <f t="shared" si="20"/>
        <v>1491.2</v>
      </c>
      <c r="G646" s="3">
        <f t="shared" si="21"/>
        <v>4.89999999999986</v>
      </c>
      <c r="H646" s="2" t="s">
        <v>2978</v>
      </c>
      <c r="I646" s="2" t="s">
        <v>3468</v>
      </c>
      <c r="J646" s="2" t="s">
        <v>3098</v>
      </c>
    </row>
    <row r="647" ht="19" customHeight="1" spans="1:10">
      <c r="A647" s="2">
        <v>3</v>
      </c>
      <c r="B647" s="2" t="s">
        <v>209</v>
      </c>
      <c r="C647" s="2" t="s">
        <v>179</v>
      </c>
      <c r="D647" s="3">
        <v>1633.7</v>
      </c>
      <c r="E647" s="3">
        <v>1550.4</v>
      </c>
      <c r="F647" s="3">
        <f t="shared" si="20"/>
        <v>1550.4</v>
      </c>
      <c r="G647" s="3">
        <f t="shared" si="21"/>
        <v>83.3</v>
      </c>
      <c r="H647" s="2" t="s">
        <v>2978</v>
      </c>
      <c r="I647" s="2" t="s">
        <v>3482</v>
      </c>
      <c r="J647" s="2" t="s">
        <v>3151</v>
      </c>
    </row>
    <row r="648" ht="19" customHeight="1" spans="1:10">
      <c r="A648" s="2">
        <v>3</v>
      </c>
      <c r="B648" s="2" t="s">
        <v>336</v>
      </c>
      <c r="C648" s="2" t="s">
        <v>179</v>
      </c>
      <c r="D648" s="3">
        <v>8513.7</v>
      </c>
      <c r="E648" s="3">
        <v>8482.7</v>
      </c>
      <c r="F648" s="3">
        <f t="shared" si="20"/>
        <v>8482.7</v>
      </c>
      <c r="G648" s="3">
        <f t="shared" si="21"/>
        <v>31</v>
      </c>
      <c r="H648" s="2" t="s">
        <v>2978</v>
      </c>
      <c r="I648" s="2" t="s">
        <v>3486</v>
      </c>
      <c r="J648" s="2" t="s">
        <v>3228</v>
      </c>
    </row>
    <row r="649" ht="19" customHeight="1" spans="1:10">
      <c r="A649" s="2">
        <v>3</v>
      </c>
      <c r="B649" s="2" t="s">
        <v>337</v>
      </c>
      <c r="C649" s="2" t="s">
        <v>312</v>
      </c>
      <c r="D649" s="3">
        <v>11242.7</v>
      </c>
      <c r="E649" s="3">
        <v>3814.7</v>
      </c>
      <c r="F649" s="3">
        <f t="shared" si="20"/>
        <v>3814.7</v>
      </c>
      <c r="G649" s="3">
        <f t="shared" si="21"/>
        <v>7428</v>
      </c>
      <c r="H649" s="2" t="s">
        <v>2978</v>
      </c>
      <c r="I649" s="2" t="s">
        <v>3468</v>
      </c>
      <c r="J649" s="2" t="s">
        <v>3487</v>
      </c>
    </row>
    <row r="650" ht="19" customHeight="1" spans="1:10">
      <c r="A650" s="2">
        <v>3</v>
      </c>
      <c r="B650" s="2" t="s">
        <v>455</v>
      </c>
      <c r="C650" s="2" t="s">
        <v>121</v>
      </c>
      <c r="D650" s="3">
        <v>3987.1</v>
      </c>
      <c r="E650" s="3">
        <v>2908.7</v>
      </c>
      <c r="F650" s="3">
        <f t="shared" si="20"/>
        <v>2908.7</v>
      </c>
      <c r="G650" s="3">
        <f t="shared" si="21"/>
        <v>1078.4</v>
      </c>
      <c r="H650" s="2" t="s">
        <v>2978</v>
      </c>
      <c r="I650" s="2" t="s">
        <v>3479</v>
      </c>
      <c r="J650" s="2" t="s">
        <v>3179</v>
      </c>
    </row>
    <row r="651" ht="19" customHeight="1" spans="1:10">
      <c r="A651" s="2">
        <v>3</v>
      </c>
      <c r="B651" s="2" t="s">
        <v>212</v>
      </c>
      <c r="C651" s="2" t="s">
        <v>179</v>
      </c>
      <c r="D651" s="3">
        <v>5896.3</v>
      </c>
      <c r="E651" s="3">
        <v>5854.4</v>
      </c>
      <c r="F651" s="3">
        <f t="shared" si="20"/>
        <v>5854.4</v>
      </c>
      <c r="G651" s="3">
        <f t="shared" si="21"/>
        <v>41.9000000000005</v>
      </c>
      <c r="H651" s="2" t="s">
        <v>2978</v>
      </c>
      <c r="I651" s="2" t="s">
        <v>3468</v>
      </c>
      <c r="J651" s="2" t="s">
        <v>3379</v>
      </c>
    </row>
    <row r="652" ht="19" customHeight="1" spans="1:10">
      <c r="A652" s="2">
        <v>3</v>
      </c>
      <c r="B652" s="2" t="s">
        <v>213</v>
      </c>
      <c r="C652" s="2" t="s">
        <v>3104</v>
      </c>
      <c r="D652" s="3">
        <v>1398.3</v>
      </c>
      <c r="E652" s="3">
        <v>1398.1</v>
      </c>
      <c r="F652" s="3">
        <f t="shared" si="20"/>
        <v>1398.1</v>
      </c>
      <c r="G652" s="3">
        <f t="shared" si="21"/>
        <v>0.200000000000045</v>
      </c>
      <c r="H652" s="2" t="s">
        <v>2978</v>
      </c>
      <c r="I652" s="2" t="s">
        <v>3470</v>
      </c>
      <c r="J652" s="2" t="s">
        <v>3423</v>
      </c>
    </row>
    <row r="653" ht="19" customHeight="1" spans="1:10">
      <c r="A653" s="2">
        <v>3</v>
      </c>
      <c r="B653" s="2" t="s">
        <v>133</v>
      </c>
      <c r="C653" s="2" t="s">
        <v>121</v>
      </c>
      <c r="D653" s="3">
        <v>8420.1</v>
      </c>
      <c r="E653" s="3">
        <v>8170.1</v>
      </c>
      <c r="F653" s="3">
        <f t="shared" si="20"/>
        <v>8170.1</v>
      </c>
      <c r="G653" s="3">
        <f t="shared" si="21"/>
        <v>250</v>
      </c>
      <c r="H653" s="2" t="s">
        <v>2978</v>
      </c>
      <c r="I653" s="2" t="s">
        <v>3468</v>
      </c>
      <c r="J653" s="2" t="s">
        <v>3208</v>
      </c>
    </row>
    <row r="654" ht="19" customHeight="1" spans="1:10">
      <c r="A654" s="2">
        <v>3</v>
      </c>
      <c r="B654" s="2" t="s">
        <v>136</v>
      </c>
      <c r="C654" s="2" t="s">
        <v>121</v>
      </c>
      <c r="D654" s="3">
        <v>1668.3</v>
      </c>
      <c r="E654" s="3">
        <v>1649</v>
      </c>
      <c r="F654" s="3">
        <f t="shared" si="20"/>
        <v>1649</v>
      </c>
      <c r="G654" s="3">
        <f t="shared" si="21"/>
        <v>19.3</v>
      </c>
      <c r="H654" s="2" t="s">
        <v>2978</v>
      </c>
      <c r="I654" s="2" t="s">
        <v>3488</v>
      </c>
      <c r="J654" s="2" t="s">
        <v>3398</v>
      </c>
    </row>
    <row r="655" ht="19" customHeight="1" spans="1:10">
      <c r="A655" s="2">
        <v>3</v>
      </c>
      <c r="B655" s="2" t="s">
        <v>214</v>
      </c>
      <c r="C655" s="2" t="s">
        <v>312</v>
      </c>
      <c r="D655" s="3">
        <v>7386.8</v>
      </c>
      <c r="E655" s="3">
        <v>6407.1</v>
      </c>
      <c r="F655" s="3">
        <f t="shared" si="20"/>
        <v>6407.1</v>
      </c>
      <c r="G655" s="3">
        <f t="shared" si="21"/>
        <v>979.7</v>
      </c>
      <c r="H655" s="2" t="s">
        <v>2978</v>
      </c>
      <c r="I655" s="2" t="s">
        <v>3489</v>
      </c>
      <c r="J655" s="2" t="s">
        <v>3490</v>
      </c>
    </row>
    <row r="656" ht="19" customHeight="1" spans="1:10">
      <c r="A656" s="2">
        <v>3</v>
      </c>
      <c r="B656" s="2" t="s">
        <v>215</v>
      </c>
      <c r="C656" s="2" t="s">
        <v>179</v>
      </c>
      <c r="D656" s="3">
        <v>4941.1</v>
      </c>
      <c r="E656" s="3">
        <v>4925.2</v>
      </c>
      <c r="F656" s="3">
        <f t="shared" si="20"/>
        <v>4925.2</v>
      </c>
      <c r="G656" s="3">
        <f t="shared" si="21"/>
        <v>15.9000000000005</v>
      </c>
      <c r="H656" s="2" t="s">
        <v>2978</v>
      </c>
      <c r="I656" s="2" t="s">
        <v>3468</v>
      </c>
      <c r="J656" s="2" t="s">
        <v>3252</v>
      </c>
    </row>
    <row r="657" ht="19" customHeight="1" spans="1:10">
      <c r="A657" s="2">
        <v>3</v>
      </c>
      <c r="B657" s="2" t="s">
        <v>3415</v>
      </c>
      <c r="C657" s="2" t="s">
        <v>312</v>
      </c>
      <c r="D657" s="3">
        <v>7174.6</v>
      </c>
      <c r="E657" s="3">
        <v>5618.4</v>
      </c>
      <c r="F657" s="3">
        <f t="shared" si="20"/>
        <v>5618.4</v>
      </c>
      <c r="G657" s="3">
        <f t="shared" si="21"/>
        <v>1556.2</v>
      </c>
      <c r="H657" s="2" t="s">
        <v>2978</v>
      </c>
      <c r="I657" s="2" t="s">
        <v>3468</v>
      </c>
      <c r="J657" s="2" t="s">
        <v>3491</v>
      </c>
    </row>
    <row r="658" ht="19" customHeight="1" spans="1:10">
      <c r="A658" s="2">
        <v>3</v>
      </c>
      <c r="B658" s="2" t="s">
        <v>138</v>
      </c>
      <c r="C658" s="2" t="s">
        <v>3273</v>
      </c>
      <c r="D658" s="3">
        <v>0</v>
      </c>
      <c r="E658" s="3">
        <v>0</v>
      </c>
      <c r="F658" s="3">
        <f t="shared" si="20"/>
        <v>0</v>
      </c>
      <c r="G658" s="3">
        <f t="shared" si="21"/>
        <v>0</v>
      </c>
      <c r="H658" s="2" t="s">
        <v>2978</v>
      </c>
      <c r="I658" s="2" t="s">
        <v>3470</v>
      </c>
      <c r="J658" s="2" t="s">
        <v>3102</v>
      </c>
    </row>
    <row r="659" ht="19" customHeight="1" spans="1:10">
      <c r="A659" s="2">
        <v>3</v>
      </c>
      <c r="B659" s="2" t="s">
        <v>338</v>
      </c>
      <c r="C659" s="2" t="s">
        <v>312</v>
      </c>
      <c r="D659" s="3">
        <v>5582.4</v>
      </c>
      <c r="E659" s="3">
        <v>5552.9</v>
      </c>
      <c r="F659" s="3">
        <f t="shared" si="20"/>
        <v>5552.9</v>
      </c>
      <c r="G659" s="3">
        <f t="shared" si="21"/>
        <v>29.5</v>
      </c>
      <c r="H659" s="2" t="s">
        <v>2978</v>
      </c>
      <c r="I659" s="2" t="s">
        <v>3468</v>
      </c>
      <c r="J659" s="2" t="s">
        <v>3492</v>
      </c>
    </row>
    <row r="660" ht="19" customHeight="1" spans="1:10">
      <c r="A660" s="2">
        <v>3</v>
      </c>
      <c r="B660" s="2" t="s">
        <v>218</v>
      </c>
      <c r="C660" s="2" t="s">
        <v>179</v>
      </c>
      <c r="D660" s="3">
        <v>2460.4</v>
      </c>
      <c r="E660" s="3">
        <v>2422.9</v>
      </c>
      <c r="F660" s="3">
        <f t="shared" si="20"/>
        <v>2422.9</v>
      </c>
      <c r="G660" s="3">
        <f t="shared" si="21"/>
        <v>37.5</v>
      </c>
      <c r="H660" s="2" t="s">
        <v>2978</v>
      </c>
      <c r="I660" s="2" t="s">
        <v>3470</v>
      </c>
      <c r="J660" s="2" t="s">
        <v>3317</v>
      </c>
    </row>
    <row r="661" ht="19" customHeight="1" spans="1:10">
      <c r="A661" s="2">
        <v>3</v>
      </c>
      <c r="B661" s="2" t="s">
        <v>3493</v>
      </c>
      <c r="C661" s="2" t="s">
        <v>312</v>
      </c>
      <c r="D661" s="3">
        <v>7069.3</v>
      </c>
      <c r="E661" s="3">
        <v>7068.8</v>
      </c>
      <c r="F661" s="3">
        <f t="shared" si="20"/>
        <v>7068.8</v>
      </c>
      <c r="G661" s="3">
        <f t="shared" si="21"/>
        <v>0.5</v>
      </c>
      <c r="H661" s="2" t="s">
        <v>2978</v>
      </c>
      <c r="I661" s="2" t="s">
        <v>3494</v>
      </c>
      <c r="J661" s="2" t="s">
        <v>3495</v>
      </c>
    </row>
    <row r="662" ht="19" customHeight="1" spans="1:10">
      <c r="A662" s="2">
        <v>3</v>
      </c>
      <c r="B662" s="2" t="s">
        <v>339</v>
      </c>
      <c r="C662" s="2" t="s">
        <v>312</v>
      </c>
      <c r="D662" s="3">
        <v>1316.4</v>
      </c>
      <c r="E662" s="3">
        <v>1285.5</v>
      </c>
      <c r="F662" s="3">
        <f t="shared" si="20"/>
        <v>1285.5</v>
      </c>
      <c r="G662" s="3">
        <f t="shared" si="21"/>
        <v>30.9000000000001</v>
      </c>
      <c r="H662" s="2" t="s">
        <v>2978</v>
      </c>
      <c r="I662" s="2" t="s">
        <v>3481</v>
      </c>
      <c r="J662" s="2" t="s">
        <v>3496</v>
      </c>
    </row>
    <row r="663" ht="19" customHeight="1" spans="1:10">
      <c r="A663" s="2">
        <v>3</v>
      </c>
      <c r="B663" s="2" t="s">
        <v>340</v>
      </c>
      <c r="C663" s="2" t="s">
        <v>564</v>
      </c>
      <c r="D663" s="3">
        <v>2670.6</v>
      </c>
      <c r="E663" s="3">
        <v>2172.5</v>
      </c>
      <c r="F663" s="3">
        <f t="shared" si="20"/>
        <v>2172.5</v>
      </c>
      <c r="G663" s="3">
        <f t="shared" si="21"/>
        <v>498.1</v>
      </c>
      <c r="H663" s="2" t="s">
        <v>2978</v>
      </c>
      <c r="I663" s="2" t="s">
        <v>3468</v>
      </c>
      <c r="J663" s="2" t="s">
        <v>3497</v>
      </c>
    </row>
    <row r="664" ht="19" customHeight="1" spans="1:10">
      <c r="A664" s="2">
        <v>3</v>
      </c>
      <c r="B664" s="2" t="s">
        <v>341</v>
      </c>
      <c r="C664" s="2" t="s">
        <v>312</v>
      </c>
      <c r="D664" s="3">
        <v>6969.6</v>
      </c>
      <c r="E664" s="3">
        <v>6939.5</v>
      </c>
      <c r="F664" s="3">
        <f t="shared" si="20"/>
        <v>6939.5</v>
      </c>
      <c r="G664" s="3">
        <f t="shared" si="21"/>
        <v>30.1000000000004</v>
      </c>
      <c r="H664" s="2" t="s">
        <v>2978</v>
      </c>
      <c r="I664" s="2" t="s">
        <v>3468</v>
      </c>
      <c r="J664" s="2" t="s">
        <v>3498</v>
      </c>
    </row>
    <row r="665" ht="19" customHeight="1" spans="1:10">
      <c r="A665" s="2">
        <v>3</v>
      </c>
      <c r="B665" s="2" t="s">
        <v>221</v>
      </c>
      <c r="C665" s="2" t="s">
        <v>179</v>
      </c>
      <c r="D665" s="3">
        <v>10852.6</v>
      </c>
      <c r="E665" s="3">
        <v>10851.2</v>
      </c>
      <c r="F665" s="3">
        <f t="shared" si="20"/>
        <v>10851.2</v>
      </c>
      <c r="G665" s="3">
        <f t="shared" si="21"/>
        <v>1.39999999999964</v>
      </c>
      <c r="H665" s="2" t="s">
        <v>2978</v>
      </c>
      <c r="I665" s="2" t="s">
        <v>3468</v>
      </c>
      <c r="J665" s="2" t="s">
        <v>3020</v>
      </c>
    </row>
    <row r="666" ht="19" customHeight="1" spans="1:10">
      <c r="A666" s="2">
        <v>3</v>
      </c>
      <c r="B666" s="2" t="s">
        <v>342</v>
      </c>
      <c r="C666" s="2" t="s">
        <v>312</v>
      </c>
      <c r="D666" s="3">
        <v>6710.8</v>
      </c>
      <c r="E666" s="3">
        <v>6694.7</v>
      </c>
      <c r="F666" s="3">
        <f t="shared" si="20"/>
        <v>6694.7</v>
      </c>
      <c r="G666" s="3">
        <f t="shared" si="21"/>
        <v>16.1000000000004</v>
      </c>
      <c r="H666" s="2" t="s">
        <v>2978</v>
      </c>
      <c r="I666" s="2" t="s">
        <v>3468</v>
      </c>
      <c r="J666" s="2" t="s">
        <v>3499</v>
      </c>
    </row>
    <row r="667" ht="19" customHeight="1" spans="1:10">
      <c r="A667" s="2">
        <v>3</v>
      </c>
      <c r="B667" s="2" t="s">
        <v>222</v>
      </c>
      <c r="C667" s="2" t="s">
        <v>179</v>
      </c>
      <c r="D667" s="3">
        <v>4795.8</v>
      </c>
      <c r="E667" s="3">
        <v>4759.8</v>
      </c>
      <c r="F667" s="3">
        <f t="shared" si="20"/>
        <v>4759.8</v>
      </c>
      <c r="G667" s="3">
        <f t="shared" si="21"/>
        <v>36</v>
      </c>
      <c r="H667" s="2" t="s">
        <v>2978</v>
      </c>
      <c r="I667" s="2" t="s">
        <v>3468</v>
      </c>
      <c r="J667" s="2" t="s">
        <v>3231</v>
      </c>
    </row>
    <row r="668" ht="19" customHeight="1" spans="1:10">
      <c r="A668" s="2">
        <v>3</v>
      </c>
      <c r="B668" s="2" t="s">
        <v>62</v>
      </c>
      <c r="C668" s="2" t="s">
        <v>179</v>
      </c>
      <c r="D668" s="3">
        <v>8238</v>
      </c>
      <c r="E668" s="3">
        <v>8195.2</v>
      </c>
      <c r="F668" s="3">
        <f t="shared" si="20"/>
        <v>8195.2</v>
      </c>
      <c r="G668" s="3">
        <f t="shared" si="21"/>
        <v>42.7999999999993</v>
      </c>
      <c r="H668" s="2" t="s">
        <v>2978</v>
      </c>
      <c r="I668" s="2" t="s">
        <v>3468</v>
      </c>
      <c r="J668" s="2" t="s">
        <v>3100</v>
      </c>
    </row>
    <row r="669" ht="19" customHeight="1" spans="1:10">
      <c r="A669" s="2">
        <v>3</v>
      </c>
      <c r="B669" s="2" t="s">
        <v>343</v>
      </c>
      <c r="C669" s="2" t="s">
        <v>3104</v>
      </c>
      <c r="D669" s="3">
        <v>263</v>
      </c>
      <c r="E669" s="3">
        <v>248.8</v>
      </c>
      <c r="F669" s="3">
        <f t="shared" si="20"/>
        <v>248.8</v>
      </c>
      <c r="G669" s="3">
        <f t="shared" si="21"/>
        <v>14.2</v>
      </c>
      <c r="H669" s="2" t="s">
        <v>2978</v>
      </c>
      <c r="I669" s="2" t="s">
        <v>3474</v>
      </c>
      <c r="J669" s="2" t="s">
        <v>3375</v>
      </c>
    </row>
    <row r="670" ht="19" customHeight="1" spans="1:10">
      <c r="A670" s="2">
        <v>3</v>
      </c>
      <c r="B670" s="2" t="s">
        <v>3035</v>
      </c>
      <c r="C670" s="2" t="s">
        <v>179</v>
      </c>
      <c r="D670" s="3">
        <v>545.2</v>
      </c>
      <c r="E670" s="3">
        <v>276.3</v>
      </c>
      <c r="F670" s="3">
        <f t="shared" si="20"/>
        <v>276.3</v>
      </c>
      <c r="G670" s="3">
        <f t="shared" si="21"/>
        <v>268.9</v>
      </c>
      <c r="H670" s="2" t="s">
        <v>2978</v>
      </c>
      <c r="I670" s="2" t="s">
        <v>3468</v>
      </c>
      <c r="J670" s="2" t="s">
        <v>3401</v>
      </c>
    </row>
    <row r="671" ht="19" customHeight="1" spans="1:10">
      <c r="A671" s="2">
        <v>3</v>
      </c>
      <c r="B671" s="2" t="s">
        <v>344</v>
      </c>
      <c r="C671" s="2" t="s">
        <v>312</v>
      </c>
      <c r="D671" s="3">
        <v>7666.1</v>
      </c>
      <c r="E671" s="3">
        <v>3133.2</v>
      </c>
      <c r="F671" s="3">
        <f t="shared" si="20"/>
        <v>3133.2</v>
      </c>
      <c r="G671" s="3">
        <f t="shared" si="21"/>
        <v>4532.9</v>
      </c>
      <c r="H671" s="2" t="s">
        <v>2978</v>
      </c>
      <c r="I671" s="2" t="s">
        <v>3477</v>
      </c>
      <c r="J671" s="2" t="s">
        <v>3500</v>
      </c>
    </row>
    <row r="672" ht="19" customHeight="1" spans="1:10">
      <c r="A672" s="2">
        <v>3</v>
      </c>
      <c r="B672" s="2" t="s">
        <v>223</v>
      </c>
      <c r="C672" s="2" t="s">
        <v>179</v>
      </c>
      <c r="D672" s="3">
        <v>2832.6</v>
      </c>
      <c r="E672" s="3">
        <v>2759.2</v>
      </c>
      <c r="F672" s="3">
        <f t="shared" si="20"/>
        <v>2759.2</v>
      </c>
      <c r="G672" s="3">
        <f t="shared" si="21"/>
        <v>73.4000000000001</v>
      </c>
      <c r="H672" s="2" t="s">
        <v>2978</v>
      </c>
      <c r="I672" s="2" t="s">
        <v>3481</v>
      </c>
      <c r="J672" s="2" t="s">
        <v>3183</v>
      </c>
    </row>
    <row r="673" ht="19" customHeight="1" spans="1:10">
      <c r="A673" s="2">
        <v>3</v>
      </c>
      <c r="B673" s="2" t="s">
        <v>463</v>
      </c>
      <c r="C673" s="2" t="s">
        <v>179</v>
      </c>
      <c r="D673" s="3">
        <v>3484.3</v>
      </c>
      <c r="E673" s="3">
        <v>3275.4</v>
      </c>
      <c r="F673" s="3">
        <f t="shared" si="20"/>
        <v>3275.4</v>
      </c>
      <c r="G673" s="3">
        <f t="shared" si="21"/>
        <v>208.9</v>
      </c>
      <c r="H673" s="2" t="s">
        <v>2978</v>
      </c>
      <c r="I673" s="2" t="s">
        <v>3468</v>
      </c>
      <c r="J673" s="2" t="s">
        <v>3101</v>
      </c>
    </row>
    <row r="674" ht="19" customHeight="1" spans="1:10">
      <c r="A674" s="2">
        <v>3</v>
      </c>
      <c r="B674" s="2" t="s">
        <v>3501</v>
      </c>
      <c r="C674" s="2" t="s">
        <v>179</v>
      </c>
      <c r="D674" s="3">
        <v>4465.6</v>
      </c>
      <c r="E674" s="3">
        <v>4398.9</v>
      </c>
      <c r="F674" s="3">
        <f t="shared" si="20"/>
        <v>4398.9</v>
      </c>
      <c r="G674" s="3">
        <f t="shared" si="21"/>
        <v>66.7000000000007</v>
      </c>
      <c r="H674" s="2" t="s">
        <v>2978</v>
      </c>
      <c r="I674" s="2" t="s">
        <v>3502</v>
      </c>
      <c r="J674" s="2" t="s">
        <v>3417</v>
      </c>
    </row>
    <row r="675" ht="19" customHeight="1" spans="1:10">
      <c r="A675" s="2">
        <v>3</v>
      </c>
      <c r="B675" s="2" t="s">
        <v>347</v>
      </c>
      <c r="C675" s="2" t="s">
        <v>3273</v>
      </c>
      <c r="D675" s="3">
        <v>0</v>
      </c>
      <c r="E675" s="3">
        <v>0</v>
      </c>
      <c r="F675" s="3">
        <f t="shared" si="20"/>
        <v>0</v>
      </c>
      <c r="G675" s="3">
        <f t="shared" si="21"/>
        <v>0</v>
      </c>
      <c r="H675" s="2" t="s">
        <v>2978</v>
      </c>
      <c r="I675" s="2" t="s">
        <v>3503</v>
      </c>
      <c r="J675" s="2" t="s">
        <v>3278</v>
      </c>
    </row>
    <row r="676" ht="19" customHeight="1" spans="1:10">
      <c r="A676" s="2">
        <v>3</v>
      </c>
      <c r="B676" s="2" t="s">
        <v>3038</v>
      </c>
      <c r="C676" s="2" t="s">
        <v>121</v>
      </c>
      <c r="D676" s="3">
        <v>1546.4</v>
      </c>
      <c r="E676" s="3"/>
      <c r="F676" s="3">
        <f t="shared" si="20"/>
        <v>1546.4</v>
      </c>
      <c r="G676" s="3">
        <f t="shared" si="21"/>
        <v>0</v>
      </c>
      <c r="H676" s="2" t="s">
        <v>3039</v>
      </c>
      <c r="I676" s="2" t="s">
        <v>3468</v>
      </c>
      <c r="J676" s="2" t="s">
        <v>3332</v>
      </c>
    </row>
    <row r="677" ht="19" customHeight="1" spans="1:10">
      <c r="A677" s="2">
        <v>3</v>
      </c>
      <c r="B677" s="2" t="s">
        <v>3041</v>
      </c>
      <c r="C677" s="2" t="s">
        <v>121</v>
      </c>
      <c r="D677" s="3">
        <v>1242.2</v>
      </c>
      <c r="E677" s="3"/>
      <c r="F677" s="3">
        <f t="shared" si="20"/>
        <v>1242.2</v>
      </c>
      <c r="G677" s="3">
        <f t="shared" si="21"/>
        <v>0</v>
      </c>
      <c r="H677" s="2" t="s">
        <v>3039</v>
      </c>
      <c r="I677" s="2" t="s">
        <v>3468</v>
      </c>
      <c r="J677" s="2" t="s">
        <v>3042</v>
      </c>
    </row>
    <row r="678" ht="19" customHeight="1" spans="1:10">
      <c r="A678" s="2">
        <v>3</v>
      </c>
      <c r="B678" s="2" t="s">
        <v>3043</v>
      </c>
      <c r="C678" s="2" t="s">
        <v>179</v>
      </c>
      <c r="D678" s="3">
        <v>6311.8</v>
      </c>
      <c r="E678" s="3">
        <v>6292.3</v>
      </c>
      <c r="F678" s="3">
        <f t="shared" si="20"/>
        <v>6292.3</v>
      </c>
      <c r="G678" s="3">
        <f t="shared" si="21"/>
        <v>19.5</v>
      </c>
      <c r="H678" s="2" t="s">
        <v>2978</v>
      </c>
      <c r="I678" s="2" t="s">
        <v>3468</v>
      </c>
      <c r="J678" s="2" t="s">
        <v>3292</v>
      </c>
    </row>
    <row r="679" ht="19" customHeight="1" spans="1:10">
      <c r="A679" s="2">
        <v>3</v>
      </c>
      <c r="B679" s="2" t="s">
        <v>464</v>
      </c>
      <c r="C679" s="2" t="s">
        <v>121</v>
      </c>
      <c r="D679" s="3">
        <v>1923</v>
      </c>
      <c r="E679" s="3">
        <v>1770.3</v>
      </c>
      <c r="F679" s="3">
        <f t="shared" si="20"/>
        <v>1770.3</v>
      </c>
      <c r="G679" s="3">
        <f t="shared" si="21"/>
        <v>152.7</v>
      </c>
      <c r="H679" s="2" t="s">
        <v>2978</v>
      </c>
      <c r="I679" s="2" t="s">
        <v>3468</v>
      </c>
      <c r="J679" s="2" t="s">
        <v>3093</v>
      </c>
    </row>
    <row r="680" ht="19" customHeight="1" spans="1:10">
      <c r="A680" s="2">
        <v>3</v>
      </c>
      <c r="B680" s="2" t="s">
        <v>3504</v>
      </c>
      <c r="C680" s="2" t="s">
        <v>274</v>
      </c>
      <c r="D680" s="3">
        <v>1676</v>
      </c>
      <c r="E680" s="3"/>
      <c r="F680" s="3">
        <f t="shared" si="20"/>
        <v>1676</v>
      </c>
      <c r="G680" s="3">
        <f t="shared" si="21"/>
        <v>0</v>
      </c>
      <c r="H680" s="2" t="s">
        <v>3039</v>
      </c>
      <c r="I680" s="2" t="s">
        <v>3470</v>
      </c>
      <c r="J680" s="2" t="s">
        <v>3384</v>
      </c>
    </row>
    <row r="681" ht="19" customHeight="1" spans="1:10">
      <c r="A681" s="2">
        <v>3</v>
      </c>
      <c r="B681" s="2" t="s">
        <v>229</v>
      </c>
      <c r="C681" s="2" t="s">
        <v>274</v>
      </c>
      <c r="D681" s="3">
        <v>76.8</v>
      </c>
      <c r="E681" s="3"/>
      <c r="F681" s="3">
        <f t="shared" si="20"/>
        <v>76.8</v>
      </c>
      <c r="G681" s="3">
        <f t="shared" si="21"/>
        <v>0</v>
      </c>
      <c r="H681" s="2" t="s">
        <v>3039</v>
      </c>
      <c r="I681" s="2" t="s">
        <v>3478</v>
      </c>
      <c r="J681" s="2" t="s">
        <v>3090</v>
      </c>
    </row>
    <row r="682" ht="19" customHeight="1" spans="1:10">
      <c r="A682" s="2">
        <v>3</v>
      </c>
      <c r="B682" s="2" t="s">
        <v>573</v>
      </c>
      <c r="C682" s="2" t="s">
        <v>564</v>
      </c>
      <c r="D682" s="3">
        <v>3280.7</v>
      </c>
      <c r="E682" s="3"/>
      <c r="F682" s="3">
        <f t="shared" si="20"/>
        <v>3280.7</v>
      </c>
      <c r="G682" s="3">
        <f t="shared" si="21"/>
        <v>0</v>
      </c>
      <c r="H682" s="2" t="s">
        <v>3039</v>
      </c>
      <c r="I682" s="2" t="s">
        <v>3468</v>
      </c>
      <c r="J682" s="2" t="s">
        <v>3505</v>
      </c>
    </row>
    <row r="683" ht="19" customHeight="1" spans="1:10">
      <c r="A683" s="2">
        <v>3</v>
      </c>
      <c r="B683" s="2" t="s">
        <v>3506</v>
      </c>
      <c r="C683" s="2" t="s">
        <v>274</v>
      </c>
      <c r="D683" s="3">
        <v>1079.6</v>
      </c>
      <c r="E683" s="3"/>
      <c r="F683" s="3">
        <f t="shared" si="20"/>
        <v>1079.6</v>
      </c>
      <c r="G683" s="3">
        <f t="shared" si="21"/>
        <v>0</v>
      </c>
      <c r="H683" s="2" t="s">
        <v>3039</v>
      </c>
      <c r="I683" s="2" t="s">
        <v>3470</v>
      </c>
      <c r="J683" s="2" t="s">
        <v>3397</v>
      </c>
    </row>
    <row r="684" ht="19" customHeight="1" spans="1:10">
      <c r="A684" s="2">
        <v>3</v>
      </c>
      <c r="B684" s="2" t="s">
        <v>487</v>
      </c>
      <c r="C684" s="2" t="s">
        <v>121</v>
      </c>
      <c r="D684" s="3">
        <v>40.9</v>
      </c>
      <c r="E684" s="3"/>
      <c r="F684" s="3">
        <f t="shared" si="20"/>
        <v>40.9</v>
      </c>
      <c r="G684" s="3">
        <f t="shared" si="21"/>
        <v>0</v>
      </c>
      <c r="H684" s="2" t="s">
        <v>3039</v>
      </c>
      <c r="I684" s="2" t="s">
        <v>3507</v>
      </c>
      <c r="J684" s="2" t="s">
        <v>3077</v>
      </c>
    </row>
    <row r="685" ht="19" customHeight="1" spans="1:10">
      <c r="A685" s="2">
        <v>3</v>
      </c>
      <c r="B685" s="2" t="s">
        <v>3048</v>
      </c>
      <c r="C685" s="2" t="s">
        <v>564</v>
      </c>
      <c r="D685" s="3">
        <v>1823.5</v>
      </c>
      <c r="E685" s="3"/>
      <c r="F685" s="3">
        <f t="shared" si="20"/>
        <v>1823.5</v>
      </c>
      <c r="G685" s="3">
        <f t="shared" si="21"/>
        <v>0</v>
      </c>
      <c r="H685" s="2" t="s">
        <v>3039</v>
      </c>
      <c r="I685" s="2" t="s">
        <v>3508</v>
      </c>
      <c r="J685" s="2" t="s">
        <v>3509</v>
      </c>
    </row>
    <row r="686" ht="19" customHeight="1" spans="1:10">
      <c r="A686" s="2">
        <v>3</v>
      </c>
      <c r="B686" s="2" t="s">
        <v>3050</v>
      </c>
      <c r="C686" s="2" t="s">
        <v>179</v>
      </c>
      <c r="D686" s="3">
        <v>332.4</v>
      </c>
      <c r="E686" s="3"/>
      <c r="F686" s="3">
        <f t="shared" si="20"/>
        <v>332.4</v>
      </c>
      <c r="G686" s="3">
        <f t="shared" si="21"/>
        <v>0</v>
      </c>
      <c r="H686" s="2" t="s">
        <v>3039</v>
      </c>
      <c r="I686" s="2" t="s">
        <v>3468</v>
      </c>
      <c r="J686" s="2" t="s">
        <v>3337</v>
      </c>
    </row>
    <row r="687" ht="19" customHeight="1" spans="1:10">
      <c r="A687" s="2">
        <v>3</v>
      </c>
      <c r="B687" s="2" t="s">
        <v>3052</v>
      </c>
      <c r="C687" s="2" t="s">
        <v>179</v>
      </c>
      <c r="D687" s="3">
        <v>1507.7</v>
      </c>
      <c r="E687" s="3"/>
      <c r="F687" s="3">
        <f t="shared" si="20"/>
        <v>1507.7</v>
      </c>
      <c r="G687" s="3">
        <f t="shared" si="21"/>
        <v>0</v>
      </c>
      <c r="H687" s="2" t="s">
        <v>3039</v>
      </c>
      <c r="I687" s="2" t="s">
        <v>3468</v>
      </c>
      <c r="J687" s="2" t="s">
        <v>3115</v>
      </c>
    </row>
    <row r="688" ht="19" customHeight="1" spans="1:10">
      <c r="A688" s="2">
        <v>3</v>
      </c>
      <c r="B688" s="2" t="s">
        <v>579</v>
      </c>
      <c r="C688" s="2" t="s">
        <v>121</v>
      </c>
      <c r="D688" s="3">
        <v>1679.6</v>
      </c>
      <c r="E688" s="3"/>
      <c r="F688" s="3">
        <f t="shared" si="20"/>
        <v>1679.6</v>
      </c>
      <c r="G688" s="3">
        <f t="shared" si="21"/>
        <v>0</v>
      </c>
      <c r="H688" s="2" t="s">
        <v>3039</v>
      </c>
      <c r="I688" s="2" t="s">
        <v>3468</v>
      </c>
      <c r="J688" s="2" t="s">
        <v>3027</v>
      </c>
    </row>
    <row r="689" ht="19" customHeight="1" spans="1:10">
      <c r="A689" s="2">
        <v>3</v>
      </c>
      <c r="B689" s="2" t="s">
        <v>355</v>
      </c>
      <c r="C689" s="2" t="s">
        <v>356</v>
      </c>
      <c r="D689" s="3">
        <v>2582.4</v>
      </c>
      <c r="E689" s="3"/>
      <c r="F689" s="3">
        <f t="shared" si="20"/>
        <v>2582.4</v>
      </c>
      <c r="G689" s="3">
        <f t="shared" si="21"/>
        <v>0</v>
      </c>
      <c r="H689" s="2" t="s">
        <v>3039</v>
      </c>
      <c r="I689" s="2" t="s">
        <v>3468</v>
      </c>
      <c r="J689" s="2" t="s">
        <v>3364</v>
      </c>
    </row>
    <row r="690" ht="19" customHeight="1" spans="1:10">
      <c r="A690" s="2">
        <v>3</v>
      </c>
      <c r="B690" s="2" t="s">
        <v>3056</v>
      </c>
      <c r="C690" s="2" t="s">
        <v>66</v>
      </c>
      <c r="D690" s="3">
        <v>3701.7</v>
      </c>
      <c r="E690" s="3"/>
      <c r="F690" s="3">
        <f t="shared" si="20"/>
        <v>3701.7</v>
      </c>
      <c r="G690" s="3">
        <f t="shared" si="21"/>
        <v>0</v>
      </c>
      <c r="H690" s="2" t="s">
        <v>3039</v>
      </c>
      <c r="I690" s="2" t="s">
        <v>3510</v>
      </c>
      <c r="J690" s="2" t="s">
        <v>3053</v>
      </c>
    </row>
    <row r="691" ht="19" customHeight="1" spans="1:10">
      <c r="A691" s="2">
        <v>3</v>
      </c>
      <c r="B691" s="2" t="s">
        <v>3511</v>
      </c>
      <c r="C691" s="2" t="s">
        <v>66</v>
      </c>
      <c r="D691" s="3">
        <v>379</v>
      </c>
      <c r="E691" s="3"/>
      <c r="F691" s="3">
        <f t="shared" si="20"/>
        <v>379</v>
      </c>
      <c r="G691" s="3">
        <f t="shared" si="21"/>
        <v>0</v>
      </c>
      <c r="H691" s="2" t="s">
        <v>3039</v>
      </c>
      <c r="I691" s="2" t="s">
        <v>3510</v>
      </c>
      <c r="J691" s="2" t="s">
        <v>3089</v>
      </c>
    </row>
    <row r="692" ht="19" customHeight="1" spans="1:10">
      <c r="A692" s="2">
        <v>3</v>
      </c>
      <c r="B692" s="2" t="s">
        <v>580</v>
      </c>
      <c r="C692" s="2" t="s">
        <v>121</v>
      </c>
      <c r="D692" s="3">
        <v>1705.7</v>
      </c>
      <c r="E692" s="3"/>
      <c r="F692" s="3">
        <f t="shared" si="20"/>
        <v>1705.7</v>
      </c>
      <c r="G692" s="3">
        <f t="shared" si="21"/>
        <v>0</v>
      </c>
      <c r="H692" s="2" t="s">
        <v>3039</v>
      </c>
      <c r="I692" s="2" t="s">
        <v>3468</v>
      </c>
      <c r="J692" s="2" t="s">
        <v>3071</v>
      </c>
    </row>
    <row r="693" ht="19" customHeight="1" spans="1:10">
      <c r="A693" s="2">
        <v>3</v>
      </c>
      <c r="B693" s="2" t="s">
        <v>581</v>
      </c>
      <c r="C693" s="2" t="s">
        <v>121</v>
      </c>
      <c r="D693" s="3">
        <v>1873.3</v>
      </c>
      <c r="E693" s="3"/>
      <c r="F693" s="3">
        <f t="shared" si="20"/>
        <v>1873.3</v>
      </c>
      <c r="G693" s="3">
        <f t="shared" si="21"/>
        <v>0</v>
      </c>
      <c r="H693" s="2" t="s">
        <v>3039</v>
      </c>
      <c r="I693" s="2" t="s">
        <v>3468</v>
      </c>
      <c r="J693" s="2" t="s">
        <v>3318</v>
      </c>
    </row>
    <row r="694" ht="19" customHeight="1" spans="1:10">
      <c r="A694" s="2">
        <v>3</v>
      </c>
      <c r="B694" s="2" t="s">
        <v>3060</v>
      </c>
      <c r="C694" s="2" t="s">
        <v>66</v>
      </c>
      <c r="D694" s="3">
        <v>4527.9</v>
      </c>
      <c r="E694" s="3"/>
      <c r="F694" s="3">
        <f t="shared" si="20"/>
        <v>4527.9</v>
      </c>
      <c r="G694" s="3">
        <f t="shared" si="21"/>
        <v>0</v>
      </c>
      <c r="H694" s="2" t="s">
        <v>3039</v>
      </c>
      <c r="I694" s="2" t="s">
        <v>3510</v>
      </c>
      <c r="J694" s="2" t="s">
        <v>3032</v>
      </c>
    </row>
    <row r="695" ht="19" customHeight="1" spans="1:10">
      <c r="A695" s="2">
        <v>3</v>
      </c>
      <c r="B695" s="2" t="s">
        <v>3063</v>
      </c>
      <c r="C695" s="2" t="s">
        <v>179</v>
      </c>
      <c r="D695" s="3">
        <v>1624.6</v>
      </c>
      <c r="E695" s="3"/>
      <c r="F695" s="3">
        <f t="shared" si="20"/>
        <v>1624.6</v>
      </c>
      <c r="G695" s="3">
        <f t="shared" si="21"/>
        <v>0</v>
      </c>
      <c r="H695" s="2" t="s">
        <v>3039</v>
      </c>
      <c r="I695" s="2" t="s">
        <v>3468</v>
      </c>
      <c r="J695" s="2" t="s">
        <v>3221</v>
      </c>
    </row>
    <row r="696" ht="19" customHeight="1" spans="1:10">
      <c r="A696" s="2">
        <v>3</v>
      </c>
      <c r="B696" s="2" t="s">
        <v>3512</v>
      </c>
      <c r="C696" s="2" t="s">
        <v>66</v>
      </c>
      <c r="D696" s="3">
        <v>65.3</v>
      </c>
      <c r="E696" s="3"/>
      <c r="F696" s="3">
        <f t="shared" si="20"/>
        <v>65.3</v>
      </c>
      <c r="G696" s="3">
        <f t="shared" si="21"/>
        <v>0</v>
      </c>
      <c r="H696" s="2" t="s">
        <v>3039</v>
      </c>
      <c r="I696" s="2" t="s">
        <v>3510</v>
      </c>
      <c r="J696" s="2" t="s">
        <v>3394</v>
      </c>
    </row>
    <row r="697" ht="19" customHeight="1" spans="1:10">
      <c r="A697" s="2">
        <v>3</v>
      </c>
      <c r="B697" s="2" t="s">
        <v>583</v>
      </c>
      <c r="C697" s="2" t="s">
        <v>121</v>
      </c>
      <c r="D697" s="3">
        <v>3064.5</v>
      </c>
      <c r="E697" s="3"/>
      <c r="F697" s="3">
        <f t="shared" si="20"/>
        <v>3064.5</v>
      </c>
      <c r="G697" s="3">
        <f t="shared" si="21"/>
        <v>0</v>
      </c>
      <c r="H697" s="2" t="s">
        <v>3039</v>
      </c>
      <c r="I697" s="2" t="s">
        <v>3468</v>
      </c>
      <c r="J697" s="2" t="s">
        <v>3229</v>
      </c>
    </row>
    <row r="698" ht="19" customHeight="1" spans="1:10">
      <c r="A698" s="2">
        <v>3</v>
      </c>
      <c r="B698" s="2" t="s">
        <v>490</v>
      </c>
      <c r="C698" s="2" t="s">
        <v>121</v>
      </c>
      <c r="D698" s="3">
        <v>33.9</v>
      </c>
      <c r="E698" s="3"/>
      <c r="F698" s="3">
        <f t="shared" si="20"/>
        <v>33.9</v>
      </c>
      <c r="G698" s="3">
        <f t="shared" si="21"/>
        <v>0</v>
      </c>
      <c r="H698" s="2" t="s">
        <v>3039</v>
      </c>
      <c r="I698" s="2" t="s">
        <v>3507</v>
      </c>
      <c r="J698" s="2" t="s">
        <v>3173</v>
      </c>
    </row>
    <row r="699" ht="19" customHeight="1" spans="1:10">
      <c r="A699" s="2">
        <v>3</v>
      </c>
      <c r="B699" s="2" t="s">
        <v>490</v>
      </c>
      <c r="C699" s="2" t="s">
        <v>564</v>
      </c>
      <c r="D699" s="3">
        <v>247.1</v>
      </c>
      <c r="E699" s="3"/>
      <c r="F699" s="3">
        <f t="shared" si="20"/>
        <v>247.1</v>
      </c>
      <c r="G699" s="3">
        <f t="shared" si="21"/>
        <v>0</v>
      </c>
      <c r="H699" s="2" t="s">
        <v>3039</v>
      </c>
      <c r="I699" s="2" t="s">
        <v>3503</v>
      </c>
      <c r="J699" s="2" t="s">
        <v>3513</v>
      </c>
    </row>
    <row r="700" ht="19" customHeight="1" spans="1:10">
      <c r="A700" s="2">
        <v>3</v>
      </c>
      <c r="B700" s="2" t="s">
        <v>584</v>
      </c>
      <c r="C700" s="2" t="s">
        <v>121</v>
      </c>
      <c r="D700" s="3">
        <v>1511.9</v>
      </c>
      <c r="E700" s="3"/>
      <c r="F700" s="3">
        <f t="shared" si="20"/>
        <v>1511.9</v>
      </c>
      <c r="G700" s="3">
        <f t="shared" si="21"/>
        <v>0</v>
      </c>
      <c r="H700" s="2" t="s">
        <v>3039</v>
      </c>
      <c r="I700" s="2" t="s">
        <v>3468</v>
      </c>
      <c r="J700" s="2" t="s">
        <v>3016</v>
      </c>
    </row>
    <row r="701" ht="19" customHeight="1" spans="1:10">
      <c r="A701" s="2">
        <v>3</v>
      </c>
      <c r="B701" s="2" t="s">
        <v>585</v>
      </c>
      <c r="C701" s="2" t="s">
        <v>121</v>
      </c>
      <c r="D701" s="3">
        <v>2200.9</v>
      </c>
      <c r="E701" s="3"/>
      <c r="F701" s="3">
        <f t="shared" si="20"/>
        <v>2200.9</v>
      </c>
      <c r="G701" s="3">
        <f t="shared" si="21"/>
        <v>0</v>
      </c>
      <c r="H701" s="2" t="s">
        <v>3039</v>
      </c>
      <c r="I701" s="2" t="s">
        <v>3468</v>
      </c>
      <c r="J701" s="2" t="s">
        <v>3235</v>
      </c>
    </row>
    <row r="702" ht="19" customHeight="1" spans="1:10">
      <c r="A702" s="2">
        <v>3</v>
      </c>
      <c r="B702" s="2" t="s">
        <v>587</v>
      </c>
      <c r="C702" s="2" t="s">
        <v>121</v>
      </c>
      <c r="D702" s="3">
        <v>0</v>
      </c>
      <c r="E702" s="3"/>
      <c r="F702" s="3">
        <f t="shared" si="20"/>
        <v>0</v>
      </c>
      <c r="G702" s="3">
        <f t="shared" si="21"/>
        <v>0</v>
      </c>
      <c r="H702" s="2" t="s">
        <v>3039</v>
      </c>
      <c r="I702" s="2" t="s">
        <v>3468</v>
      </c>
      <c r="J702" s="2" t="s">
        <v>3073</v>
      </c>
    </row>
    <row r="703" ht="19" customHeight="1" spans="1:10">
      <c r="A703" s="2">
        <v>3</v>
      </c>
      <c r="B703" s="2" t="s">
        <v>588</v>
      </c>
      <c r="C703" s="2" t="s">
        <v>3070</v>
      </c>
      <c r="D703" s="3">
        <v>1187.3</v>
      </c>
      <c r="E703" s="3"/>
      <c r="F703" s="3">
        <f t="shared" si="20"/>
        <v>1187.3</v>
      </c>
      <c r="G703" s="3">
        <f t="shared" si="21"/>
        <v>0</v>
      </c>
      <c r="H703" s="2" t="s">
        <v>3039</v>
      </c>
      <c r="I703" s="2" t="s">
        <v>3468</v>
      </c>
      <c r="J703" s="2" t="s">
        <v>3514</v>
      </c>
    </row>
    <row r="704" ht="19" customHeight="1" spans="1:10">
      <c r="A704" s="2">
        <v>3</v>
      </c>
      <c r="B704" s="2" t="s">
        <v>591</v>
      </c>
      <c r="C704" s="2" t="s">
        <v>121</v>
      </c>
      <c r="D704" s="3">
        <v>1055.4</v>
      </c>
      <c r="E704" s="3"/>
      <c r="F704" s="3">
        <f t="shared" si="20"/>
        <v>1055.4</v>
      </c>
      <c r="G704" s="3">
        <f t="shared" si="21"/>
        <v>0</v>
      </c>
      <c r="H704" s="2" t="s">
        <v>3039</v>
      </c>
      <c r="I704" s="2" t="s">
        <v>3468</v>
      </c>
      <c r="J704" s="2" t="s">
        <v>3220</v>
      </c>
    </row>
    <row r="705" ht="19" customHeight="1" spans="1:10">
      <c r="A705" s="2">
        <v>3</v>
      </c>
      <c r="B705" s="2" t="s">
        <v>593</v>
      </c>
      <c r="C705" s="2" t="s">
        <v>121</v>
      </c>
      <c r="D705" s="3">
        <v>2048.6</v>
      </c>
      <c r="E705" s="3"/>
      <c r="F705" s="3">
        <f t="shared" si="20"/>
        <v>2048.6</v>
      </c>
      <c r="G705" s="3">
        <f t="shared" si="21"/>
        <v>0</v>
      </c>
      <c r="H705" s="2" t="s">
        <v>3039</v>
      </c>
      <c r="I705" s="2" t="s">
        <v>3468</v>
      </c>
      <c r="J705" s="2" t="s">
        <v>3346</v>
      </c>
    </row>
    <row r="706" ht="19" customHeight="1" spans="1:10">
      <c r="A706" s="2">
        <v>3</v>
      </c>
      <c r="B706" s="2" t="s">
        <v>3074</v>
      </c>
      <c r="C706" s="2" t="s">
        <v>444</v>
      </c>
      <c r="D706" s="3">
        <v>1447.7</v>
      </c>
      <c r="E706" s="3"/>
      <c r="F706" s="3">
        <f t="shared" ref="F706:F769" si="22">IF(ISNUMBER(E706),MIN(D706,E706),D706)</f>
        <v>1447.7</v>
      </c>
      <c r="G706" s="3">
        <f t="shared" ref="G706:G769" si="23">D706-F706</f>
        <v>0</v>
      </c>
      <c r="H706" s="2" t="s">
        <v>3039</v>
      </c>
      <c r="I706" s="2" t="s">
        <v>3515</v>
      </c>
      <c r="J706" s="2" t="s">
        <v>3436</v>
      </c>
    </row>
    <row r="707" ht="19" customHeight="1" spans="1:10">
      <c r="A707" s="2">
        <v>3</v>
      </c>
      <c r="B707" s="2" t="s">
        <v>3074</v>
      </c>
      <c r="C707" s="2" t="s">
        <v>121</v>
      </c>
      <c r="D707" s="3">
        <v>47.5</v>
      </c>
      <c r="E707" s="3"/>
      <c r="F707" s="3">
        <f t="shared" si="22"/>
        <v>47.5</v>
      </c>
      <c r="G707" s="3">
        <f t="shared" si="23"/>
        <v>0</v>
      </c>
      <c r="H707" s="2" t="s">
        <v>3039</v>
      </c>
      <c r="I707" s="2" t="s">
        <v>3507</v>
      </c>
      <c r="J707" s="2" t="s">
        <v>3067</v>
      </c>
    </row>
    <row r="708" ht="19" customHeight="1" spans="1:10">
      <c r="A708" s="2">
        <v>3</v>
      </c>
      <c r="B708" s="2" t="s">
        <v>594</v>
      </c>
      <c r="C708" s="2" t="s">
        <v>121</v>
      </c>
      <c r="D708" s="3">
        <v>34.6</v>
      </c>
      <c r="E708" s="3"/>
      <c r="F708" s="3">
        <f t="shared" si="22"/>
        <v>34.6</v>
      </c>
      <c r="G708" s="3">
        <f t="shared" si="23"/>
        <v>0</v>
      </c>
      <c r="H708" s="2" t="s">
        <v>3039</v>
      </c>
      <c r="I708" s="2" t="s">
        <v>3507</v>
      </c>
      <c r="J708" s="2" t="s">
        <v>3248</v>
      </c>
    </row>
    <row r="709" ht="19" customHeight="1" spans="1:10">
      <c r="A709" s="2">
        <v>3</v>
      </c>
      <c r="B709" s="2" t="s">
        <v>594</v>
      </c>
      <c r="C709" s="2" t="s">
        <v>564</v>
      </c>
      <c r="D709" s="3">
        <v>1060.5</v>
      </c>
      <c r="E709" s="3"/>
      <c r="F709" s="3">
        <f t="shared" si="22"/>
        <v>1060.5</v>
      </c>
      <c r="G709" s="3">
        <f t="shared" si="23"/>
        <v>0</v>
      </c>
      <c r="H709" s="2" t="s">
        <v>3039</v>
      </c>
      <c r="I709" s="2" t="s">
        <v>3516</v>
      </c>
      <c r="J709" s="2" t="s">
        <v>3517</v>
      </c>
    </row>
    <row r="710" ht="19" customHeight="1" spans="1:10">
      <c r="A710" s="2">
        <v>3</v>
      </c>
      <c r="B710" s="2" t="s">
        <v>597</v>
      </c>
      <c r="C710" s="2" t="s">
        <v>121</v>
      </c>
      <c r="D710" s="3">
        <v>1603.3</v>
      </c>
      <c r="E710" s="3"/>
      <c r="F710" s="3">
        <f t="shared" si="22"/>
        <v>1603.3</v>
      </c>
      <c r="G710" s="3">
        <f t="shared" si="23"/>
        <v>0</v>
      </c>
      <c r="H710" s="2" t="s">
        <v>3039</v>
      </c>
      <c r="I710" s="2" t="s">
        <v>3468</v>
      </c>
      <c r="J710" s="2" t="s">
        <v>3176</v>
      </c>
    </row>
    <row r="711" ht="19" customHeight="1" spans="1:10">
      <c r="A711" s="2">
        <v>3</v>
      </c>
      <c r="B711" s="2" t="s">
        <v>3078</v>
      </c>
      <c r="C711" s="2" t="s">
        <v>179</v>
      </c>
      <c r="D711" s="3">
        <v>112.2</v>
      </c>
      <c r="E711" s="3"/>
      <c r="F711" s="3">
        <f t="shared" si="22"/>
        <v>112.2</v>
      </c>
      <c r="G711" s="3">
        <f t="shared" si="23"/>
        <v>0</v>
      </c>
      <c r="H711" s="2" t="s">
        <v>3039</v>
      </c>
      <c r="I711" s="2" t="s">
        <v>3518</v>
      </c>
      <c r="J711" s="2" t="s">
        <v>3336</v>
      </c>
    </row>
    <row r="712" ht="19" customHeight="1" spans="1:10">
      <c r="A712" s="2">
        <v>3</v>
      </c>
      <c r="B712" s="2" t="s">
        <v>3078</v>
      </c>
      <c r="C712" s="2" t="s">
        <v>66</v>
      </c>
      <c r="D712" s="3">
        <v>86.9</v>
      </c>
      <c r="E712" s="3"/>
      <c r="F712" s="3">
        <f t="shared" si="22"/>
        <v>86.9</v>
      </c>
      <c r="G712" s="3">
        <f t="shared" si="23"/>
        <v>0</v>
      </c>
      <c r="H712" s="2" t="s">
        <v>3039</v>
      </c>
      <c r="I712" s="2" t="s">
        <v>3510</v>
      </c>
      <c r="J712" s="2" t="s">
        <v>3192</v>
      </c>
    </row>
    <row r="713" ht="19" customHeight="1" spans="1:10">
      <c r="A713" s="2">
        <v>3</v>
      </c>
      <c r="B713" s="2" t="s">
        <v>3080</v>
      </c>
      <c r="C713" s="2" t="s">
        <v>564</v>
      </c>
      <c r="D713" s="3">
        <v>820.5</v>
      </c>
      <c r="E713" s="3"/>
      <c r="F713" s="3">
        <f t="shared" si="22"/>
        <v>820.5</v>
      </c>
      <c r="G713" s="3">
        <f t="shared" si="23"/>
        <v>0</v>
      </c>
      <c r="H713" s="2" t="s">
        <v>3039</v>
      </c>
      <c r="I713" s="2" t="s">
        <v>3519</v>
      </c>
      <c r="J713" s="2" t="s">
        <v>3520</v>
      </c>
    </row>
    <row r="714" ht="19" customHeight="1" spans="1:10">
      <c r="A714" s="2">
        <v>3</v>
      </c>
      <c r="B714" s="2" t="s">
        <v>600</v>
      </c>
      <c r="C714" s="2" t="s">
        <v>121</v>
      </c>
      <c r="D714" s="3">
        <v>549.2</v>
      </c>
      <c r="E714" s="3"/>
      <c r="F714" s="3">
        <f t="shared" si="22"/>
        <v>549.2</v>
      </c>
      <c r="G714" s="3">
        <f t="shared" si="23"/>
        <v>0</v>
      </c>
      <c r="H714" s="2" t="s">
        <v>3039</v>
      </c>
      <c r="I714" s="2" t="s">
        <v>3468</v>
      </c>
      <c r="J714" s="2" t="s">
        <v>3371</v>
      </c>
    </row>
    <row r="715" ht="19" customHeight="1" spans="1:10">
      <c r="A715" s="2">
        <v>3</v>
      </c>
      <c r="B715" s="2" t="s">
        <v>601</v>
      </c>
      <c r="C715" s="2" t="s">
        <v>444</v>
      </c>
      <c r="D715" s="3">
        <v>754.1</v>
      </c>
      <c r="E715" s="3"/>
      <c r="F715" s="3">
        <f t="shared" si="22"/>
        <v>754.1</v>
      </c>
      <c r="G715" s="3">
        <f t="shared" si="23"/>
        <v>0</v>
      </c>
      <c r="H715" s="2" t="s">
        <v>3039</v>
      </c>
      <c r="I715" s="2" t="s">
        <v>3515</v>
      </c>
      <c r="J715" s="2" t="s">
        <v>3448</v>
      </c>
    </row>
    <row r="716" ht="19" customHeight="1" spans="1:10">
      <c r="A716" s="2">
        <v>3</v>
      </c>
      <c r="B716" s="2" t="s">
        <v>601</v>
      </c>
      <c r="C716" s="2" t="s">
        <v>121</v>
      </c>
      <c r="D716" s="3">
        <v>28.4</v>
      </c>
      <c r="E716" s="3"/>
      <c r="F716" s="3">
        <f t="shared" si="22"/>
        <v>28.4</v>
      </c>
      <c r="G716" s="3">
        <f t="shared" si="23"/>
        <v>0</v>
      </c>
      <c r="H716" s="2" t="s">
        <v>3039</v>
      </c>
      <c r="I716" s="2" t="s">
        <v>3507</v>
      </c>
      <c r="J716" s="2" t="s">
        <v>3124</v>
      </c>
    </row>
    <row r="717" ht="19" customHeight="1" spans="1:10">
      <c r="A717" s="2">
        <v>3</v>
      </c>
      <c r="B717" s="2" t="s">
        <v>491</v>
      </c>
      <c r="C717" s="2" t="s">
        <v>121</v>
      </c>
      <c r="D717" s="3">
        <v>1558.4</v>
      </c>
      <c r="E717" s="3"/>
      <c r="F717" s="3">
        <f t="shared" si="22"/>
        <v>1558.4</v>
      </c>
      <c r="G717" s="3">
        <f t="shared" si="23"/>
        <v>0</v>
      </c>
      <c r="H717" s="2" t="s">
        <v>3039</v>
      </c>
      <c r="I717" s="2" t="s">
        <v>3468</v>
      </c>
      <c r="J717" s="2" t="s">
        <v>3315</v>
      </c>
    </row>
    <row r="718" ht="19" customHeight="1" spans="1:10">
      <c r="A718" s="2">
        <v>3</v>
      </c>
      <c r="B718" s="2" t="s">
        <v>3085</v>
      </c>
      <c r="C718" s="2" t="s">
        <v>179</v>
      </c>
      <c r="D718" s="3">
        <v>1582.2</v>
      </c>
      <c r="E718" s="3"/>
      <c r="F718" s="3">
        <f t="shared" si="22"/>
        <v>1582.2</v>
      </c>
      <c r="G718" s="3">
        <f t="shared" si="23"/>
        <v>0</v>
      </c>
      <c r="H718" s="2" t="s">
        <v>3039</v>
      </c>
      <c r="I718" s="2" t="s">
        <v>3468</v>
      </c>
      <c r="J718" s="2" t="s">
        <v>3344</v>
      </c>
    </row>
    <row r="719" ht="19" customHeight="1" spans="1:10">
      <c r="A719" s="2">
        <v>3</v>
      </c>
      <c r="B719" s="2" t="s">
        <v>3087</v>
      </c>
      <c r="C719" s="2" t="s">
        <v>121</v>
      </c>
      <c r="D719" s="3">
        <v>983.5</v>
      </c>
      <c r="E719" s="3"/>
      <c r="F719" s="3">
        <f t="shared" si="22"/>
        <v>983.5</v>
      </c>
      <c r="G719" s="3">
        <f t="shared" si="23"/>
        <v>0</v>
      </c>
      <c r="H719" s="2" t="s">
        <v>3039</v>
      </c>
      <c r="I719" s="2" t="s">
        <v>3468</v>
      </c>
      <c r="J719" s="2" t="s">
        <v>3320</v>
      </c>
    </row>
    <row r="720" ht="19" customHeight="1" spans="1:10">
      <c r="A720" s="2">
        <v>3</v>
      </c>
      <c r="B720" s="2" t="s">
        <v>603</v>
      </c>
      <c r="C720" s="2" t="s">
        <v>121</v>
      </c>
      <c r="D720" s="3">
        <v>1481.3</v>
      </c>
      <c r="E720" s="3"/>
      <c r="F720" s="3">
        <f t="shared" si="22"/>
        <v>1481.3</v>
      </c>
      <c r="G720" s="3">
        <f t="shared" si="23"/>
        <v>0</v>
      </c>
      <c r="H720" s="2" t="s">
        <v>3039</v>
      </c>
      <c r="I720" s="2" t="s">
        <v>3468</v>
      </c>
      <c r="J720" s="2" t="s">
        <v>3116</v>
      </c>
    </row>
    <row r="721" ht="19" customHeight="1" spans="1:10">
      <c r="A721" s="2">
        <v>3</v>
      </c>
      <c r="B721" s="2" t="s">
        <v>604</v>
      </c>
      <c r="C721" s="2" t="s">
        <v>564</v>
      </c>
      <c r="D721" s="3">
        <v>2271.9</v>
      </c>
      <c r="E721" s="3"/>
      <c r="F721" s="3">
        <f t="shared" si="22"/>
        <v>2271.9</v>
      </c>
      <c r="G721" s="3">
        <f t="shared" si="23"/>
        <v>0</v>
      </c>
      <c r="H721" s="2" t="s">
        <v>3039</v>
      </c>
      <c r="I721" s="2" t="s">
        <v>3468</v>
      </c>
      <c r="J721" s="2" t="s">
        <v>3521</v>
      </c>
    </row>
    <row r="722" ht="19" customHeight="1" spans="1:10">
      <c r="A722" s="2">
        <v>3</v>
      </c>
      <c r="B722" s="2" t="s">
        <v>607</v>
      </c>
      <c r="C722" s="2" t="s">
        <v>121</v>
      </c>
      <c r="D722" s="3">
        <v>1407.8</v>
      </c>
      <c r="E722" s="3"/>
      <c r="F722" s="3">
        <f t="shared" si="22"/>
        <v>1407.8</v>
      </c>
      <c r="G722" s="3">
        <f t="shared" si="23"/>
        <v>0</v>
      </c>
      <c r="H722" s="2" t="s">
        <v>3039</v>
      </c>
      <c r="I722" s="2" t="s">
        <v>3468</v>
      </c>
      <c r="J722" s="2" t="s">
        <v>3007</v>
      </c>
    </row>
    <row r="723" ht="19" customHeight="1" spans="1:10">
      <c r="A723" s="2">
        <v>3</v>
      </c>
      <c r="B723" s="2" t="s">
        <v>3092</v>
      </c>
      <c r="C723" s="2" t="s">
        <v>121</v>
      </c>
      <c r="D723" s="3">
        <v>3078.2</v>
      </c>
      <c r="E723" s="3"/>
      <c r="F723" s="3">
        <f t="shared" si="22"/>
        <v>3078.2</v>
      </c>
      <c r="G723" s="3">
        <f t="shared" si="23"/>
        <v>0</v>
      </c>
      <c r="H723" s="2" t="s">
        <v>3039</v>
      </c>
      <c r="I723" s="2" t="s">
        <v>3468</v>
      </c>
      <c r="J723" s="2" t="s">
        <v>3178</v>
      </c>
    </row>
    <row r="724" ht="19" customHeight="1" spans="1:10">
      <c r="A724" s="2">
        <v>3</v>
      </c>
      <c r="B724" s="2" t="s">
        <v>608</v>
      </c>
      <c r="C724" s="2" t="s">
        <v>3070</v>
      </c>
      <c r="D724" s="3">
        <v>1530.4</v>
      </c>
      <c r="E724" s="3"/>
      <c r="F724" s="3">
        <f t="shared" si="22"/>
        <v>1530.4</v>
      </c>
      <c r="G724" s="3">
        <f t="shared" si="23"/>
        <v>0</v>
      </c>
      <c r="H724" s="2" t="s">
        <v>3039</v>
      </c>
      <c r="I724" s="2" t="s">
        <v>3468</v>
      </c>
      <c r="J724" s="2" t="s">
        <v>3522</v>
      </c>
    </row>
    <row r="725" ht="19" customHeight="1" spans="1:10">
      <c r="A725" s="2">
        <v>3</v>
      </c>
      <c r="B725" s="2" t="s">
        <v>493</v>
      </c>
      <c r="C725" s="2" t="s">
        <v>121</v>
      </c>
      <c r="D725" s="3">
        <v>2362.9</v>
      </c>
      <c r="E725" s="3"/>
      <c r="F725" s="3">
        <f t="shared" si="22"/>
        <v>2362.9</v>
      </c>
      <c r="G725" s="3">
        <f t="shared" si="23"/>
        <v>0</v>
      </c>
      <c r="H725" s="2" t="s">
        <v>3039</v>
      </c>
      <c r="I725" s="2" t="s">
        <v>3468</v>
      </c>
      <c r="J725" s="2" t="s">
        <v>3157</v>
      </c>
    </row>
    <row r="726" ht="19" customHeight="1" spans="1:10">
      <c r="A726" s="2">
        <v>3</v>
      </c>
      <c r="B726" s="2" t="s">
        <v>609</v>
      </c>
      <c r="C726" s="2" t="s">
        <v>121</v>
      </c>
      <c r="D726" s="3">
        <v>1282.1</v>
      </c>
      <c r="E726" s="3">
        <v>1229.9</v>
      </c>
      <c r="F726" s="3">
        <f t="shared" si="22"/>
        <v>1229.9</v>
      </c>
      <c r="G726" s="3">
        <f t="shared" si="23"/>
        <v>52.1999999999998</v>
      </c>
      <c r="H726" s="2" t="s">
        <v>2978</v>
      </c>
      <c r="I726" s="2" t="s">
        <v>3468</v>
      </c>
      <c r="J726" s="2" t="s">
        <v>3170</v>
      </c>
    </row>
    <row r="727" ht="19" customHeight="1" spans="1:10">
      <c r="A727" s="2">
        <v>3</v>
      </c>
      <c r="B727" s="2" t="s">
        <v>612</v>
      </c>
      <c r="C727" s="2" t="s">
        <v>564</v>
      </c>
      <c r="D727" s="3">
        <v>13475.3</v>
      </c>
      <c r="E727" s="3">
        <v>12703.8</v>
      </c>
      <c r="F727" s="3">
        <f t="shared" si="22"/>
        <v>12703.8</v>
      </c>
      <c r="G727" s="3">
        <f t="shared" si="23"/>
        <v>771.5</v>
      </c>
      <c r="H727" s="2" t="s">
        <v>2978</v>
      </c>
      <c r="I727" s="2" t="s">
        <v>3468</v>
      </c>
      <c r="J727" s="2" t="s">
        <v>3523</v>
      </c>
    </row>
    <row r="728" ht="19" customHeight="1" spans="1:10">
      <c r="A728" s="2">
        <v>3</v>
      </c>
      <c r="B728" s="2" t="s">
        <v>615</v>
      </c>
      <c r="C728" s="2" t="s">
        <v>564</v>
      </c>
      <c r="D728" s="3">
        <v>2239</v>
      </c>
      <c r="E728" s="3">
        <v>2124</v>
      </c>
      <c r="F728" s="3">
        <f t="shared" si="22"/>
        <v>2124</v>
      </c>
      <c r="G728" s="3">
        <f t="shared" si="23"/>
        <v>115</v>
      </c>
      <c r="H728" s="2" t="s">
        <v>2978</v>
      </c>
      <c r="I728" s="2" t="s">
        <v>3468</v>
      </c>
      <c r="J728" s="2" t="s">
        <v>3524</v>
      </c>
    </row>
    <row r="729" ht="19" customHeight="1" spans="1:10">
      <c r="A729" s="2">
        <v>3</v>
      </c>
      <c r="B729" s="2" t="s">
        <v>141</v>
      </c>
      <c r="C729" s="2" t="s">
        <v>564</v>
      </c>
      <c r="D729" s="3">
        <v>202.2</v>
      </c>
      <c r="E729" s="3">
        <v>202</v>
      </c>
      <c r="F729" s="3">
        <f t="shared" si="22"/>
        <v>202</v>
      </c>
      <c r="G729" s="3">
        <f t="shared" si="23"/>
        <v>0.199999999999989</v>
      </c>
      <c r="H729" s="2" t="s">
        <v>2978</v>
      </c>
      <c r="I729" s="2" t="s">
        <v>3468</v>
      </c>
      <c r="J729" s="2" t="s">
        <v>3525</v>
      </c>
    </row>
    <row r="730" ht="19" customHeight="1" spans="1:10">
      <c r="A730" s="2">
        <v>3</v>
      </c>
      <c r="B730" s="2" t="s">
        <v>3103</v>
      </c>
      <c r="C730" s="2" t="s">
        <v>66</v>
      </c>
      <c r="D730" s="3">
        <v>5755.8</v>
      </c>
      <c r="E730" s="3">
        <v>5590.7</v>
      </c>
      <c r="F730" s="3">
        <f t="shared" si="22"/>
        <v>5590.7</v>
      </c>
      <c r="G730" s="3">
        <f t="shared" si="23"/>
        <v>165.1</v>
      </c>
      <c r="H730" s="2" t="s">
        <v>2978</v>
      </c>
      <c r="I730" s="2" t="s">
        <v>3515</v>
      </c>
      <c r="J730" s="2" t="s">
        <v>3288</v>
      </c>
    </row>
    <row r="731" ht="19" customHeight="1" spans="1:10">
      <c r="A731" s="2">
        <v>3</v>
      </c>
      <c r="B731" s="2" t="s">
        <v>3107</v>
      </c>
      <c r="C731" s="2" t="s">
        <v>356</v>
      </c>
      <c r="D731" s="3">
        <v>10848</v>
      </c>
      <c r="E731" s="3">
        <v>10463.8</v>
      </c>
      <c r="F731" s="3">
        <f t="shared" si="22"/>
        <v>10463.8</v>
      </c>
      <c r="G731" s="3">
        <f t="shared" si="23"/>
        <v>384.200000000001</v>
      </c>
      <c r="H731" s="2" t="s">
        <v>2978</v>
      </c>
      <c r="I731" s="2" t="s">
        <v>3468</v>
      </c>
      <c r="J731" s="2" t="s">
        <v>3328</v>
      </c>
    </row>
    <row r="732" ht="19" customHeight="1" spans="1:10">
      <c r="A732" s="2">
        <v>3</v>
      </c>
      <c r="B732" s="2" t="s">
        <v>361</v>
      </c>
      <c r="C732" s="2" t="s">
        <v>66</v>
      </c>
      <c r="D732" s="3">
        <v>2155</v>
      </c>
      <c r="E732" s="3">
        <v>2151.3</v>
      </c>
      <c r="F732" s="3">
        <f t="shared" si="22"/>
        <v>2151.3</v>
      </c>
      <c r="G732" s="3">
        <f t="shared" si="23"/>
        <v>3.69999999999982</v>
      </c>
      <c r="H732" s="2" t="s">
        <v>2978</v>
      </c>
      <c r="I732" s="2" t="s">
        <v>3526</v>
      </c>
      <c r="J732" s="2" t="s">
        <v>3180</v>
      </c>
    </row>
    <row r="733" ht="19" customHeight="1" spans="1:10">
      <c r="A733" s="2">
        <v>3</v>
      </c>
      <c r="B733" s="2" t="s">
        <v>364</v>
      </c>
      <c r="C733" s="2" t="s">
        <v>356</v>
      </c>
      <c r="D733" s="3">
        <v>1884.6</v>
      </c>
      <c r="E733" s="3">
        <v>1853.7</v>
      </c>
      <c r="F733" s="3">
        <f t="shared" si="22"/>
        <v>1853.7</v>
      </c>
      <c r="G733" s="3">
        <f t="shared" si="23"/>
        <v>30.8999999999999</v>
      </c>
      <c r="H733" s="2" t="s">
        <v>2978</v>
      </c>
      <c r="I733" s="2" t="s">
        <v>3468</v>
      </c>
      <c r="J733" s="2" t="s">
        <v>3340</v>
      </c>
    </row>
    <row r="734" ht="19" customHeight="1" spans="1:10">
      <c r="A734" s="2">
        <v>3</v>
      </c>
      <c r="B734" s="2" t="s">
        <v>283</v>
      </c>
      <c r="C734" s="2" t="s">
        <v>274</v>
      </c>
      <c r="D734" s="3">
        <v>4464.3</v>
      </c>
      <c r="E734" s="3">
        <v>4400.2</v>
      </c>
      <c r="F734" s="3">
        <f t="shared" si="22"/>
        <v>4400.2</v>
      </c>
      <c r="G734" s="3">
        <f t="shared" si="23"/>
        <v>64.1000000000004</v>
      </c>
      <c r="H734" s="2" t="s">
        <v>2978</v>
      </c>
      <c r="I734" s="2" t="s">
        <v>3468</v>
      </c>
      <c r="J734" s="2" t="s">
        <v>3350</v>
      </c>
    </row>
    <row r="735" ht="19" customHeight="1" spans="1:10">
      <c r="A735" s="2">
        <v>3</v>
      </c>
      <c r="B735" s="2" t="s">
        <v>3112</v>
      </c>
      <c r="C735" s="2" t="s">
        <v>564</v>
      </c>
      <c r="D735" s="3">
        <v>1423.7</v>
      </c>
      <c r="E735" s="3">
        <v>1386.2</v>
      </c>
      <c r="F735" s="3">
        <f t="shared" si="22"/>
        <v>1386.2</v>
      </c>
      <c r="G735" s="3">
        <f t="shared" si="23"/>
        <v>37.5</v>
      </c>
      <c r="H735" s="2" t="s">
        <v>2978</v>
      </c>
      <c r="I735" s="2" t="s">
        <v>3468</v>
      </c>
      <c r="J735" s="2" t="s">
        <v>3527</v>
      </c>
    </row>
    <row r="736" ht="19" customHeight="1" spans="1:10">
      <c r="A736" s="2">
        <v>3</v>
      </c>
      <c r="B736" s="2" t="s">
        <v>3528</v>
      </c>
      <c r="C736" s="2" t="s">
        <v>66</v>
      </c>
      <c r="D736" s="3">
        <v>2125.3</v>
      </c>
      <c r="E736" s="3">
        <v>2070.4</v>
      </c>
      <c r="F736" s="3">
        <f t="shared" si="22"/>
        <v>2070.4</v>
      </c>
      <c r="G736" s="3">
        <f t="shared" si="23"/>
        <v>54.9000000000001</v>
      </c>
      <c r="H736" s="2" t="s">
        <v>2978</v>
      </c>
      <c r="I736" s="2" t="s">
        <v>3510</v>
      </c>
      <c r="J736" s="2" t="s">
        <v>3267</v>
      </c>
    </row>
    <row r="737" ht="19" customHeight="1" spans="1:10">
      <c r="A737" s="2">
        <v>3</v>
      </c>
      <c r="B737" s="2" t="s">
        <v>236</v>
      </c>
      <c r="C737" s="2" t="s">
        <v>179</v>
      </c>
      <c r="D737" s="3">
        <v>7457.7</v>
      </c>
      <c r="E737" s="3">
        <v>6920.9</v>
      </c>
      <c r="F737" s="3">
        <f t="shared" si="22"/>
        <v>6920.9</v>
      </c>
      <c r="G737" s="3">
        <f t="shared" si="23"/>
        <v>536.8</v>
      </c>
      <c r="H737" s="2" t="s">
        <v>2978</v>
      </c>
      <c r="I737" s="2" t="s">
        <v>3468</v>
      </c>
      <c r="J737" s="2" t="s">
        <v>3037</v>
      </c>
    </row>
    <row r="738" ht="19" customHeight="1" spans="1:10">
      <c r="A738" s="2">
        <v>3</v>
      </c>
      <c r="B738" s="2" t="s">
        <v>73</v>
      </c>
      <c r="C738" s="2" t="s">
        <v>179</v>
      </c>
      <c r="D738" s="3">
        <v>3365.1</v>
      </c>
      <c r="E738" s="3">
        <v>3291</v>
      </c>
      <c r="F738" s="3">
        <f t="shared" si="22"/>
        <v>3291</v>
      </c>
      <c r="G738" s="3">
        <f t="shared" si="23"/>
        <v>74.0999999999999</v>
      </c>
      <c r="H738" s="2" t="s">
        <v>2978</v>
      </c>
      <c r="I738" s="2" t="s">
        <v>3468</v>
      </c>
      <c r="J738" s="2" t="s">
        <v>3289</v>
      </c>
    </row>
    <row r="739" ht="19" customHeight="1" spans="1:10">
      <c r="A739" s="2">
        <v>3</v>
      </c>
      <c r="B739" s="2" t="s">
        <v>77</v>
      </c>
      <c r="C739" s="2" t="s">
        <v>66</v>
      </c>
      <c r="D739" s="3">
        <v>1780.7</v>
      </c>
      <c r="E739" s="3">
        <v>1778.4</v>
      </c>
      <c r="F739" s="3">
        <f t="shared" si="22"/>
        <v>1778.4</v>
      </c>
      <c r="G739" s="3">
        <f t="shared" si="23"/>
        <v>2.29999999999995</v>
      </c>
      <c r="H739" s="2" t="s">
        <v>2978</v>
      </c>
      <c r="I739" s="2" t="s">
        <v>3516</v>
      </c>
      <c r="J739" s="2" t="s">
        <v>3086</v>
      </c>
    </row>
    <row r="740" ht="19" customHeight="1" spans="1:10">
      <c r="A740" s="2">
        <v>3</v>
      </c>
      <c r="B740" s="2" t="s">
        <v>145</v>
      </c>
      <c r="C740" s="2" t="s">
        <v>121</v>
      </c>
      <c r="D740" s="3">
        <v>3626.9</v>
      </c>
      <c r="E740" s="3">
        <v>3552.5</v>
      </c>
      <c r="F740" s="3">
        <f t="shared" si="22"/>
        <v>3552.5</v>
      </c>
      <c r="G740" s="3">
        <f t="shared" si="23"/>
        <v>74.4000000000001</v>
      </c>
      <c r="H740" s="2" t="s">
        <v>2978</v>
      </c>
      <c r="I740" s="2" t="s">
        <v>3468</v>
      </c>
      <c r="J740" s="2" t="s">
        <v>3174</v>
      </c>
    </row>
    <row r="741" ht="19" customHeight="1" spans="1:10">
      <c r="A741" s="2">
        <v>3</v>
      </c>
      <c r="B741" s="2" t="s">
        <v>146</v>
      </c>
      <c r="C741" s="2" t="s">
        <v>121</v>
      </c>
      <c r="D741" s="3">
        <v>1334</v>
      </c>
      <c r="E741" s="3">
        <v>1273.5</v>
      </c>
      <c r="F741" s="3">
        <f t="shared" si="22"/>
        <v>1273.5</v>
      </c>
      <c r="G741" s="3">
        <f t="shared" si="23"/>
        <v>60.5</v>
      </c>
      <c r="H741" s="2" t="s">
        <v>2978</v>
      </c>
      <c r="I741" s="2" t="s">
        <v>3468</v>
      </c>
      <c r="J741" s="2" t="s">
        <v>3254</v>
      </c>
    </row>
    <row r="742" ht="19" customHeight="1" spans="1:10">
      <c r="A742" s="2">
        <v>3</v>
      </c>
      <c r="B742" s="2" t="s">
        <v>3118</v>
      </c>
      <c r="C742" s="2" t="s">
        <v>3070</v>
      </c>
      <c r="D742" s="3">
        <v>791.9</v>
      </c>
      <c r="E742" s="3">
        <v>745</v>
      </c>
      <c r="F742" s="3">
        <f t="shared" si="22"/>
        <v>745</v>
      </c>
      <c r="G742" s="3">
        <f t="shared" si="23"/>
        <v>46.9</v>
      </c>
      <c r="H742" s="2" t="s">
        <v>2978</v>
      </c>
      <c r="I742" s="2" t="s">
        <v>3468</v>
      </c>
      <c r="J742" s="2" t="s">
        <v>3529</v>
      </c>
    </row>
    <row r="743" ht="19" customHeight="1" spans="1:10">
      <c r="A743" s="2">
        <v>3</v>
      </c>
      <c r="B743" s="2" t="s">
        <v>365</v>
      </c>
      <c r="C743" s="2" t="s">
        <v>356</v>
      </c>
      <c r="D743" s="3">
        <v>82</v>
      </c>
      <c r="E743" s="3">
        <v>81.9</v>
      </c>
      <c r="F743" s="3">
        <f t="shared" si="22"/>
        <v>81.9</v>
      </c>
      <c r="G743" s="3">
        <f t="shared" si="23"/>
        <v>0.0999999999999943</v>
      </c>
      <c r="H743" s="2" t="s">
        <v>2978</v>
      </c>
      <c r="I743" s="2" t="s">
        <v>3530</v>
      </c>
      <c r="J743" s="2" t="s">
        <v>3378</v>
      </c>
    </row>
    <row r="744" ht="19" customHeight="1" spans="1:10">
      <c r="A744" s="2">
        <v>3</v>
      </c>
      <c r="B744" s="2" t="s">
        <v>348</v>
      </c>
      <c r="C744" s="2" t="s">
        <v>356</v>
      </c>
      <c r="D744" s="3">
        <v>5224.6</v>
      </c>
      <c r="E744" s="3">
        <v>5036.7</v>
      </c>
      <c r="F744" s="3">
        <f t="shared" si="22"/>
        <v>5036.7</v>
      </c>
      <c r="G744" s="3">
        <f t="shared" si="23"/>
        <v>187.900000000001</v>
      </c>
      <c r="H744" s="2" t="s">
        <v>2978</v>
      </c>
      <c r="I744" s="2" t="s">
        <v>3468</v>
      </c>
      <c r="J744" s="2" t="s">
        <v>3404</v>
      </c>
    </row>
    <row r="745" ht="19" customHeight="1" spans="1:10">
      <c r="A745" s="2">
        <v>3</v>
      </c>
      <c r="B745" s="2" t="s">
        <v>240</v>
      </c>
      <c r="C745" s="2" t="s">
        <v>179</v>
      </c>
      <c r="D745" s="3">
        <v>7558.9</v>
      </c>
      <c r="E745" s="3">
        <v>7320</v>
      </c>
      <c r="F745" s="3">
        <f t="shared" si="22"/>
        <v>7320</v>
      </c>
      <c r="G745" s="3">
        <f t="shared" si="23"/>
        <v>238.9</v>
      </c>
      <c r="H745" s="2" t="s">
        <v>2978</v>
      </c>
      <c r="I745" s="2" t="s">
        <v>3468</v>
      </c>
      <c r="J745" s="2" t="s">
        <v>3193</v>
      </c>
    </row>
    <row r="746" ht="19" customHeight="1" spans="1:10">
      <c r="A746" s="2">
        <v>3</v>
      </c>
      <c r="B746" s="2" t="s">
        <v>151</v>
      </c>
      <c r="C746" s="2" t="s">
        <v>121</v>
      </c>
      <c r="D746" s="3">
        <v>1537.4</v>
      </c>
      <c r="E746" s="3">
        <v>1505.6</v>
      </c>
      <c r="F746" s="3">
        <f t="shared" si="22"/>
        <v>1505.6</v>
      </c>
      <c r="G746" s="3">
        <f t="shared" si="23"/>
        <v>31.8000000000002</v>
      </c>
      <c r="H746" s="2" t="s">
        <v>2978</v>
      </c>
      <c r="I746" s="2" t="s">
        <v>3531</v>
      </c>
      <c r="J746" s="2" t="s">
        <v>3262</v>
      </c>
    </row>
    <row r="747" ht="19" customHeight="1" spans="1:10">
      <c r="A747" s="2">
        <v>3</v>
      </c>
      <c r="B747" s="2" t="s">
        <v>3122</v>
      </c>
      <c r="C747" s="2" t="s">
        <v>66</v>
      </c>
      <c r="D747" s="3">
        <v>927.9</v>
      </c>
      <c r="E747" s="3">
        <v>850.1</v>
      </c>
      <c r="F747" s="3">
        <f t="shared" si="22"/>
        <v>850.1</v>
      </c>
      <c r="G747" s="3">
        <f t="shared" si="23"/>
        <v>77.8</v>
      </c>
      <c r="H747" s="2" t="s">
        <v>2978</v>
      </c>
      <c r="I747" s="2" t="s">
        <v>3532</v>
      </c>
      <c r="J747" s="2" t="s">
        <v>3215</v>
      </c>
    </row>
    <row r="748" ht="19" customHeight="1" spans="1:10">
      <c r="A748" s="2">
        <v>3</v>
      </c>
      <c r="B748" s="2" t="s">
        <v>3125</v>
      </c>
      <c r="C748" s="2" t="s">
        <v>179</v>
      </c>
      <c r="D748" s="3">
        <v>0.1</v>
      </c>
      <c r="E748" s="3">
        <v>0</v>
      </c>
      <c r="F748" s="3">
        <f t="shared" si="22"/>
        <v>0</v>
      </c>
      <c r="G748" s="3">
        <f t="shared" si="23"/>
        <v>0.1</v>
      </c>
      <c r="H748" s="2" t="s">
        <v>2978</v>
      </c>
      <c r="I748" s="2" t="s">
        <v>3468</v>
      </c>
      <c r="J748" s="2" t="s">
        <v>3131</v>
      </c>
    </row>
    <row r="749" ht="19" customHeight="1" spans="1:10">
      <c r="A749" s="2">
        <v>3</v>
      </c>
      <c r="B749" s="2" t="s">
        <v>3127</v>
      </c>
      <c r="C749" s="2" t="s">
        <v>66</v>
      </c>
      <c r="D749" s="3">
        <v>2615</v>
      </c>
      <c r="E749" s="3">
        <v>2320.5</v>
      </c>
      <c r="F749" s="3">
        <f t="shared" si="22"/>
        <v>2320.5</v>
      </c>
      <c r="G749" s="3">
        <f t="shared" si="23"/>
        <v>294.5</v>
      </c>
      <c r="H749" s="2" t="s">
        <v>2978</v>
      </c>
      <c r="I749" s="2" t="s">
        <v>3532</v>
      </c>
      <c r="J749" s="2" t="s">
        <v>3327</v>
      </c>
    </row>
    <row r="750" ht="19" customHeight="1" spans="1:10">
      <c r="A750" s="2">
        <v>3</v>
      </c>
      <c r="B750" s="2" t="s">
        <v>242</v>
      </c>
      <c r="C750" s="2" t="s">
        <v>179</v>
      </c>
      <c r="D750" s="3">
        <v>4689.7</v>
      </c>
      <c r="E750" s="3">
        <v>4632.8</v>
      </c>
      <c r="F750" s="3">
        <f t="shared" si="22"/>
        <v>4632.8</v>
      </c>
      <c r="G750" s="3">
        <f t="shared" si="23"/>
        <v>56.8999999999996</v>
      </c>
      <c r="H750" s="2" t="s">
        <v>2978</v>
      </c>
      <c r="I750" s="2" t="s">
        <v>3468</v>
      </c>
      <c r="J750" s="2" t="s">
        <v>3313</v>
      </c>
    </row>
    <row r="751" ht="19" customHeight="1" spans="1:10">
      <c r="A751" s="2">
        <v>3</v>
      </c>
      <c r="B751" s="2" t="s">
        <v>243</v>
      </c>
      <c r="C751" s="2" t="s">
        <v>179</v>
      </c>
      <c r="D751" s="3">
        <v>3698.1</v>
      </c>
      <c r="E751" s="3">
        <v>3688.7</v>
      </c>
      <c r="F751" s="3">
        <f t="shared" si="22"/>
        <v>3688.7</v>
      </c>
      <c r="G751" s="3">
        <f t="shared" si="23"/>
        <v>9.40000000000009</v>
      </c>
      <c r="H751" s="2" t="s">
        <v>2978</v>
      </c>
      <c r="I751" s="2" t="s">
        <v>3533</v>
      </c>
      <c r="J751" s="2" t="s">
        <v>3307</v>
      </c>
    </row>
    <row r="752" ht="19" customHeight="1" spans="1:10">
      <c r="A752" s="2">
        <v>3</v>
      </c>
      <c r="B752" s="2" t="s">
        <v>368</v>
      </c>
      <c r="C752" s="2" t="s">
        <v>179</v>
      </c>
      <c r="D752" s="3">
        <v>9894</v>
      </c>
      <c r="E752" s="3">
        <v>9714.5</v>
      </c>
      <c r="F752" s="3">
        <f t="shared" si="22"/>
        <v>9714.5</v>
      </c>
      <c r="G752" s="3">
        <f t="shared" si="23"/>
        <v>179.5</v>
      </c>
      <c r="H752" s="2" t="s">
        <v>2978</v>
      </c>
      <c r="I752" s="2" t="s">
        <v>3468</v>
      </c>
      <c r="J752" s="2" t="s">
        <v>3342</v>
      </c>
    </row>
    <row r="753" ht="19" customHeight="1" spans="1:10">
      <c r="A753" s="2">
        <v>3</v>
      </c>
      <c r="B753" s="2" t="s">
        <v>370</v>
      </c>
      <c r="C753" s="2" t="s">
        <v>356</v>
      </c>
      <c r="D753" s="3">
        <v>190.4</v>
      </c>
      <c r="E753" s="3">
        <v>190.1</v>
      </c>
      <c r="F753" s="3">
        <f t="shared" si="22"/>
        <v>190.1</v>
      </c>
      <c r="G753" s="3">
        <f t="shared" si="23"/>
        <v>0.300000000000011</v>
      </c>
      <c r="H753" s="2" t="s">
        <v>2978</v>
      </c>
      <c r="I753" s="2" t="s">
        <v>3530</v>
      </c>
      <c r="J753" s="2" t="s">
        <v>3108</v>
      </c>
    </row>
    <row r="754" ht="19" customHeight="1" spans="1:10">
      <c r="A754" s="2">
        <v>3</v>
      </c>
      <c r="B754" s="2" t="s">
        <v>618</v>
      </c>
      <c r="C754" s="2" t="s">
        <v>3070</v>
      </c>
      <c r="D754" s="3">
        <v>2818.9</v>
      </c>
      <c r="E754" s="3">
        <v>2732.4</v>
      </c>
      <c r="F754" s="3">
        <f t="shared" si="22"/>
        <v>2732.4</v>
      </c>
      <c r="G754" s="3">
        <f t="shared" si="23"/>
        <v>86.5</v>
      </c>
      <c r="H754" s="2" t="s">
        <v>2978</v>
      </c>
      <c r="I754" s="2" t="s">
        <v>3468</v>
      </c>
      <c r="J754" s="2" t="s">
        <v>3534</v>
      </c>
    </row>
    <row r="755" ht="19" customHeight="1" spans="1:10">
      <c r="A755" s="2">
        <v>3</v>
      </c>
      <c r="B755" s="2" t="s">
        <v>3132</v>
      </c>
      <c r="C755" s="2" t="s">
        <v>3070</v>
      </c>
      <c r="D755" s="3">
        <v>1510.2</v>
      </c>
      <c r="E755" s="3">
        <v>1447.7</v>
      </c>
      <c r="F755" s="3">
        <f t="shared" si="22"/>
        <v>1447.7</v>
      </c>
      <c r="G755" s="3">
        <f t="shared" si="23"/>
        <v>62.5</v>
      </c>
      <c r="H755" s="2" t="s">
        <v>2978</v>
      </c>
      <c r="I755" s="2" t="s">
        <v>3468</v>
      </c>
      <c r="J755" s="2" t="s">
        <v>3535</v>
      </c>
    </row>
    <row r="756" ht="19" customHeight="1" spans="1:10">
      <c r="A756" s="2">
        <v>3</v>
      </c>
      <c r="B756" s="2" t="s">
        <v>153</v>
      </c>
      <c r="C756" s="2" t="s">
        <v>121</v>
      </c>
      <c r="D756" s="3">
        <v>13727.8</v>
      </c>
      <c r="E756" s="3">
        <v>13126.8</v>
      </c>
      <c r="F756" s="3">
        <f t="shared" si="22"/>
        <v>13126.8</v>
      </c>
      <c r="G756" s="3">
        <f t="shared" si="23"/>
        <v>601</v>
      </c>
      <c r="H756" s="2" t="s">
        <v>2978</v>
      </c>
      <c r="I756" s="2" t="s">
        <v>3468</v>
      </c>
      <c r="J756" s="2" t="s">
        <v>3226</v>
      </c>
    </row>
    <row r="757" ht="19" customHeight="1" spans="1:10">
      <c r="A757" s="2">
        <v>3</v>
      </c>
      <c r="B757" s="2" t="s">
        <v>3135</v>
      </c>
      <c r="C757" s="2" t="s">
        <v>121</v>
      </c>
      <c r="D757" s="3">
        <v>2822.4</v>
      </c>
      <c r="E757" s="3">
        <v>2736.6</v>
      </c>
      <c r="F757" s="3">
        <f t="shared" si="22"/>
        <v>2736.6</v>
      </c>
      <c r="G757" s="3">
        <f t="shared" si="23"/>
        <v>85.8000000000002</v>
      </c>
      <c r="H757" s="2" t="s">
        <v>2978</v>
      </c>
      <c r="I757" s="2" t="s">
        <v>3468</v>
      </c>
      <c r="J757" s="2" t="s">
        <v>3068</v>
      </c>
    </row>
    <row r="758" ht="19" customHeight="1" spans="1:10">
      <c r="A758" s="2">
        <v>3</v>
      </c>
      <c r="B758" s="2" t="s">
        <v>3137</v>
      </c>
      <c r="C758" s="2" t="s">
        <v>564</v>
      </c>
      <c r="D758" s="3">
        <v>1861.9</v>
      </c>
      <c r="E758" s="3">
        <v>1806.3</v>
      </c>
      <c r="F758" s="3">
        <f t="shared" si="22"/>
        <v>1806.3</v>
      </c>
      <c r="G758" s="3">
        <f t="shared" si="23"/>
        <v>55.6000000000001</v>
      </c>
      <c r="H758" s="2" t="s">
        <v>2978</v>
      </c>
      <c r="I758" s="2" t="s">
        <v>3468</v>
      </c>
      <c r="J758" s="2" t="s">
        <v>3536</v>
      </c>
    </row>
    <row r="759" ht="19" customHeight="1" spans="1:10">
      <c r="A759" s="2">
        <v>3</v>
      </c>
      <c r="B759" s="2" t="s">
        <v>156</v>
      </c>
      <c r="C759" s="2" t="s">
        <v>121</v>
      </c>
      <c r="D759" s="3">
        <v>1181.5</v>
      </c>
      <c r="E759" s="3">
        <v>1143.7</v>
      </c>
      <c r="F759" s="3">
        <f t="shared" si="22"/>
        <v>1143.7</v>
      </c>
      <c r="G759" s="3">
        <f t="shared" si="23"/>
        <v>37.8</v>
      </c>
      <c r="H759" s="2" t="s">
        <v>2978</v>
      </c>
      <c r="I759" s="2" t="s">
        <v>3468</v>
      </c>
      <c r="J759" s="2" t="s">
        <v>3203</v>
      </c>
    </row>
    <row r="760" ht="19" customHeight="1" spans="1:10">
      <c r="A760" s="2">
        <v>3</v>
      </c>
      <c r="B760" s="2" t="s">
        <v>3140</v>
      </c>
      <c r="C760" s="2" t="s">
        <v>121</v>
      </c>
      <c r="D760" s="3">
        <v>528.3</v>
      </c>
      <c r="E760" s="3">
        <v>488.7</v>
      </c>
      <c r="F760" s="3">
        <f t="shared" si="22"/>
        <v>488.7</v>
      </c>
      <c r="G760" s="3">
        <f t="shared" si="23"/>
        <v>39.6</v>
      </c>
      <c r="H760" s="2" t="s">
        <v>2978</v>
      </c>
      <c r="I760" s="2" t="s">
        <v>3468</v>
      </c>
      <c r="J760" s="2" t="s">
        <v>3294</v>
      </c>
    </row>
    <row r="761" ht="19" customHeight="1" spans="1:10">
      <c r="A761" s="2">
        <v>3</v>
      </c>
      <c r="B761" s="2" t="s">
        <v>3142</v>
      </c>
      <c r="C761" s="2" t="s">
        <v>121</v>
      </c>
      <c r="D761" s="3">
        <v>1441.3</v>
      </c>
      <c r="E761" s="3">
        <v>1418</v>
      </c>
      <c r="F761" s="3">
        <f t="shared" si="22"/>
        <v>1418</v>
      </c>
      <c r="G761" s="3">
        <f t="shared" si="23"/>
        <v>23.3</v>
      </c>
      <c r="H761" s="2" t="s">
        <v>2978</v>
      </c>
      <c r="I761" s="2" t="s">
        <v>3468</v>
      </c>
      <c r="J761" s="2" t="s">
        <v>3139</v>
      </c>
    </row>
    <row r="762" ht="19" customHeight="1" spans="1:10">
      <c r="A762" s="2">
        <v>3</v>
      </c>
      <c r="B762" s="2" t="s">
        <v>80</v>
      </c>
      <c r="C762" s="2" t="s">
        <v>66</v>
      </c>
      <c r="D762" s="3">
        <v>1611.8</v>
      </c>
      <c r="E762" s="3">
        <v>1607.2</v>
      </c>
      <c r="F762" s="3">
        <f t="shared" si="22"/>
        <v>1607.2</v>
      </c>
      <c r="G762" s="3">
        <f t="shared" si="23"/>
        <v>4.59999999999991</v>
      </c>
      <c r="H762" s="2" t="s">
        <v>2978</v>
      </c>
      <c r="I762" s="2" t="s">
        <v>3510</v>
      </c>
      <c r="J762" s="2" t="s">
        <v>3181</v>
      </c>
    </row>
    <row r="763" ht="19" customHeight="1" spans="1:10">
      <c r="A763" s="2">
        <v>3</v>
      </c>
      <c r="B763" s="2" t="s">
        <v>82</v>
      </c>
      <c r="C763" s="2" t="s">
        <v>179</v>
      </c>
      <c r="D763" s="3">
        <v>548.4</v>
      </c>
      <c r="E763" s="3">
        <v>548.1</v>
      </c>
      <c r="F763" s="3">
        <f t="shared" si="22"/>
        <v>548.1</v>
      </c>
      <c r="G763" s="3">
        <f t="shared" si="23"/>
        <v>0.299999999999955</v>
      </c>
      <c r="H763" s="2" t="s">
        <v>2978</v>
      </c>
      <c r="I763" s="2" t="s">
        <v>3468</v>
      </c>
      <c r="J763" s="2" t="s">
        <v>3238</v>
      </c>
    </row>
    <row r="764" ht="19" customHeight="1" spans="1:10">
      <c r="A764" s="2">
        <v>3</v>
      </c>
      <c r="B764" s="2" t="s">
        <v>621</v>
      </c>
      <c r="C764" s="2" t="s">
        <v>121</v>
      </c>
      <c r="D764" s="3">
        <v>830.8</v>
      </c>
      <c r="E764" s="3">
        <v>821.1</v>
      </c>
      <c r="F764" s="3">
        <f t="shared" si="22"/>
        <v>821.1</v>
      </c>
      <c r="G764" s="3">
        <f t="shared" si="23"/>
        <v>9.69999999999993</v>
      </c>
      <c r="H764" s="2" t="s">
        <v>2978</v>
      </c>
      <c r="I764" s="2" t="s">
        <v>3468</v>
      </c>
      <c r="J764" s="2" t="s">
        <v>3269</v>
      </c>
    </row>
    <row r="765" ht="19" customHeight="1" spans="1:10">
      <c r="A765" s="2">
        <v>3</v>
      </c>
      <c r="B765" s="2" t="s">
        <v>3146</v>
      </c>
      <c r="C765" s="2" t="s">
        <v>66</v>
      </c>
      <c r="D765" s="3">
        <v>2928.6</v>
      </c>
      <c r="E765" s="3">
        <v>2928.9</v>
      </c>
      <c r="F765" s="3">
        <f t="shared" si="22"/>
        <v>2928.6</v>
      </c>
      <c r="G765" s="3">
        <f t="shared" si="23"/>
        <v>0</v>
      </c>
      <c r="H765" s="2" t="s">
        <v>2978</v>
      </c>
      <c r="I765" s="2" t="s">
        <v>3469</v>
      </c>
      <c r="J765" s="2" t="s">
        <v>3213</v>
      </c>
    </row>
    <row r="766" ht="19" customHeight="1" spans="1:10">
      <c r="A766" s="2">
        <v>3</v>
      </c>
      <c r="B766" s="2" t="s">
        <v>3146</v>
      </c>
      <c r="C766" s="2" t="s">
        <v>3104</v>
      </c>
      <c r="D766" s="3">
        <v>17.5</v>
      </c>
      <c r="E766" s="3">
        <v>17.2</v>
      </c>
      <c r="F766" s="3">
        <f t="shared" si="22"/>
        <v>17.2</v>
      </c>
      <c r="G766" s="3">
        <f t="shared" si="23"/>
        <v>0.300000000000001</v>
      </c>
      <c r="H766" s="2" t="s">
        <v>2978</v>
      </c>
      <c r="I766" s="2" t="s">
        <v>3537</v>
      </c>
      <c r="J766" s="2" t="s">
        <v>3434</v>
      </c>
    </row>
    <row r="767" ht="19" customHeight="1" spans="1:10">
      <c r="A767" s="2">
        <v>3</v>
      </c>
      <c r="B767" s="2" t="s">
        <v>3538</v>
      </c>
      <c r="C767" s="2" t="s">
        <v>564</v>
      </c>
      <c r="D767" s="3">
        <v>1881.2</v>
      </c>
      <c r="E767" s="3">
        <v>1866.8</v>
      </c>
      <c r="F767" s="3">
        <f t="shared" si="22"/>
        <v>1866.8</v>
      </c>
      <c r="G767" s="3">
        <f t="shared" si="23"/>
        <v>14.4000000000001</v>
      </c>
      <c r="H767" s="2" t="s">
        <v>2978</v>
      </c>
      <c r="I767" s="2" t="s">
        <v>3539</v>
      </c>
      <c r="J767" s="2" t="s">
        <v>3540</v>
      </c>
    </row>
    <row r="768" ht="19" customHeight="1" spans="1:10">
      <c r="A768" s="2">
        <v>3</v>
      </c>
      <c r="B768" s="2" t="s">
        <v>3148</v>
      </c>
      <c r="C768" s="2" t="s">
        <v>66</v>
      </c>
      <c r="D768" s="3">
        <v>11031.5</v>
      </c>
      <c r="E768" s="3">
        <v>10478.2</v>
      </c>
      <c r="F768" s="3">
        <f t="shared" si="22"/>
        <v>10478.2</v>
      </c>
      <c r="G768" s="3">
        <f t="shared" si="23"/>
        <v>553.299999999999</v>
      </c>
      <c r="H768" s="2" t="s">
        <v>2978</v>
      </c>
      <c r="I768" s="2" t="s">
        <v>3539</v>
      </c>
      <c r="J768" s="2" t="s">
        <v>3164</v>
      </c>
    </row>
    <row r="769" ht="19" customHeight="1" spans="1:10">
      <c r="A769" s="2">
        <v>3</v>
      </c>
      <c r="B769" s="2" t="s">
        <v>494</v>
      </c>
      <c r="C769" s="2" t="s">
        <v>121</v>
      </c>
      <c r="D769" s="3">
        <v>751.1</v>
      </c>
      <c r="E769" s="3">
        <v>748.3</v>
      </c>
      <c r="F769" s="3">
        <f t="shared" si="22"/>
        <v>748.3</v>
      </c>
      <c r="G769" s="3">
        <f t="shared" si="23"/>
        <v>2.80000000000007</v>
      </c>
      <c r="H769" s="2" t="s">
        <v>2978</v>
      </c>
      <c r="I769" s="2" t="s">
        <v>3541</v>
      </c>
      <c r="J769" s="2" t="s">
        <v>3096</v>
      </c>
    </row>
    <row r="770" ht="19" customHeight="1" spans="1:10">
      <c r="A770" s="2">
        <v>3</v>
      </c>
      <c r="B770" s="2" t="s">
        <v>3152</v>
      </c>
      <c r="C770" s="2" t="s">
        <v>66</v>
      </c>
      <c r="D770" s="3">
        <v>5577.9</v>
      </c>
      <c r="E770" s="3">
        <v>5393.5</v>
      </c>
      <c r="F770" s="3">
        <f t="shared" ref="F770:F833" si="24">IF(ISNUMBER(E770),MIN(D770,E770),D770)</f>
        <v>5393.5</v>
      </c>
      <c r="G770" s="3">
        <f t="shared" ref="G770:G833" si="25">D770-F770</f>
        <v>184.4</v>
      </c>
      <c r="H770" s="2" t="s">
        <v>2978</v>
      </c>
      <c r="I770" s="2" t="s">
        <v>3468</v>
      </c>
      <c r="J770" s="2" t="s">
        <v>3276</v>
      </c>
    </row>
    <row r="771" ht="19" customHeight="1" spans="1:10">
      <c r="A771" s="2">
        <v>3</v>
      </c>
      <c r="B771" s="2" t="s">
        <v>624</v>
      </c>
      <c r="C771" s="2" t="s">
        <v>121</v>
      </c>
      <c r="D771" s="3">
        <v>2685.4</v>
      </c>
      <c r="E771" s="3">
        <v>2594.7</v>
      </c>
      <c r="F771" s="3">
        <f t="shared" si="24"/>
        <v>2594.7</v>
      </c>
      <c r="G771" s="3">
        <f t="shared" si="25"/>
        <v>90.7000000000003</v>
      </c>
      <c r="H771" s="2" t="s">
        <v>2978</v>
      </c>
      <c r="I771" s="2" t="s">
        <v>3468</v>
      </c>
      <c r="J771" s="2" t="s">
        <v>3246</v>
      </c>
    </row>
    <row r="772" ht="19" customHeight="1" spans="1:10">
      <c r="A772" s="2">
        <v>3</v>
      </c>
      <c r="B772" s="2" t="s">
        <v>246</v>
      </c>
      <c r="C772" s="2" t="s">
        <v>179</v>
      </c>
      <c r="D772" s="3">
        <v>775.1</v>
      </c>
      <c r="E772" s="3">
        <v>757</v>
      </c>
      <c r="F772" s="3">
        <f t="shared" si="24"/>
        <v>757</v>
      </c>
      <c r="G772" s="3">
        <f t="shared" si="25"/>
        <v>18.1</v>
      </c>
      <c r="H772" s="2" t="s">
        <v>2978</v>
      </c>
      <c r="I772" s="2" t="s">
        <v>3468</v>
      </c>
      <c r="J772" s="2" t="s">
        <v>3026</v>
      </c>
    </row>
    <row r="773" ht="19" customHeight="1" spans="1:10">
      <c r="A773" s="2">
        <v>3</v>
      </c>
      <c r="B773" s="2" t="s">
        <v>160</v>
      </c>
      <c r="C773" s="2" t="s">
        <v>121</v>
      </c>
      <c r="D773" s="3">
        <v>8578</v>
      </c>
      <c r="E773" s="3">
        <v>8012.9</v>
      </c>
      <c r="F773" s="3">
        <f t="shared" si="24"/>
        <v>8012.9</v>
      </c>
      <c r="G773" s="3">
        <f t="shared" si="25"/>
        <v>565.1</v>
      </c>
      <c r="H773" s="2" t="s">
        <v>2978</v>
      </c>
      <c r="I773" s="2" t="s">
        <v>3468</v>
      </c>
      <c r="J773" s="2" t="s">
        <v>3270</v>
      </c>
    </row>
    <row r="774" ht="19" customHeight="1" spans="1:10">
      <c r="A774" s="2">
        <v>3</v>
      </c>
      <c r="B774" s="2" t="s">
        <v>83</v>
      </c>
      <c r="C774" s="2" t="s">
        <v>179</v>
      </c>
      <c r="D774" s="3">
        <v>550.2</v>
      </c>
      <c r="E774" s="3">
        <v>411.3</v>
      </c>
      <c r="F774" s="3">
        <f t="shared" si="24"/>
        <v>411.3</v>
      </c>
      <c r="G774" s="3">
        <f t="shared" si="25"/>
        <v>138.9</v>
      </c>
      <c r="H774" s="2" t="s">
        <v>2978</v>
      </c>
      <c r="I774" s="2" t="s">
        <v>3542</v>
      </c>
      <c r="J774" s="2" t="s">
        <v>3429</v>
      </c>
    </row>
    <row r="775" ht="19" customHeight="1" spans="1:10">
      <c r="A775" s="2">
        <v>3</v>
      </c>
      <c r="B775" s="2" t="s">
        <v>83</v>
      </c>
      <c r="C775" s="2" t="s">
        <v>66</v>
      </c>
      <c r="D775" s="3">
        <v>3037.7</v>
      </c>
      <c r="E775" s="3">
        <v>2798.1</v>
      </c>
      <c r="F775" s="3">
        <f t="shared" si="24"/>
        <v>2798.1</v>
      </c>
      <c r="G775" s="3">
        <f t="shared" si="25"/>
        <v>239.6</v>
      </c>
      <c r="H775" s="2" t="s">
        <v>2978</v>
      </c>
      <c r="I775" s="2" t="s">
        <v>3532</v>
      </c>
      <c r="J775" s="2" t="s">
        <v>3324</v>
      </c>
    </row>
    <row r="776" ht="19" customHeight="1" spans="1:10">
      <c r="A776" s="2">
        <v>3</v>
      </c>
      <c r="B776" s="2" t="s">
        <v>3160</v>
      </c>
      <c r="C776" s="2" t="s">
        <v>179</v>
      </c>
      <c r="D776" s="3">
        <v>7235</v>
      </c>
      <c r="E776" s="3">
        <v>7198.5</v>
      </c>
      <c r="F776" s="3">
        <f t="shared" si="24"/>
        <v>7198.5</v>
      </c>
      <c r="G776" s="3">
        <f t="shared" si="25"/>
        <v>36.5</v>
      </c>
      <c r="H776" s="2" t="s">
        <v>2978</v>
      </c>
      <c r="I776" s="2" t="s">
        <v>3468</v>
      </c>
      <c r="J776" s="2" t="s">
        <v>3188</v>
      </c>
    </row>
    <row r="777" ht="19" customHeight="1" spans="1:10">
      <c r="A777" s="2">
        <v>3</v>
      </c>
      <c r="B777" s="2" t="s">
        <v>3162</v>
      </c>
      <c r="C777" s="2" t="s">
        <v>356</v>
      </c>
      <c r="D777" s="3">
        <v>9156.3</v>
      </c>
      <c r="E777" s="3">
        <v>9003.9</v>
      </c>
      <c r="F777" s="3">
        <f t="shared" si="24"/>
        <v>9003.9</v>
      </c>
      <c r="G777" s="3">
        <f t="shared" si="25"/>
        <v>152.4</v>
      </c>
      <c r="H777" s="2" t="s">
        <v>2978</v>
      </c>
      <c r="I777" s="2" t="s">
        <v>3468</v>
      </c>
      <c r="J777" s="2" t="s">
        <v>3158</v>
      </c>
    </row>
    <row r="778" ht="19" customHeight="1" spans="1:10">
      <c r="A778" s="2">
        <v>3</v>
      </c>
      <c r="B778" s="2" t="s">
        <v>375</v>
      </c>
      <c r="C778" s="2" t="s">
        <v>356</v>
      </c>
      <c r="D778" s="3">
        <v>3271.5</v>
      </c>
      <c r="E778" s="3">
        <v>3059.1</v>
      </c>
      <c r="F778" s="3">
        <f t="shared" si="24"/>
        <v>3059.1</v>
      </c>
      <c r="G778" s="3">
        <f t="shared" si="25"/>
        <v>212.4</v>
      </c>
      <c r="H778" s="2" t="s">
        <v>2978</v>
      </c>
      <c r="I778" s="2" t="s">
        <v>3468</v>
      </c>
      <c r="J778" s="2" t="s">
        <v>3395</v>
      </c>
    </row>
    <row r="779" ht="19" customHeight="1" spans="1:10">
      <c r="A779" s="2">
        <v>3</v>
      </c>
      <c r="B779" s="2" t="s">
        <v>496</v>
      </c>
      <c r="C779" s="2" t="s">
        <v>121</v>
      </c>
      <c r="D779" s="3">
        <v>706.8</v>
      </c>
      <c r="E779" s="3">
        <v>706.4</v>
      </c>
      <c r="F779" s="3">
        <f t="shared" si="24"/>
        <v>706.4</v>
      </c>
      <c r="G779" s="3">
        <f t="shared" si="25"/>
        <v>0.399999999999977</v>
      </c>
      <c r="H779" s="2" t="s">
        <v>2978</v>
      </c>
      <c r="I779" s="2" t="s">
        <v>3532</v>
      </c>
      <c r="J779" s="2" t="s">
        <v>3200</v>
      </c>
    </row>
    <row r="780" ht="19" customHeight="1" spans="1:10">
      <c r="A780" s="2">
        <v>3</v>
      </c>
      <c r="B780" s="2" t="s">
        <v>248</v>
      </c>
      <c r="C780" s="2" t="s">
        <v>179</v>
      </c>
      <c r="D780" s="3">
        <v>5025.7</v>
      </c>
      <c r="E780" s="3">
        <v>4896.6</v>
      </c>
      <c r="F780" s="3">
        <f t="shared" si="24"/>
        <v>4896.6</v>
      </c>
      <c r="G780" s="3">
        <f t="shared" si="25"/>
        <v>129.099999999999</v>
      </c>
      <c r="H780" s="2" t="s">
        <v>2978</v>
      </c>
      <c r="I780" s="2" t="s">
        <v>3468</v>
      </c>
      <c r="J780" s="2" t="s">
        <v>3129</v>
      </c>
    </row>
    <row r="781" ht="19" customHeight="1" spans="1:10">
      <c r="A781" s="2">
        <v>3</v>
      </c>
      <c r="B781" s="2" t="s">
        <v>85</v>
      </c>
      <c r="C781" s="2" t="s">
        <v>179</v>
      </c>
      <c r="D781" s="3">
        <v>1284.1</v>
      </c>
      <c r="E781" s="3">
        <v>1249.5</v>
      </c>
      <c r="F781" s="3">
        <f t="shared" si="24"/>
        <v>1249.5</v>
      </c>
      <c r="G781" s="3">
        <f t="shared" si="25"/>
        <v>34.5999999999999</v>
      </c>
      <c r="H781" s="2" t="s">
        <v>2978</v>
      </c>
      <c r="I781" s="2" t="s">
        <v>3543</v>
      </c>
      <c r="J781" s="2" t="s">
        <v>3126</v>
      </c>
    </row>
    <row r="782" ht="19" customHeight="1" spans="1:10">
      <c r="A782" s="2">
        <v>3</v>
      </c>
      <c r="B782" s="2" t="s">
        <v>85</v>
      </c>
      <c r="C782" s="2" t="s">
        <v>66</v>
      </c>
      <c r="D782" s="3">
        <v>2769</v>
      </c>
      <c r="E782" s="3">
        <v>2764.2</v>
      </c>
      <c r="F782" s="3">
        <f t="shared" si="24"/>
        <v>2764.2</v>
      </c>
      <c r="G782" s="3">
        <f t="shared" si="25"/>
        <v>4.80000000000018</v>
      </c>
      <c r="H782" s="2" t="s">
        <v>2978</v>
      </c>
      <c r="I782" s="2" t="s">
        <v>3510</v>
      </c>
      <c r="J782" s="2" t="s">
        <v>3069</v>
      </c>
    </row>
    <row r="783" ht="19" customHeight="1" spans="1:10">
      <c r="A783" s="2">
        <v>3</v>
      </c>
      <c r="B783" s="2" t="s">
        <v>3425</v>
      </c>
      <c r="C783" s="2" t="s">
        <v>356</v>
      </c>
      <c r="D783" s="3">
        <v>2938.1</v>
      </c>
      <c r="E783" s="3">
        <v>2654.8</v>
      </c>
      <c r="F783" s="3">
        <f t="shared" si="24"/>
        <v>2654.8</v>
      </c>
      <c r="G783" s="3">
        <f t="shared" si="25"/>
        <v>283.3</v>
      </c>
      <c r="H783" s="2" t="s">
        <v>2978</v>
      </c>
      <c r="I783" s="2" t="s">
        <v>3468</v>
      </c>
      <c r="J783" s="2" t="s">
        <v>3382</v>
      </c>
    </row>
    <row r="784" ht="19" customHeight="1" spans="1:10">
      <c r="A784" s="2">
        <v>3</v>
      </c>
      <c r="B784" s="2" t="s">
        <v>3544</v>
      </c>
      <c r="C784" s="2" t="s">
        <v>179</v>
      </c>
      <c r="D784" s="3">
        <v>3127.8</v>
      </c>
      <c r="E784" s="3">
        <v>3056.3</v>
      </c>
      <c r="F784" s="3">
        <f t="shared" si="24"/>
        <v>3056.3</v>
      </c>
      <c r="G784" s="3">
        <f t="shared" si="25"/>
        <v>71.5</v>
      </c>
      <c r="H784" s="2" t="s">
        <v>2978</v>
      </c>
      <c r="I784" s="2" t="s">
        <v>3545</v>
      </c>
      <c r="J784" s="2" t="s">
        <v>3260</v>
      </c>
    </row>
    <row r="785" ht="19" customHeight="1" spans="1:10">
      <c r="A785" s="2">
        <v>3</v>
      </c>
      <c r="B785" s="2" t="s">
        <v>3544</v>
      </c>
      <c r="C785" s="2" t="s">
        <v>66</v>
      </c>
      <c r="D785" s="3">
        <v>2000.3</v>
      </c>
      <c r="E785" s="3">
        <v>1923.6</v>
      </c>
      <c r="F785" s="3">
        <f t="shared" si="24"/>
        <v>1923.6</v>
      </c>
      <c r="G785" s="3">
        <f t="shared" si="25"/>
        <v>76.7</v>
      </c>
      <c r="H785" s="2" t="s">
        <v>2978</v>
      </c>
      <c r="I785" s="2" t="s">
        <v>3502</v>
      </c>
      <c r="J785" s="2" t="s">
        <v>3058</v>
      </c>
    </row>
    <row r="786" ht="19" customHeight="1" spans="1:10">
      <c r="A786" s="2">
        <v>3</v>
      </c>
      <c r="B786" s="2" t="s">
        <v>627</v>
      </c>
      <c r="C786" s="2" t="s">
        <v>564</v>
      </c>
      <c r="D786" s="3">
        <v>1202.4</v>
      </c>
      <c r="E786" s="3">
        <v>1187.5</v>
      </c>
      <c r="F786" s="3">
        <f t="shared" si="24"/>
        <v>1187.5</v>
      </c>
      <c r="G786" s="3">
        <f t="shared" si="25"/>
        <v>14.9000000000001</v>
      </c>
      <c r="H786" s="2" t="s">
        <v>2978</v>
      </c>
      <c r="I786" s="2" t="s">
        <v>3469</v>
      </c>
      <c r="J786" s="2" t="s">
        <v>3546</v>
      </c>
    </row>
    <row r="787" ht="19" customHeight="1" spans="1:10">
      <c r="A787" s="2">
        <v>3</v>
      </c>
      <c r="B787" s="2" t="s">
        <v>3169</v>
      </c>
      <c r="C787" s="2" t="s">
        <v>121</v>
      </c>
      <c r="D787" s="3">
        <v>1208.8</v>
      </c>
      <c r="E787" s="3">
        <v>1154.6</v>
      </c>
      <c r="F787" s="3">
        <f t="shared" si="24"/>
        <v>1154.6</v>
      </c>
      <c r="G787" s="3">
        <f t="shared" si="25"/>
        <v>54.2</v>
      </c>
      <c r="H787" s="2" t="s">
        <v>2978</v>
      </c>
      <c r="I787" s="2" t="s">
        <v>3468</v>
      </c>
      <c r="J787" s="2" t="s">
        <v>3117</v>
      </c>
    </row>
    <row r="788" ht="19" customHeight="1" spans="1:10">
      <c r="A788" s="2">
        <v>3</v>
      </c>
      <c r="B788" s="2" t="s">
        <v>628</v>
      </c>
      <c r="C788" s="2" t="s">
        <v>121</v>
      </c>
      <c r="D788" s="3">
        <v>6841.2</v>
      </c>
      <c r="E788" s="3">
        <v>6567.8</v>
      </c>
      <c r="F788" s="3">
        <f t="shared" si="24"/>
        <v>6567.8</v>
      </c>
      <c r="G788" s="3">
        <f t="shared" si="25"/>
        <v>273.4</v>
      </c>
      <c r="H788" s="2" t="s">
        <v>2978</v>
      </c>
      <c r="I788" s="2" t="s">
        <v>3468</v>
      </c>
      <c r="J788" s="2" t="s">
        <v>3182</v>
      </c>
    </row>
    <row r="789" ht="19" customHeight="1" spans="1:10">
      <c r="A789" s="2">
        <v>3</v>
      </c>
      <c r="B789" s="2" t="s">
        <v>378</v>
      </c>
      <c r="C789" s="2" t="s">
        <v>356</v>
      </c>
      <c r="D789" s="3">
        <v>7009.3</v>
      </c>
      <c r="E789" s="3">
        <v>6688.2</v>
      </c>
      <c r="F789" s="3">
        <f t="shared" si="24"/>
        <v>6688.2</v>
      </c>
      <c r="G789" s="3">
        <f t="shared" si="25"/>
        <v>321.1</v>
      </c>
      <c r="H789" s="2" t="s">
        <v>2978</v>
      </c>
      <c r="I789" s="2" t="s">
        <v>3468</v>
      </c>
      <c r="J789" s="2" t="s">
        <v>3155</v>
      </c>
    </row>
    <row r="790" ht="19" customHeight="1" spans="1:10">
      <c r="A790" s="2">
        <v>3</v>
      </c>
      <c r="B790" s="2" t="s">
        <v>86</v>
      </c>
      <c r="C790" s="2" t="s">
        <v>66</v>
      </c>
      <c r="D790" s="3">
        <v>1103.6</v>
      </c>
      <c r="E790" s="3">
        <v>1102.1</v>
      </c>
      <c r="F790" s="3">
        <f t="shared" si="24"/>
        <v>1102.1</v>
      </c>
      <c r="G790" s="3">
        <f t="shared" si="25"/>
        <v>1.5</v>
      </c>
      <c r="H790" s="2" t="s">
        <v>2978</v>
      </c>
      <c r="I790" s="2" t="s">
        <v>3510</v>
      </c>
      <c r="J790" s="2" t="s">
        <v>3031</v>
      </c>
    </row>
    <row r="791" ht="19" customHeight="1" spans="1:10">
      <c r="A791" s="2">
        <v>3</v>
      </c>
      <c r="B791" s="2" t="s">
        <v>3172</v>
      </c>
      <c r="C791" s="2" t="s">
        <v>66</v>
      </c>
      <c r="D791" s="3">
        <v>2046.6</v>
      </c>
      <c r="E791" s="3">
        <v>1795.8</v>
      </c>
      <c r="F791" s="3">
        <f t="shared" si="24"/>
        <v>1795.8</v>
      </c>
      <c r="G791" s="3">
        <f t="shared" si="25"/>
        <v>250.8</v>
      </c>
      <c r="H791" s="2" t="s">
        <v>2978</v>
      </c>
      <c r="I791" s="2" t="s">
        <v>3532</v>
      </c>
      <c r="J791" s="2" t="s">
        <v>3049</v>
      </c>
    </row>
    <row r="792" ht="19" customHeight="1" spans="1:10">
      <c r="A792" s="2">
        <v>3</v>
      </c>
      <c r="B792" s="2" t="s">
        <v>629</v>
      </c>
      <c r="C792" s="2" t="s">
        <v>564</v>
      </c>
      <c r="D792" s="3">
        <v>1611.7</v>
      </c>
      <c r="E792" s="3">
        <v>1591.2</v>
      </c>
      <c r="F792" s="3">
        <f t="shared" si="24"/>
        <v>1591.2</v>
      </c>
      <c r="G792" s="3">
        <f t="shared" si="25"/>
        <v>20.5</v>
      </c>
      <c r="H792" s="2" t="s">
        <v>2978</v>
      </c>
      <c r="I792" s="2" t="s">
        <v>3468</v>
      </c>
      <c r="J792" s="2" t="s">
        <v>3547</v>
      </c>
    </row>
    <row r="793" ht="19" customHeight="1" spans="1:10">
      <c r="A793" s="2">
        <v>3</v>
      </c>
      <c r="B793" s="2" t="s">
        <v>3175</v>
      </c>
      <c r="C793" s="2" t="s">
        <v>121</v>
      </c>
      <c r="D793" s="3">
        <v>7781.4</v>
      </c>
      <c r="E793" s="3">
        <v>7568.6</v>
      </c>
      <c r="F793" s="3">
        <f t="shared" si="24"/>
        <v>7568.6</v>
      </c>
      <c r="G793" s="3">
        <f t="shared" si="25"/>
        <v>212.799999999999</v>
      </c>
      <c r="H793" s="2" t="s">
        <v>2978</v>
      </c>
      <c r="I793" s="2" t="s">
        <v>3468</v>
      </c>
      <c r="J793" s="2" t="s">
        <v>3143</v>
      </c>
    </row>
    <row r="794" ht="19" customHeight="1" spans="1:10">
      <c r="A794" s="2">
        <v>3</v>
      </c>
      <c r="B794" s="2" t="s">
        <v>3430</v>
      </c>
      <c r="C794" s="2" t="s">
        <v>66</v>
      </c>
      <c r="D794" s="3">
        <v>10616.5</v>
      </c>
      <c r="E794" s="3">
        <v>10324.6</v>
      </c>
      <c r="F794" s="3">
        <f t="shared" si="24"/>
        <v>10324.6</v>
      </c>
      <c r="G794" s="3">
        <f t="shared" si="25"/>
        <v>291.9</v>
      </c>
      <c r="H794" s="2" t="s">
        <v>2978</v>
      </c>
      <c r="I794" s="2" t="s">
        <v>3468</v>
      </c>
      <c r="J794" s="2" t="s">
        <v>3354</v>
      </c>
    </row>
    <row r="795" ht="19" customHeight="1" spans="1:10">
      <c r="A795" s="2">
        <v>3</v>
      </c>
      <c r="B795" s="2" t="s">
        <v>164</v>
      </c>
      <c r="C795" s="2" t="s">
        <v>121</v>
      </c>
      <c r="D795" s="3">
        <v>807.6</v>
      </c>
      <c r="E795" s="3">
        <v>774.3</v>
      </c>
      <c r="F795" s="3">
        <f t="shared" si="24"/>
        <v>774.3</v>
      </c>
      <c r="G795" s="3">
        <f t="shared" si="25"/>
        <v>33.3000000000001</v>
      </c>
      <c r="H795" s="2" t="s">
        <v>2978</v>
      </c>
      <c r="I795" s="2" t="s">
        <v>3468</v>
      </c>
      <c r="J795" s="2" t="s">
        <v>3247</v>
      </c>
    </row>
    <row r="796" ht="19" customHeight="1" spans="1:10">
      <c r="A796" s="2">
        <v>3</v>
      </c>
      <c r="B796" s="2" t="s">
        <v>251</v>
      </c>
      <c r="C796" s="2" t="s">
        <v>179</v>
      </c>
      <c r="D796" s="3">
        <v>463.8</v>
      </c>
      <c r="E796" s="3">
        <v>411.9</v>
      </c>
      <c r="F796" s="3">
        <f t="shared" si="24"/>
        <v>411.9</v>
      </c>
      <c r="G796" s="3">
        <f t="shared" si="25"/>
        <v>51.9</v>
      </c>
      <c r="H796" s="2" t="s">
        <v>2978</v>
      </c>
      <c r="I796" s="2" t="s">
        <v>3468</v>
      </c>
      <c r="J796" s="2" t="s">
        <v>3285</v>
      </c>
    </row>
    <row r="797" ht="19" customHeight="1" spans="1:10">
      <c r="A797" s="2">
        <v>3</v>
      </c>
      <c r="B797" s="2" t="s">
        <v>3431</v>
      </c>
      <c r="C797" s="2" t="s">
        <v>3104</v>
      </c>
      <c r="D797" s="3">
        <v>9292</v>
      </c>
      <c r="E797" s="3">
        <v>9055.7</v>
      </c>
      <c r="F797" s="3">
        <f t="shared" si="24"/>
        <v>9055.7</v>
      </c>
      <c r="G797" s="3">
        <f t="shared" si="25"/>
        <v>236.299999999999</v>
      </c>
      <c r="H797" s="2" t="s">
        <v>2978</v>
      </c>
      <c r="I797" s="2" t="s">
        <v>3468</v>
      </c>
      <c r="J797" s="2" t="s">
        <v>3147</v>
      </c>
    </row>
    <row r="798" ht="19" customHeight="1" spans="1:10">
      <c r="A798" s="2">
        <v>3</v>
      </c>
      <c r="B798" s="2" t="s">
        <v>252</v>
      </c>
      <c r="C798" s="2" t="s">
        <v>179</v>
      </c>
      <c r="D798" s="3">
        <v>1606.7</v>
      </c>
      <c r="E798" s="3">
        <v>1537.1</v>
      </c>
      <c r="F798" s="3">
        <f t="shared" si="24"/>
        <v>1537.1</v>
      </c>
      <c r="G798" s="3">
        <f t="shared" si="25"/>
        <v>69.6000000000001</v>
      </c>
      <c r="H798" s="2" t="s">
        <v>2978</v>
      </c>
      <c r="I798" s="2" t="s">
        <v>3548</v>
      </c>
      <c r="J798" s="2" t="s">
        <v>3302</v>
      </c>
    </row>
    <row r="799" ht="19" customHeight="1" spans="1:10">
      <c r="A799" s="2">
        <v>3</v>
      </c>
      <c r="B799" s="2" t="s">
        <v>630</v>
      </c>
      <c r="C799" s="2" t="s">
        <v>121</v>
      </c>
      <c r="D799" s="3">
        <v>2867.2</v>
      </c>
      <c r="E799" s="3">
        <v>2795.9</v>
      </c>
      <c r="F799" s="3">
        <f t="shared" si="24"/>
        <v>2795.9</v>
      </c>
      <c r="G799" s="3">
        <f t="shared" si="25"/>
        <v>71.2999999999997</v>
      </c>
      <c r="H799" s="2" t="s">
        <v>2978</v>
      </c>
      <c r="I799" s="2" t="s">
        <v>3468</v>
      </c>
      <c r="J799" s="2" t="s">
        <v>3062</v>
      </c>
    </row>
    <row r="800" ht="19" customHeight="1" spans="1:10">
      <c r="A800" s="2">
        <v>3</v>
      </c>
      <c r="B800" s="2" t="s">
        <v>497</v>
      </c>
      <c r="C800" s="2" t="s">
        <v>564</v>
      </c>
      <c r="D800" s="3">
        <v>2006.5</v>
      </c>
      <c r="E800" s="3">
        <v>1981.7</v>
      </c>
      <c r="F800" s="3">
        <f t="shared" si="24"/>
        <v>1981.7</v>
      </c>
      <c r="G800" s="3">
        <f t="shared" si="25"/>
        <v>24.8</v>
      </c>
      <c r="H800" s="2" t="s">
        <v>2978</v>
      </c>
      <c r="I800" s="2" t="s">
        <v>3468</v>
      </c>
      <c r="J800" s="2" t="s">
        <v>3549</v>
      </c>
    </row>
    <row r="801" ht="19" customHeight="1" spans="1:10">
      <c r="A801" s="2">
        <v>3</v>
      </c>
      <c r="B801" s="2" t="s">
        <v>499</v>
      </c>
      <c r="C801" s="2" t="s">
        <v>121</v>
      </c>
      <c r="D801" s="3">
        <v>907.4</v>
      </c>
      <c r="E801" s="3">
        <v>892.3</v>
      </c>
      <c r="F801" s="3">
        <f t="shared" si="24"/>
        <v>892.3</v>
      </c>
      <c r="G801" s="3">
        <f t="shared" si="25"/>
        <v>15.1</v>
      </c>
      <c r="H801" s="2" t="s">
        <v>2978</v>
      </c>
      <c r="I801" s="2" t="s">
        <v>3468</v>
      </c>
      <c r="J801" s="2" t="s">
        <v>3177</v>
      </c>
    </row>
    <row r="802" ht="19" customHeight="1" spans="1:10">
      <c r="A802" s="2">
        <v>3</v>
      </c>
      <c r="B802" s="2" t="s">
        <v>703</v>
      </c>
      <c r="C802" s="2" t="s">
        <v>356</v>
      </c>
      <c r="D802" s="3">
        <v>6705</v>
      </c>
      <c r="E802" s="3">
        <v>6532.4</v>
      </c>
      <c r="F802" s="3">
        <f t="shared" si="24"/>
        <v>6532.4</v>
      </c>
      <c r="G802" s="3">
        <f t="shared" si="25"/>
        <v>172.6</v>
      </c>
      <c r="H802" s="2" t="s">
        <v>2978</v>
      </c>
      <c r="I802" s="2" t="s">
        <v>3468</v>
      </c>
      <c r="J802" s="2" t="s">
        <v>3363</v>
      </c>
    </row>
    <row r="803" ht="19" customHeight="1" spans="1:10">
      <c r="A803" s="2">
        <v>3</v>
      </c>
      <c r="B803" s="2" t="s">
        <v>288</v>
      </c>
      <c r="C803" s="2" t="s">
        <v>274</v>
      </c>
      <c r="D803" s="3">
        <v>5497.6</v>
      </c>
      <c r="E803" s="3">
        <v>5253.4</v>
      </c>
      <c r="F803" s="3">
        <f t="shared" si="24"/>
        <v>5253.4</v>
      </c>
      <c r="G803" s="3">
        <f t="shared" si="25"/>
        <v>244.200000000001</v>
      </c>
      <c r="H803" s="2" t="s">
        <v>2978</v>
      </c>
      <c r="I803" s="2" t="s">
        <v>3468</v>
      </c>
      <c r="J803" s="2" t="s">
        <v>3185</v>
      </c>
    </row>
    <row r="804" ht="19" customHeight="1" spans="1:10">
      <c r="A804" s="2">
        <v>3</v>
      </c>
      <c r="B804" s="2" t="s">
        <v>500</v>
      </c>
      <c r="C804" s="2" t="s">
        <v>564</v>
      </c>
      <c r="D804" s="3">
        <v>2002.5</v>
      </c>
      <c r="E804" s="3">
        <v>1897</v>
      </c>
      <c r="F804" s="3">
        <f t="shared" si="24"/>
        <v>1897</v>
      </c>
      <c r="G804" s="3">
        <f t="shared" si="25"/>
        <v>105.5</v>
      </c>
      <c r="H804" s="2" t="s">
        <v>2978</v>
      </c>
      <c r="I804" s="2" t="s">
        <v>3468</v>
      </c>
      <c r="J804" s="2" t="s">
        <v>3550</v>
      </c>
    </row>
    <row r="805" ht="19" customHeight="1" spans="1:10">
      <c r="A805" s="2">
        <v>3</v>
      </c>
      <c r="B805" s="2" t="s">
        <v>382</v>
      </c>
      <c r="C805" s="2" t="s">
        <v>66</v>
      </c>
      <c r="D805" s="3">
        <v>3492</v>
      </c>
      <c r="E805" s="3">
        <v>3489.4</v>
      </c>
      <c r="F805" s="3">
        <f t="shared" si="24"/>
        <v>3489.4</v>
      </c>
      <c r="G805" s="3">
        <f t="shared" si="25"/>
        <v>2.59999999999991</v>
      </c>
      <c r="H805" s="2" t="s">
        <v>2978</v>
      </c>
      <c r="I805" s="2" t="s">
        <v>3510</v>
      </c>
      <c r="J805" s="2" t="s">
        <v>3386</v>
      </c>
    </row>
    <row r="806" ht="19" customHeight="1" spans="1:10">
      <c r="A806" s="2">
        <v>3</v>
      </c>
      <c r="B806" s="2" t="s">
        <v>3551</v>
      </c>
      <c r="C806" s="2" t="s">
        <v>66</v>
      </c>
      <c r="D806" s="3">
        <v>26</v>
      </c>
      <c r="E806" s="3">
        <v>50</v>
      </c>
      <c r="F806" s="3">
        <f t="shared" si="24"/>
        <v>26</v>
      </c>
      <c r="G806" s="3">
        <f t="shared" si="25"/>
        <v>0</v>
      </c>
      <c r="H806" s="2" t="s">
        <v>2978</v>
      </c>
      <c r="I806" s="2" t="s">
        <v>3533</v>
      </c>
      <c r="J806" s="2" t="s">
        <v>3277</v>
      </c>
    </row>
    <row r="807" ht="19" customHeight="1" spans="1:10">
      <c r="A807" s="2">
        <v>3</v>
      </c>
      <c r="B807" s="2" t="s">
        <v>3186</v>
      </c>
      <c r="C807" s="2" t="s">
        <v>121</v>
      </c>
      <c r="D807" s="3">
        <v>604.1</v>
      </c>
      <c r="E807" s="3">
        <v>592.4</v>
      </c>
      <c r="F807" s="3">
        <f t="shared" si="24"/>
        <v>592.4</v>
      </c>
      <c r="G807" s="3">
        <f t="shared" si="25"/>
        <v>11.7</v>
      </c>
      <c r="H807" s="2" t="s">
        <v>2978</v>
      </c>
      <c r="I807" s="2" t="s">
        <v>3468</v>
      </c>
      <c r="J807" s="2" t="s">
        <v>3383</v>
      </c>
    </row>
    <row r="808" ht="19" customHeight="1" spans="1:10">
      <c r="A808" s="2">
        <v>3</v>
      </c>
      <c r="B808" s="2" t="s">
        <v>3435</v>
      </c>
      <c r="C808" s="2" t="s">
        <v>179</v>
      </c>
      <c r="D808" s="3">
        <v>989.1</v>
      </c>
      <c r="E808" s="3">
        <v>882.2</v>
      </c>
      <c r="F808" s="3">
        <f t="shared" si="24"/>
        <v>882.2</v>
      </c>
      <c r="G808" s="3">
        <f t="shared" si="25"/>
        <v>106.9</v>
      </c>
      <c r="H808" s="2" t="s">
        <v>2978</v>
      </c>
      <c r="I808" s="2" t="s">
        <v>3542</v>
      </c>
      <c r="J808" s="2" t="s">
        <v>3373</v>
      </c>
    </row>
    <row r="809" ht="19" customHeight="1" spans="1:10">
      <c r="A809" s="2">
        <v>3</v>
      </c>
      <c r="B809" s="2" t="s">
        <v>3435</v>
      </c>
      <c r="C809" s="2" t="s">
        <v>66</v>
      </c>
      <c r="D809" s="3">
        <v>2654.3</v>
      </c>
      <c r="E809" s="3">
        <v>2599.3</v>
      </c>
      <c r="F809" s="3">
        <f t="shared" si="24"/>
        <v>2599.3</v>
      </c>
      <c r="G809" s="3">
        <f t="shared" si="25"/>
        <v>55</v>
      </c>
      <c r="H809" s="2" t="s">
        <v>2978</v>
      </c>
      <c r="I809" s="2" t="s">
        <v>3532</v>
      </c>
      <c r="J809" s="2" t="s">
        <v>3133</v>
      </c>
    </row>
    <row r="810" ht="19" customHeight="1" spans="1:10">
      <c r="A810" s="2">
        <v>3</v>
      </c>
      <c r="B810" s="2" t="s">
        <v>3552</v>
      </c>
      <c r="C810" s="2" t="s">
        <v>66</v>
      </c>
      <c r="D810" s="3">
        <v>1532.9</v>
      </c>
      <c r="E810" s="3">
        <v>1531.4</v>
      </c>
      <c r="F810" s="3">
        <f t="shared" si="24"/>
        <v>1531.4</v>
      </c>
      <c r="G810" s="3">
        <f t="shared" si="25"/>
        <v>1.5</v>
      </c>
      <c r="H810" s="2" t="s">
        <v>2978</v>
      </c>
      <c r="I810" s="2" t="s">
        <v>3516</v>
      </c>
      <c r="J810" s="2" t="s">
        <v>3286</v>
      </c>
    </row>
    <row r="811" ht="19" customHeight="1" spans="1:10">
      <c r="A811" s="2">
        <v>3</v>
      </c>
      <c r="B811" s="2" t="s">
        <v>501</v>
      </c>
      <c r="C811" s="2" t="s">
        <v>121</v>
      </c>
      <c r="D811" s="3">
        <v>2979.5</v>
      </c>
      <c r="E811" s="3">
        <v>2881.2</v>
      </c>
      <c r="F811" s="3">
        <f t="shared" si="24"/>
        <v>2881.2</v>
      </c>
      <c r="G811" s="3">
        <f t="shared" si="25"/>
        <v>98.3000000000002</v>
      </c>
      <c r="H811" s="2" t="s">
        <v>2978</v>
      </c>
      <c r="I811" s="2" t="s">
        <v>3468</v>
      </c>
      <c r="J811" s="2" t="s">
        <v>3259</v>
      </c>
    </row>
    <row r="812" ht="19" customHeight="1" spans="1:10">
      <c r="A812" s="2">
        <v>3</v>
      </c>
      <c r="B812" s="2" t="s">
        <v>166</v>
      </c>
      <c r="C812" s="2" t="s">
        <v>121</v>
      </c>
      <c r="D812" s="3">
        <v>497.6</v>
      </c>
      <c r="E812" s="3">
        <v>489.6</v>
      </c>
      <c r="F812" s="3">
        <f t="shared" si="24"/>
        <v>489.6</v>
      </c>
      <c r="G812" s="3">
        <f t="shared" si="25"/>
        <v>8</v>
      </c>
      <c r="H812" s="2" t="s">
        <v>2978</v>
      </c>
      <c r="I812" s="2" t="s">
        <v>3468</v>
      </c>
      <c r="J812" s="2" t="s">
        <v>3029</v>
      </c>
    </row>
    <row r="813" ht="19" customHeight="1" spans="1:10">
      <c r="A813" s="2">
        <v>3</v>
      </c>
      <c r="B813" s="2" t="s">
        <v>633</v>
      </c>
      <c r="C813" s="2" t="s">
        <v>564</v>
      </c>
      <c r="D813" s="3">
        <v>5485.5</v>
      </c>
      <c r="E813" s="3">
        <v>5312.3</v>
      </c>
      <c r="F813" s="3">
        <f t="shared" si="24"/>
        <v>5312.3</v>
      </c>
      <c r="G813" s="3">
        <f t="shared" si="25"/>
        <v>173.2</v>
      </c>
      <c r="H813" s="2" t="s">
        <v>2978</v>
      </c>
      <c r="I813" s="2" t="s">
        <v>3468</v>
      </c>
      <c r="J813" s="2" t="s">
        <v>3553</v>
      </c>
    </row>
    <row r="814" ht="19" customHeight="1" spans="1:10">
      <c r="A814" s="2">
        <v>3</v>
      </c>
      <c r="B814" s="2" t="s">
        <v>254</v>
      </c>
      <c r="C814" s="2" t="s">
        <v>179</v>
      </c>
      <c r="D814" s="3">
        <v>5985.2</v>
      </c>
      <c r="E814" s="3">
        <v>5796.8</v>
      </c>
      <c r="F814" s="3">
        <f t="shared" si="24"/>
        <v>5796.8</v>
      </c>
      <c r="G814" s="3">
        <f t="shared" si="25"/>
        <v>188.4</v>
      </c>
      <c r="H814" s="2" t="s">
        <v>2978</v>
      </c>
      <c r="I814" s="2" t="s">
        <v>3468</v>
      </c>
      <c r="J814" s="2" t="s">
        <v>3297</v>
      </c>
    </row>
    <row r="815" ht="19" customHeight="1" spans="1:10">
      <c r="A815" s="2">
        <v>3</v>
      </c>
      <c r="B815" s="2" t="s">
        <v>88</v>
      </c>
      <c r="C815" s="2" t="s">
        <v>179</v>
      </c>
      <c r="D815" s="3">
        <v>1789</v>
      </c>
      <c r="E815" s="3">
        <v>1769.7</v>
      </c>
      <c r="F815" s="3">
        <f t="shared" si="24"/>
        <v>1769.7</v>
      </c>
      <c r="G815" s="3">
        <f t="shared" si="25"/>
        <v>19.3</v>
      </c>
      <c r="H815" s="2" t="s">
        <v>2978</v>
      </c>
      <c r="I815" s="2" t="s">
        <v>3468</v>
      </c>
      <c r="J815" s="2" t="s">
        <v>3163</v>
      </c>
    </row>
    <row r="816" ht="19" customHeight="1" spans="1:10">
      <c r="A816" s="2">
        <v>3</v>
      </c>
      <c r="B816" s="2" t="s">
        <v>505</v>
      </c>
      <c r="C816" s="2" t="s">
        <v>3070</v>
      </c>
      <c r="D816" s="3">
        <v>3559.1</v>
      </c>
      <c r="E816" s="3">
        <v>3459.1</v>
      </c>
      <c r="F816" s="3">
        <f t="shared" si="24"/>
        <v>3459.1</v>
      </c>
      <c r="G816" s="3">
        <f t="shared" si="25"/>
        <v>100</v>
      </c>
      <c r="H816" s="2" t="s">
        <v>2978</v>
      </c>
      <c r="I816" s="2" t="s">
        <v>3468</v>
      </c>
      <c r="J816" s="2" t="s">
        <v>3554</v>
      </c>
    </row>
    <row r="817" ht="19" customHeight="1" spans="1:10">
      <c r="A817" s="2">
        <v>3</v>
      </c>
      <c r="B817" s="2" t="s">
        <v>109</v>
      </c>
      <c r="C817" s="2" t="s">
        <v>121</v>
      </c>
      <c r="D817" s="3">
        <v>505.6</v>
      </c>
      <c r="E817" s="3">
        <v>500.6</v>
      </c>
      <c r="F817" s="3">
        <f t="shared" si="24"/>
        <v>500.6</v>
      </c>
      <c r="G817" s="3">
        <f t="shared" si="25"/>
        <v>5</v>
      </c>
      <c r="H817" s="2" t="s">
        <v>2978</v>
      </c>
      <c r="I817" s="2" t="s">
        <v>3468</v>
      </c>
      <c r="J817" s="2" t="s">
        <v>3088</v>
      </c>
    </row>
    <row r="818" ht="19" customHeight="1" spans="1:10">
      <c r="A818" s="2">
        <v>3</v>
      </c>
      <c r="B818" s="2" t="s">
        <v>255</v>
      </c>
      <c r="C818" s="2" t="s">
        <v>179</v>
      </c>
      <c r="D818" s="3">
        <v>4931.9</v>
      </c>
      <c r="E818" s="3">
        <v>4934.4</v>
      </c>
      <c r="F818" s="3">
        <f t="shared" si="24"/>
        <v>4931.9</v>
      </c>
      <c r="G818" s="3">
        <f t="shared" si="25"/>
        <v>0</v>
      </c>
      <c r="H818" s="2" t="s">
        <v>2978</v>
      </c>
      <c r="I818" s="2" t="s">
        <v>3555</v>
      </c>
      <c r="J818" s="2" t="s">
        <v>3556</v>
      </c>
    </row>
    <row r="819" ht="19" customHeight="1" spans="1:10">
      <c r="A819" s="2">
        <v>3</v>
      </c>
      <c r="B819" s="2" t="s">
        <v>388</v>
      </c>
      <c r="C819" s="2" t="s">
        <v>179</v>
      </c>
      <c r="D819" s="3">
        <v>352.4</v>
      </c>
      <c r="E819" s="3">
        <v>345</v>
      </c>
      <c r="F819" s="3">
        <f t="shared" si="24"/>
        <v>345</v>
      </c>
      <c r="G819" s="3">
        <f t="shared" si="25"/>
        <v>7.39999999999998</v>
      </c>
      <c r="H819" s="2" t="s">
        <v>2978</v>
      </c>
      <c r="I819" s="2" t="s">
        <v>3557</v>
      </c>
      <c r="J819" s="2" t="s">
        <v>3216</v>
      </c>
    </row>
    <row r="820" ht="19" customHeight="1" spans="1:10">
      <c r="A820" s="2">
        <v>3</v>
      </c>
      <c r="B820" s="2" t="s">
        <v>388</v>
      </c>
      <c r="C820" s="2" t="s">
        <v>66</v>
      </c>
      <c r="D820" s="3">
        <v>5767.7</v>
      </c>
      <c r="E820" s="3">
        <v>5761.8</v>
      </c>
      <c r="F820" s="3">
        <f t="shared" si="24"/>
        <v>5761.8</v>
      </c>
      <c r="G820" s="3">
        <f t="shared" si="25"/>
        <v>5.89999999999964</v>
      </c>
      <c r="H820" s="2" t="s">
        <v>2978</v>
      </c>
      <c r="I820" s="2" t="s">
        <v>3526</v>
      </c>
      <c r="J820" s="2" t="s">
        <v>3072</v>
      </c>
    </row>
    <row r="821" ht="19" customHeight="1" spans="1:10">
      <c r="A821" s="2">
        <v>3</v>
      </c>
      <c r="B821" s="2" t="s">
        <v>3198</v>
      </c>
      <c r="C821" s="2" t="s">
        <v>564</v>
      </c>
      <c r="D821" s="3">
        <v>3216.5</v>
      </c>
      <c r="E821" s="3">
        <v>3176.1</v>
      </c>
      <c r="F821" s="3">
        <f t="shared" si="24"/>
        <v>3176.1</v>
      </c>
      <c r="G821" s="3">
        <f t="shared" si="25"/>
        <v>40.4000000000001</v>
      </c>
      <c r="H821" s="2" t="s">
        <v>2978</v>
      </c>
      <c r="I821" s="2" t="s">
        <v>3468</v>
      </c>
      <c r="J821" s="2" t="s">
        <v>3558</v>
      </c>
    </row>
    <row r="822" ht="19" customHeight="1" spans="1:10">
      <c r="A822" s="2">
        <v>3</v>
      </c>
      <c r="B822" s="2" t="s">
        <v>167</v>
      </c>
      <c r="C822" s="2" t="s">
        <v>121</v>
      </c>
      <c r="D822" s="3">
        <v>950.9</v>
      </c>
      <c r="E822" s="3">
        <v>937.2</v>
      </c>
      <c r="F822" s="3">
        <f t="shared" si="24"/>
        <v>937.2</v>
      </c>
      <c r="G822" s="3">
        <f t="shared" si="25"/>
        <v>13.6999999999999</v>
      </c>
      <c r="H822" s="2" t="s">
        <v>2978</v>
      </c>
      <c r="I822" s="2" t="s">
        <v>3468</v>
      </c>
      <c r="J822" s="2" t="s">
        <v>3272</v>
      </c>
    </row>
    <row r="823" ht="19" customHeight="1" spans="1:10">
      <c r="A823" s="2">
        <v>3</v>
      </c>
      <c r="B823" s="2" t="s">
        <v>3201</v>
      </c>
      <c r="C823" s="2" t="s">
        <v>179</v>
      </c>
      <c r="D823" s="3">
        <v>3601.4</v>
      </c>
      <c r="E823" s="3">
        <v>3538.4</v>
      </c>
      <c r="F823" s="3">
        <f t="shared" si="24"/>
        <v>3538.4</v>
      </c>
      <c r="G823" s="3">
        <f t="shared" si="25"/>
        <v>63</v>
      </c>
      <c r="H823" s="2" t="s">
        <v>2978</v>
      </c>
      <c r="I823" s="2" t="s">
        <v>3468</v>
      </c>
      <c r="J823" s="2" t="s">
        <v>3046</v>
      </c>
    </row>
    <row r="824" ht="19" customHeight="1" spans="1:10">
      <c r="A824" s="2">
        <v>3</v>
      </c>
      <c r="B824" s="2" t="s">
        <v>636</v>
      </c>
      <c r="C824" s="2" t="s">
        <v>121</v>
      </c>
      <c r="D824" s="3">
        <v>667.2</v>
      </c>
      <c r="E824" s="3">
        <v>650.2</v>
      </c>
      <c r="F824" s="3">
        <f t="shared" si="24"/>
        <v>650.2</v>
      </c>
      <c r="G824" s="3">
        <f t="shared" si="25"/>
        <v>17</v>
      </c>
      <c r="H824" s="2" t="s">
        <v>2978</v>
      </c>
      <c r="I824" s="2" t="s">
        <v>3468</v>
      </c>
      <c r="J824" s="2" t="s">
        <v>3167</v>
      </c>
    </row>
    <row r="825" ht="19" customHeight="1" spans="1:10">
      <c r="A825" s="2">
        <v>3</v>
      </c>
      <c r="B825" s="2" t="s">
        <v>3204</v>
      </c>
      <c r="C825" s="2" t="s">
        <v>564</v>
      </c>
      <c r="D825" s="3">
        <v>789.7</v>
      </c>
      <c r="E825" s="3">
        <v>785</v>
      </c>
      <c r="F825" s="3">
        <f t="shared" si="24"/>
        <v>785</v>
      </c>
      <c r="G825" s="3">
        <f t="shared" si="25"/>
        <v>4.70000000000005</v>
      </c>
      <c r="H825" s="2" t="s">
        <v>2978</v>
      </c>
      <c r="I825" s="2" t="s">
        <v>3469</v>
      </c>
      <c r="J825" s="2" t="s">
        <v>3559</v>
      </c>
    </row>
    <row r="826" ht="19" customHeight="1" spans="1:10">
      <c r="A826" s="2">
        <v>3</v>
      </c>
      <c r="B826" s="2" t="s">
        <v>3207</v>
      </c>
      <c r="C826" s="2" t="s">
        <v>121</v>
      </c>
      <c r="D826" s="3">
        <v>3174.9</v>
      </c>
      <c r="E826" s="3">
        <v>3011.8</v>
      </c>
      <c r="F826" s="3">
        <f t="shared" si="24"/>
        <v>3011.8</v>
      </c>
      <c r="G826" s="3">
        <f t="shared" si="25"/>
        <v>163.1</v>
      </c>
      <c r="H826" s="2" t="s">
        <v>2978</v>
      </c>
      <c r="I826" s="2" t="s">
        <v>3468</v>
      </c>
      <c r="J826" s="2" t="s">
        <v>3280</v>
      </c>
    </row>
    <row r="827" ht="19" customHeight="1" spans="1:10">
      <c r="A827" s="2">
        <v>3</v>
      </c>
      <c r="B827" s="2" t="s">
        <v>509</v>
      </c>
      <c r="C827" s="2" t="s">
        <v>121</v>
      </c>
      <c r="D827" s="3">
        <v>7411.5</v>
      </c>
      <c r="E827" s="3">
        <v>7306.6</v>
      </c>
      <c r="F827" s="3">
        <f t="shared" si="24"/>
        <v>7306.6</v>
      </c>
      <c r="G827" s="3">
        <f t="shared" si="25"/>
        <v>104.9</v>
      </c>
      <c r="H827" s="2" t="s">
        <v>2978</v>
      </c>
      <c r="I827" s="2" t="s">
        <v>3468</v>
      </c>
      <c r="J827" s="2" t="s">
        <v>3145</v>
      </c>
    </row>
    <row r="828" ht="19" customHeight="1" spans="1:10">
      <c r="A828" s="2">
        <v>3</v>
      </c>
      <c r="B828" s="2" t="s">
        <v>3438</v>
      </c>
      <c r="C828" s="2" t="s">
        <v>356</v>
      </c>
      <c r="D828" s="3">
        <v>9431.4</v>
      </c>
      <c r="E828" s="3">
        <v>9332.8</v>
      </c>
      <c r="F828" s="3">
        <f t="shared" si="24"/>
        <v>9332.8</v>
      </c>
      <c r="G828" s="3">
        <f t="shared" si="25"/>
        <v>98.6000000000004</v>
      </c>
      <c r="H828" s="2" t="s">
        <v>2978</v>
      </c>
      <c r="I828" s="2" t="s">
        <v>3468</v>
      </c>
      <c r="J828" s="2" t="s">
        <v>3366</v>
      </c>
    </row>
    <row r="829" ht="19" customHeight="1" spans="1:10">
      <c r="A829" s="2">
        <v>3</v>
      </c>
      <c r="B829" s="2" t="s">
        <v>390</v>
      </c>
      <c r="C829" s="2" t="s">
        <v>356</v>
      </c>
      <c r="D829" s="3">
        <v>2896.2</v>
      </c>
      <c r="E829" s="3">
        <v>2850.3</v>
      </c>
      <c r="F829" s="3">
        <f t="shared" si="24"/>
        <v>2850.3</v>
      </c>
      <c r="G829" s="3">
        <f t="shared" si="25"/>
        <v>45.8999999999996</v>
      </c>
      <c r="H829" s="2" t="s">
        <v>2978</v>
      </c>
      <c r="I829" s="2" t="s">
        <v>3468</v>
      </c>
      <c r="J829" s="2" t="s">
        <v>3256</v>
      </c>
    </row>
    <row r="830" ht="19" customHeight="1" spans="1:10">
      <c r="A830" s="2">
        <v>3</v>
      </c>
      <c r="B830" s="2" t="s">
        <v>3211</v>
      </c>
      <c r="C830" s="2" t="s">
        <v>179</v>
      </c>
      <c r="D830" s="3">
        <v>2155.6</v>
      </c>
      <c r="E830" s="3">
        <v>1928.5</v>
      </c>
      <c r="F830" s="3">
        <f t="shared" si="24"/>
        <v>1928.5</v>
      </c>
      <c r="G830" s="3">
        <f t="shared" si="25"/>
        <v>227.1</v>
      </c>
      <c r="H830" s="2" t="s">
        <v>2978</v>
      </c>
      <c r="I830" s="2" t="s">
        <v>3560</v>
      </c>
      <c r="J830" s="2" t="s">
        <v>2980</v>
      </c>
    </row>
    <row r="831" ht="19" customHeight="1" spans="1:10">
      <c r="A831" s="2">
        <v>3</v>
      </c>
      <c r="B831" s="2" t="s">
        <v>3211</v>
      </c>
      <c r="C831" s="2" t="s">
        <v>66</v>
      </c>
      <c r="D831" s="3">
        <v>4397.7</v>
      </c>
      <c r="E831" s="3">
        <v>4293.4</v>
      </c>
      <c r="F831" s="3">
        <f t="shared" si="24"/>
        <v>4293.4</v>
      </c>
      <c r="G831" s="3">
        <f t="shared" si="25"/>
        <v>104.3</v>
      </c>
      <c r="H831" s="2" t="s">
        <v>2978</v>
      </c>
      <c r="I831" s="2" t="s">
        <v>3494</v>
      </c>
      <c r="J831" s="2" t="s">
        <v>3064</v>
      </c>
    </row>
    <row r="832" ht="19" customHeight="1" spans="1:10">
      <c r="A832" s="2">
        <v>3</v>
      </c>
      <c r="B832" s="2" t="s">
        <v>3561</v>
      </c>
      <c r="C832" s="2" t="s">
        <v>66</v>
      </c>
      <c r="D832" s="3">
        <v>2077.6</v>
      </c>
      <c r="E832" s="3">
        <v>2031.6</v>
      </c>
      <c r="F832" s="3">
        <f t="shared" si="24"/>
        <v>2031.6</v>
      </c>
      <c r="G832" s="3">
        <f t="shared" si="25"/>
        <v>46</v>
      </c>
      <c r="H832" s="2" t="s">
        <v>2978</v>
      </c>
      <c r="I832" s="2" t="s">
        <v>3469</v>
      </c>
      <c r="J832" s="2" t="s">
        <v>3119</v>
      </c>
    </row>
    <row r="833" ht="19" customHeight="1" spans="1:10">
      <c r="A833" s="2">
        <v>3</v>
      </c>
      <c r="B833" s="2" t="s">
        <v>510</v>
      </c>
      <c r="C833" s="2" t="s">
        <v>121</v>
      </c>
      <c r="D833" s="3">
        <v>3354.1</v>
      </c>
      <c r="E833" s="3">
        <v>3245.5</v>
      </c>
      <c r="F833" s="3">
        <f t="shared" si="24"/>
        <v>3245.5</v>
      </c>
      <c r="G833" s="3">
        <f t="shared" si="25"/>
        <v>108.6</v>
      </c>
      <c r="H833" s="2" t="s">
        <v>2978</v>
      </c>
      <c r="I833" s="2" t="s">
        <v>3468</v>
      </c>
      <c r="J833" s="2" t="s">
        <v>3171</v>
      </c>
    </row>
    <row r="834" ht="19" customHeight="1" spans="1:10">
      <c r="A834" s="2">
        <v>3</v>
      </c>
      <c r="B834" s="2" t="s">
        <v>3214</v>
      </c>
      <c r="C834" s="2" t="s">
        <v>121</v>
      </c>
      <c r="D834" s="3">
        <v>356.7</v>
      </c>
      <c r="E834" s="3">
        <v>363.4</v>
      </c>
      <c r="F834" s="3">
        <f t="shared" ref="F834:F897" si="26">IF(ISNUMBER(E834),MIN(D834,E834),D834)</f>
        <v>356.7</v>
      </c>
      <c r="G834" s="3">
        <f t="shared" ref="G834:G897" si="27">D834-F834</f>
        <v>0</v>
      </c>
      <c r="H834" s="2" t="s">
        <v>2978</v>
      </c>
      <c r="I834" s="2" t="s">
        <v>3468</v>
      </c>
      <c r="J834" s="2" t="s">
        <v>3281</v>
      </c>
    </row>
    <row r="835" ht="19" customHeight="1" spans="1:10">
      <c r="A835" s="2">
        <v>3</v>
      </c>
      <c r="B835" s="2" t="s">
        <v>514</v>
      </c>
      <c r="C835" s="2" t="s">
        <v>564</v>
      </c>
      <c r="D835" s="3">
        <v>1526</v>
      </c>
      <c r="E835" s="3">
        <v>1473.6</v>
      </c>
      <c r="F835" s="3">
        <f t="shared" si="26"/>
        <v>1473.6</v>
      </c>
      <c r="G835" s="3">
        <f t="shared" si="27"/>
        <v>52.4000000000001</v>
      </c>
      <c r="H835" s="2" t="s">
        <v>2978</v>
      </c>
      <c r="I835" s="2" t="s">
        <v>3468</v>
      </c>
      <c r="J835" s="2" t="s">
        <v>3562</v>
      </c>
    </row>
    <row r="836" ht="19" customHeight="1" spans="1:10">
      <c r="A836" s="2">
        <v>3</v>
      </c>
      <c r="B836" s="2" t="s">
        <v>3439</v>
      </c>
      <c r="C836" s="2" t="s">
        <v>66</v>
      </c>
      <c r="D836" s="3">
        <v>4575.8</v>
      </c>
      <c r="E836" s="3">
        <v>4397.4</v>
      </c>
      <c r="F836" s="3">
        <f t="shared" si="26"/>
        <v>4397.4</v>
      </c>
      <c r="G836" s="3">
        <f t="shared" si="27"/>
        <v>178.400000000001</v>
      </c>
      <c r="H836" s="2" t="s">
        <v>2978</v>
      </c>
      <c r="I836" s="2" t="s">
        <v>3532</v>
      </c>
      <c r="J836" s="2" t="s">
        <v>3024</v>
      </c>
    </row>
    <row r="837" ht="19" customHeight="1" spans="1:10">
      <c r="A837" s="2">
        <v>3</v>
      </c>
      <c r="B837" s="2" t="s">
        <v>3217</v>
      </c>
      <c r="C837" s="2" t="s">
        <v>3070</v>
      </c>
      <c r="D837" s="3">
        <v>74.7</v>
      </c>
      <c r="E837" s="3">
        <v>70.6</v>
      </c>
      <c r="F837" s="3">
        <f t="shared" si="26"/>
        <v>70.6</v>
      </c>
      <c r="G837" s="3">
        <f t="shared" si="27"/>
        <v>4.10000000000001</v>
      </c>
      <c r="H837" s="2" t="s">
        <v>2978</v>
      </c>
      <c r="I837" s="2" t="s">
        <v>3468</v>
      </c>
      <c r="J837" s="2" t="s">
        <v>3563</v>
      </c>
    </row>
    <row r="838" ht="19" customHeight="1" spans="1:10">
      <c r="A838" s="2">
        <v>3</v>
      </c>
      <c r="B838" s="2" t="s">
        <v>3219</v>
      </c>
      <c r="C838" s="2" t="s">
        <v>121</v>
      </c>
      <c r="D838" s="3">
        <v>424.5</v>
      </c>
      <c r="E838" s="3">
        <v>391.1</v>
      </c>
      <c r="F838" s="3">
        <f t="shared" si="26"/>
        <v>391.1</v>
      </c>
      <c r="G838" s="3">
        <f t="shared" si="27"/>
        <v>33.4</v>
      </c>
      <c r="H838" s="2" t="s">
        <v>2978</v>
      </c>
      <c r="I838" s="2" t="s">
        <v>3564</v>
      </c>
      <c r="J838" s="2" t="s">
        <v>3565</v>
      </c>
    </row>
    <row r="839" ht="19" customHeight="1" spans="1:10">
      <c r="A839" s="2">
        <v>3</v>
      </c>
      <c r="B839" s="2" t="s">
        <v>3440</v>
      </c>
      <c r="C839" s="2" t="s">
        <v>3104</v>
      </c>
      <c r="D839" s="3">
        <v>2445.7</v>
      </c>
      <c r="E839" s="3">
        <v>2444.6</v>
      </c>
      <c r="F839" s="3">
        <f t="shared" si="26"/>
        <v>2444.6</v>
      </c>
      <c r="G839" s="3">
        <f t="shared" si="27"/>
        <v>1.09999999999991</v>
      </c>
      <c r="H839" s="2" t="s">
        <v>2978</v>
      </c>
      <c r="I839" s="2" t="s">
        <v>3468</v>
      </c>
      <c r="J839" s="2" t="s">
        <v>3310</v>
      </c>
    </row>
    <row r="840" ht="19" customHeight="1" spans="1:10">
      <c r="A840" s="2">
        <v>3</v>
      </c>
      <c r="B840" s="2" t="s">
        <v>637</v>
      </c>
      <c r="C840" s="2" t="s">
        <v>564</v>
      </c>
      <c r="D840" s="3">
        <v>2839</v>
      </c>
      <c r="E840" s="3">
        <v>2762.3</v>
      </c>
      <c r="F840" s="3">
        <f t="shared" si="26"/>
        <v>2762.3</v>
      </c>
      <c r="G840" s="3">
        <f t="shared" si="27"/>
        <v>76.6999999999998</v>
      </c>
      <c r="H840" s="2" t="s">
        <v>2978</v>
      </c>
      <c r="I840" s="2" t="s">
        <v>3468</v>
      </c>
      <c r="J840" s="2" t="s">
        <v>3566</v>
      </c>
    </row>
    <row r="841" ht="19" customHeight="1" spans="1:10">
      <c r="A841" s="2">
        <v>3</v>
      </c>
      <c r="B841" s="2" t="s">
        <v>396</v>
      </c>
      <c r="C841" s="2" t="s">
        <v>356</v>
      </c>
      <c r="D841" s="3">
        <v>207.9</v>
      </c>
      <c r="E841" s="3">
        <v>207</v>
      </c>
      <c r="F841" s="3">
        <f t="shared" si="26"/>
        <v>207</v>
      </c>
      <c r="G841" s="3">
        <f t="shared" si="27"/>
        <v>0.900000000000006</v>
      </c>
      <c r="H841" s="2" t="s">
        <v>2978</v>
      </c>
      <c r="I841" s="2" t="s">
        <v>3468</v>
      </c>
      <c r="J841" s="2" t="s">
        <v>3014</v>
      </c>
    </row>
    <row r="842" ht="19" customHeight="1" spans="1:10">
      <c r="A842" s="2">
        <v>3</v>
      </c>
      <c r="B842" s="2" t="s">
        <v>3567</v>
      </c>
      <c r="C842" s="2" t="s">
        <v>66</v>
      </c>
      <c r="D842" s="3">
        <v>1053.6</v>
      </c>
      <c r="E842" s="3">
        <v>1053.6</v>
      </c>
      <c r="F842" s="3">
        <f t="shared" si="26"/>
        <v>1053.6</v>
      </c>
      <c r="G842" s="3">
        <f t="shared" si="27"/>
        <v>0</v>
      </c>
      <c r="H842" s="2" t="s">
        <v>2978</v>
      </c>
      <c r="I842" s="2" t="s">
        <v>3516</v>
      </c>
      <c r="J842" s="2" t="s">
        <v>3250</v>
      </c>
    </row>
    <row r="843" ht="19" customHeight="1" spans="1:10">
      <c r="A843" s="2">
        <v>3</v>
      </c>
      <c r="B843" s="2" t="s">
        <v>515</v>
      </c>
      <c r="C843" s="2" t="s">
        <v>121</v>
      </c>
      <c r="D843" s="3">
        <v>2692.8</v>
      </c>
      <c r="E843" s="3">
        <v>2634</v>
      </c>
      <c r="F843" s="3">
        <f t="shared" si="26"/>
        <v>2634</v>
      </c>
      <c r="G843" s="3">
        <f t="shared" si="27"/>
        <v>58.8000000000002</v>
      </c>
      <c r="H843" s="2" t="s">
        <v>2978</v>
      </c>
      <c r="I843" s="2" t="s">
        <v>3468</v>
      </c>
      <c r="J843" s="2" t="s">
        <v>2989</v>
      </c>
    </row>
    <row r="844" ht="19" customHeight="1" spans="1:10">
      <c r="A844" s="2">
        <v>3</v>
      </c>
      <c r="B844" s="2" t="s">
        <v>516</v>
      </c>
      <c r="C844" s="2" t="s">
        <v>121</v>
      </c>
      <c r="D844" s="3">
        <v>7108.4</v>
      </c>
      <c r="E844" s="3">
        <v>7021</v>
      </c>
      <c r="F844" s="3">
        <f t="shared" si="26"/>
        <v>7021</v>
      </c>
      <c r="G844" s="3">
        <f t="shared" si="27"/>
        <v>87.3999999999996</v>
      </c>
      <c r="H844" s="2" t="s">
        <v>2978</v>
      </c>
      <c r="I844" s="2" t="s">
        <v>3468</v>
      </c>
      <c r="J844" s="2" t="s">
        <v>3187</v>
      </c>
    </row>
    <row r="845" ht="19" customHeight="1" spans="1:10">
      <c r="A845" s="2">
        <v>3</v>
      </c>
      <c r="B845" s="2" t="s">
        <v>352</v>
      </c>
      <c r="C845" s="2" t="s">
        <v>3104</v>
      </c>
      <c r="D845" s="3">
        <v>8529.4</v>
      </c>
      <c r="E845" s="3">
        <v>8326.7</v>
      </c>
      <c r="F845" s="3">
        <f t="shared" si="26"/>
        <v>8326.7</v>
      </c>
      <c r="G845" s="3">
        <f t="shared" si="27"/>
        <v>202.699999999999</v>
      </c>
      <c r="H845" s="2" t="s">
        <v>2978</v>
      </c>
      <c r="I845" s="2" t="s">
        <v>3468</v>
      </c>
      <c r="J845" s="2" t="s">
        <v>3357</v>
      </c>
    </row>
    <row r="846" ht="19" customHeight="1" spans="1:10">
      <c r="A846" s="2">
        <v>3</v>
      </c>
      <c r="B846" s="2" t="s">
        <v>641</v>
      </c>
      <c r="C846" s="2" t="s">
        <v>564</v>
      </c>
      <c r="D846" s="3">
        <v>4047.8</v>
      </c>
      <c r="E846" s="3">
        <v>3935.9</v>
      </c>
      <c r="F846" s="3">
        <f t="shared" si="26"/>
        <v>3935.9</v>
      </c>
      <c r="G846" s="3">
        <f t="shared" si="27"/>
        <v>111.9</v>
      </c>
      <c r="H846" s="2" t="s">
        <v>2978</v>
      </c>
      <c r="I846" s="2" t="s">
        <v>3468</v>
      </c>
      <c r="J846" s="2" t="s">
        <v>3568</v>
      </c>
    </row>
    <row r="847" ht="19" customHeight="1" spans="1:10">
      <c r="A847" s="2">
        <v>3</v>
      </c>
      <c r="B847" s="2" t="s">
        <v>517</v>
      </c>
      <c r="C847" s="2" t="s">
        <v>121</v>
      </c>
      <c r="D847" s="3">
        <v>290.7</v>
      </c>
      <c r="E847" s="3">
        <v>274.6</v>
      </c>
      <c r="F847" s="3">
        <f t="shared" si="26"/>
        <v>274.6</v>
      </c>
      <c r="G847" s="3">
        <f t="shared" si="27"/>
        <v>16.1</v>
      </c>
      <c r="H847" s="2" t="s">
        <v>2978</v>
      </c>
      <c r="I847" s="2" t="s">
        <v>3518</v>
      </c>
      <c r="J847" s="2" t="s">
        <v>3195</v>
      </c>
    </row>
    <row r="848" ht="19" customHeight="1" spans="1:10">
      <c r="A848" s="2">
        <v>3</v>
      </c>
      <c r="B848" s="2" t="s">
        <v>3230</v>
      </c>
      <c r="C848" s="2" t="s">
        <v>564</v>
      </c>
      <c r="D848" s="3">
        <v>4441.8</v>
      </c>
      <c r="E848" s="3">
        <v>4342.5</v>
      </c>
      <c r="F848" s="3">
        <f t="shared" si="26"/>
        <v>4342.5</v>
      </c>
      <c r="G848" s="3">
        <f t="shared" si="27"/>
        <v>99.3000000000002</v>
      </c>
      <c r="H848" s="2" t="s">
        <v>2978</v>
      </c>
      <c r="I848" s="2" t="s">
        <v>3468</v>
      </c>
      <c r="J848" s="2" t="s">
        <v>3569</v>
      </c>
    </row>
    <row r="849" ht="19" customHeight="1" spans="1:10">
      <c r="A849" s="2">
        <v>3</v>
      </c>
      <c r="B849" s="2" t="s">
        <v>3232</v>
      </c>
      <c r="C849" s="2" t="s">
        <v>179</v>
      </c>
      <c r="D849" s="3">
        <v>13663.3</v>
      </c>
      <c r="E849" s="3">
        <v>13052</v>
      </c>
      <c r="F849" s="3">
        <f t="shared" si="26"/>
        <v>13052</v>
      </c>
      <c r="G849" s="3">
        <f t="shared" si="27"/>
        <v>611.299999999999</v>
      </c>
      <c r="H849" s="2" t="s">
        <v>2978</v>
      </c>
      <c r="I849" s="2" t="s">
        <v>3468</v>
      </c>
      <c r="J849" s="2" t="s">
        <v>3114</v>
      </c>
    </row>
    <row r="850" ht="19" customHeight="1" spans="1:10">
      <c r="A850" s="2">
        <v>3</v>
      </c>
      <c r="B850" s="2" t="s">
        <v>397</v>
      </c>
      <c r="C850" s="2" t="s">
        <v>179</v>
      </c>
      <c r="D850" s="3">
        <v>339.9</v>
      </c>
      <c r="E850" s="3">
        <v>319.9</v>
      </c>
      <c r="F850" s="3">
        <f t="shared" si="26"/>
        <v>319.9</v>
      </c>
      <c r="G850" s="3">
        <f t="shared" si="27"/>
        <v>20</v>
      </c>
      <c r="H850" s="2" t="s">
        <v>2978</v>
      </c>
      <c r="I850" s="2" t="s">
        <v>3557</v>
      </c>
      <c r="J850" s="2" t="s">
        <v>3291</v>
      </c>
    </row>
    <row r="851" ht="19" customHeight="1" spans="1:10">
      <c r="A851" s="2">
        <v>3</v>
      </c>
      <c r="B851" s="2" t="s">
        <v>397</v>
      </c>
      <c r="C851" s="2" t="s">
        <v>66</v>
      </c>
      <c r="D851" s="3">
        <v>2671.7</v>
      </c>
      <c r="E851" s="3">
        <v>2648.9</v>
      </c>
      <c r="F851" s="3">
        <f t="shared" si="26"/>
        <v>2648.9</v>
      </c>
      <c r="G851" s="3">
        <f t="shared" si="27"/>
        <v>22.7999999999997</v>
      </c>
      <c r="H851" s="2" t="s">
        <v>2978</v>
      </c>
      <c r="I851" s="2" t="s">
        <v>3526</v>
      </c>
      <c r="J851" s="2" t="s">
        <v>3081</v>
      </c>
    </row>
    <row r="852" ht="19" customHeight="1" spans="1:10">
      <c r="A852" s="2">
        <v>3</v>
      </c>
      <c r="B852" s="2" t="s">
        <v>398</v>
      </c>
      <c r="C852" s="2" t="s">
        <v>356</v>
      </c>
      <c r="D852" s="3">
        <v>820.3</v>
      </c>
      <c r="E852" s="3">
        <v>797.6</v>
      </c>
      <c r="F852" s="3">
        <f t="shared" si="26"/>
        <v>797.6</v>
      </c>
      <c r="G852" s="3">
        <f t="shared" si="27"/>
        <v>22.6999999999999</v>
      </c>
      <c r="H852" s="2" t="s">
        <v>2978</v>
      </c>
      <c r="I852" s="2" t="s">
        <v>3468</v>
      </c>
      <c r="J852" s="2" t="s">
        <v>3290</v>
      </c>
    </row>
    <row r="853" ht="19" customHeight="1" spans="1:10">
      <c r="A853" s="2">
        <v>3</v>
      </c>
      <c r="B853" s="2" t="s">
        <v>518</v>
      </c>
      <c r="C853" s="2" t="s">
        <v>121</v>
      </c>
      <c r="D853" s="3">
        <v>824.9</v>
      </c>
      <c r="E853" s="3">
        <v>823</v>
      </c>
      <c r="F853" s="3">
        <f t="shared" si="26"/>
        <v>823</v>
      </c>
      <c r="G853" s="3">
        <f t="shared" si="27"/>
        <v>1.89999999999998</v>
      </c>
      <c r="H853" s="2" t="s">
        <v>2978</v>
      </c>
      <c r="I853" s="2" t="s">
        <v>3494</v>
      </c>
      <c r="J853" s="2" t="s">
        <v>3333</v>
      </c>
    </row>
    <row r="854" ht="19" customHeight="1" spans="1:10">
      <c r="A854" s="2">
        <v>3</v>
      </c>
      <c r="B854" s="2" t="s">
        <v>3236</v>
      </c>
      <c r="C854" s="2" t="s">
        <v>179</v>
      </c>
      <c r="D854" s="3">
        <v>380.2</v>
      </c>
      <c r="E854" s="3">
        <v>369.9</v>
      </c>
      <c r="F854" s="3">
        <f t="shared" si="26"/>
        <v>369.9</v>
      </c>
      <c r="G854" s="3">
        <f t="shared" si="27"/>
        <v>10.3</v>
      </c>
      <c r="H854" s="2" t="s">
        <v>2978</v>
      </c>
      <c r="I854" s="2" t="s">
        <v>3560</v>
      </c>
      <c r="J854" s="2" t="s">
        <v>3138</v>
      </c>
    </row>
    <row r="855" ht="19" customHeight="1" spans="1:10">
      <c r="A855" s="2">
        <v>3</v>
      </c>
      <c r="B855" s="2" t="s">
        <v>3236</v>
      </c>
      <c r="C855" s="2" t="s">
        <v>66</v>
      </c>
      <c r="D855" s="3">
        <v>2922.3</v>
      </c>
      <c r="E855" s="3">
        <v>2917</v>
      </c>
      <c r="F855" s="3">
        <f t="shared" si="26"/>
        <v>2917</v>
      </c>
      <c r="G855" s="3">
        <f t="shared" si="27"/>
        <v>5.30000000000018</v>
      </c>
      <c r="H855" s="2" t="s">
        <v>2978</v>
      </c>
      <c r="I855" s="2" t="s">
        <v>3494</v>
      </c>
      <c r="J855" s="2" t="s">
        <v>3233</v>
      </c>
    </row>
    <row r="856" ht="19" customHeight="1" spans="1:10">
      <c r="A856" s="2">
        <v>3</v>
      </c>
      <c r="B856" s="2" t="s">
        <v>519</v>
      </c>
      <c r="C856" s="2" t="s">
        <v>564</v>
      </c>
      <c r="D856" s="3">
        <v>3165.6</v>
      </c>
      <c r="E856" s="3">
        <v>3065.3</v>
      </c>
      <c r="F856" s="3">
        <f t="shared" si="26"/>
        <v>3065.3</v>
      </c>
      <c r="G856" s="3">
        <f t="shared" si="27"/>
        <v>100.3</v>
      </c>
      <c r="H856" s="2" t="s">
        <v>2978</v>
      </c>
      <c r="I856" s="2" t="s">
        <v>3468</v>
      </c>
      <c r="J856" s="2" t="s">
        <v>3570</v>
      </c>
    </row>
    <row r="857" ht="19" customHeight="1" spans="1:10">
      <c r="A857" s="2">
        <v>3</v>
      </c>
      <c r="B857" s="2" t="s">
        <v>3443</v>
      </c>
      <c r="C857" s="2" t="s">
        <v>356</v>
      </c>
      <c r="D857" s="3">
        <v>8992</v>
      </c>
      <c r="E857" s="3">
        <v>8676.3</v>
      </c>
      <c r="F857" s="3">
        <f t="shared" si="26"/>
        <v>8676.3</v>
      </c>
      <c r="G857" s="3">
        <f t="shared" si="27"/>
        <v>315.700000000001</v>
      </c>
      <c r="H857" s="2" t="s">
        <v>2978</v>
      </c>
      <c r="I857" s="2" t="s">
        <v>3468</v>
      </c>
      <c r="J857" s="2" t="s">
        <v>3442</v>
      </c>
    </row>
    <row r="858" ht="19" customHeight="1" spans="1:10">
      <c r="A858" s="2">
        <v>3</v>
      </c>
      <c r="B858" s="2" t="s">
        <v>3239</v>
      </c>
      <c r="C858" s="2" t="s">
        <v>121</v>
      </c>
      <c r="D858" s="3">
        <v>35.9</v>
      </c>
      <c r="E858" s="3">
        <v>35.9</v>
      </c>
      <c r="F858" s="3">
        <f t="shared" si="26"/>
        <v>35.9</v>
      </c>
      <c r="G858" s="3">
        <f t="shared" si="27"/>
        <v>0</v>
      </c>
      <c r="H858" s="2" t="s">
        <v>2978</v>
      </c>
      <c r="I858" s="2" t="s">
        <v>3468</v>
      </c>
      <c r="J858" s="2" t="s">
        <v>3264</v>
      </c>
    </row>
    <row r="859" ht="19" customHeight="1" spans="1:10">
      <c r="A859" s="2">
        <v>3</v>
      </c>
      <c r="B859" s="2" t="s">
        <v>642</v>
      </c>
      <c r="C859" s="2" t="s">
        <v>564</v>
      </c>
      <c r="D859" s="3">
        <v>2363.7</v>
      </c>
      <c r="E859" s="3">
        <v>2273</v>
      </c>
      <c r="F859" s="3">
        <f t="shared" si="26"/>
        <v>2273</v>
      </c>
      <c r="G859" s="3">
        <f t="shared" si="27"/>
        <v>90.6999999999998</v>
      </c>
      <c r="H859" s="2" t="s">
        <v>2978</v>
      </c>
      <c r="I859" s="2" t="s">
        <v>3468</v>
      </c>
      <c r="J859" s="2" t="s">
        <v>3571</v>
      </c>
    </row>
    <row r="860" ht="19" customHeight="1" spans="1:10">
      <c r="A860" s="2">
        <v>3</v>
      </c>
      <c r="B860" s="2" t="s">
        <v>400</v>
      </c>
      <c r="C860" s="2" t="s">
        <v>356</v>
      </c>
      <c r="D860" s="3">
        <v>5796.5</v>
      </c>
      <c r="E860" s="3">
        <v>5417.6</v>
      </c>
      <c r="F860" s="3">
        <f t="shared" si="26"/>
        <v>5417.6</v>
      </c>
      <c r="G860" s="3">
        <f t="shared" si="27"/>
        <v>378.9</v>
      </c>
      <c r="H860" s="2" t="s">
        <v>2978</v>
      </c>
      <c r="I860" s="2" t="s">
        <v>3468</v>
      </c>
      <c r="J860" s="2" t="s">
        <v>3209</v>
      </c>
    </row>
    <row r="861" ht="19" customHeight="1" spans="1:10">
      <c r="A861" s="2">
        <v>3</v>
      </c>
      <c r="B861" s="2" t="s">
        <v>401</v>
      </c>
      <c r="C861" s="2" t="s">
        <v>356</v>
      </c>
      <c r="D861" s="3">
        <v>3340.4</v>
      </c>
      <c r="E861" s="3">
        <v>3167.1</v>
      </c>
      <c r="F861" s="3">
        <f t="shared" si="26"/>
        <v>3167.1</v>
      </c>
      <c r="G861" s="3">
        <f t="shared" si="27"/>
        <v>173.3</v>
      </c>
      <c r="H861" s="2" t="s">
        <v>2978</v>
      </c>
      <c r="I861" s="2" t="s">
        <v>3468</v>
      </c>
      <c r="J861" s="2" t="s">
        <v>3444</v>
      </c>
    </row>
    <row r="862" ht="19" customHeight="1" spans="1:10">
      <c r="A862" s="2">
        <v>3</v>
      </c>
      <c r="B862" s="2" t="s">
        <v>3572</v>
      </c>
      <c r="C862" s="2" t="s">
        <v>3104</v>
      </c>
      <c r="D862" s="3">
        <v>4780.4</v>
      </c>
      <c r="E862" s="3">
        <v>4696.3</v>
      </c>
      <c r="F862" s="3">
        <f t="shared" si="26"/>
        <v>4696.3</v>
      </c>
      <c r="G862" s="3">
        <f t="shared" si="27"/>
        <v>84.0999999999995</v>
      </c>
      <c r="H862" s="2" t="s">
        <v>2978</v>
      </c>
      <c r="I862" s="2" t="s">
        <v>3494</v>
      </c>
      <c r="J862" s="2" t="s">
        <v>3044</v>
      </c>
    </row>
    <row r="863" ht="19" customHeight="1" spans="1:10">
      <c r="A863" s="2">
        <v>3</v>
      </c>
      <c r="B863" s="2" t="s">
        <v>402</v>
      </c>
      <c r="C863" s="2" t="s">
        <v>356</v>
      </c>
      <c r="D863" s="3">
        <v>2433.4</v>
      </c>
      <c r="E863" s="3">
        <v>2378.7</v>
      </c>
      <c r="F863" s="3">
        <f t="shared" si="26"/>
        <v>2378.7</v>
      </c>
      <c r="G863" s="3">
        <f t="shared" si="27"/>
        <v>54.7000000000003</v>
      </c>
      <c r="H863" s="2" t="s">
        <v>2978</v>
      </c>
      <c r="I863" s="2" t="s">
        <v>3468</v>
      </c>
      <c r="J863" s="2" t="s">
        <v>2986</v>
      </c>
    </row>
    <row r="864" ht="19" customHeight="1" spans="1:10">
      <c r="A864" s="2">
        <v>3</v>
      </c>
      <c r="B864" s="2" t="s">
        <v>405</v>
      </c>
      <c r="C864" s="2" t="s">
        <v>356</v>
      </c>
      <c r="D864" s="3">
        <v>4481.1</v>
      </c>
      <c r="E864" s="3">
        <v>4308.4</v>
      </c>
      <c r="F864" s="3">
        <f t="shared" si="26"/>
        <v>4308.4</v>
      </c>
      <c r="G864" s="3">
        <f t="shared" si="27"/>
        <v>172.700000000001</v>
      </c>
      <c r="H864" s="2" t="s">
        <v>2978</v>
      </c>
      <c r="I864" s="2" t="s">
        <v>3468</v>
      </c>
      <c r="J864" s="2" t="s">
        <v>3282</v>
      </c>
    </row>
    <row r="865" ht="19" customHeight="1" spans="1:10">
      <c r="A865" s="2">
        <v>3</v>
      </c>
      <c r="B865" s="2" t="s">
        <v>169</v>
      </c>
      <c r="C865" s="2" t="s">
        <v>121</v>
      </c>
      <c r="D865" s="3">
        <v>1138.4</v>
      </c>
      <c r="E865" s="3">
        <v>1119.1</v>
      </c>
      <c r="F865" s="3">
        <f t="shared" si="26"/>
        <v>1119.1</v>
      </c>
      <c r="G865" s="3">
        <f t="shared" si="27"/>
        <v>19.3000000000002</v>
      </c>
      <c r="H865" s="2" t="s">
        <v>2978</v>
      </c>
      <c r="I865" s="2" t="s">
        <v>3468</v>
      </c>
      <c r="J865" s="2" t="s">
        <v>3341</v>
      </c>
    </row>
    <row r="866" ht="19" customHeight="1" spans="1:10">
      <c r="A866" s="2">
        <v>3</v>
      </c>
      <c r="B866" s="2" t="s">
        <v>648</v>
      </c>
      <c r="C866" s="2" t="s">
        <v>564</v>
      </c>
      <c r="D866" s="3">
        <v>989.2</v>
      </c>
      <c r="E866" s="3">
        <v>984.3</v>
      </c>
      <c r="F866" s="3">
        <f t="shared" si="26"/>
        <v>984.3</v>
      </c>
      <c r="G866" s="3">
        <f t="shared" si="27"/>
        <v>4.90000000000009</v>
      </c>
      <c r="H866" s="2" t="s">
        <v>2978</v>
      </c>
      <c r="I866" s="2" t="s">
        <v>3468</v>
      </c>
      <c r="J866" s="2" t="s">
        <v>3573</v>
      </c>
    </row>
    <row r="867" ht="19" customHeight="1" spans="1:10">
      <c r="A867" s="2">
        <v>3</v>
      </c>
      <c r="B867" s="2" t="s">
        <v>406</v>
      </c>
      <c r="C867" s="2" t="s">
        <v>179</v>
      </c>
      <c r="D867" s="3">
        <v>800.9</v>
      </c>
      <c r="E867" s="3">
        <v>724.5</v>
      </c>
      <c r="F867" s="3">
        <f t="shared" si="26"/>
        <v>724.5</v>
      </c>
      <c r="G867" s="3">
        <f t="shared" si="27"/>
        <v>76.4</v>
      </c>
      <c r="H867" s="2" t="s">
        <v>2978</v>
      </c>
      <c r="I867" s="2" t="s">
        <v>3468</v>
      </c>
      <c r="J867" s="2" t="s">
        <v>3084</v>
      </c>
    </row>
    <row r="868" ht="19" customHeight="1" spans="1:10">
      <c r="A868" s="2">
        <v>3</v>
      </c>
      <c r="B868" s="2" t="s">
        <v>3249</v>
      </c>
      <c r="C868" s="2" t="s">
        <v>564</v>
      </c>
      <c r="D868" s="3">
        <v>1352.9</v>
      </c>
      <c r="E868" s="3">
        <v>1347.9</v>
      </c>
      <c r="F868" s="3">
        <f t="shared" si="26"/>
        <v>1347.9</v>
      </c>
      <c r="G868" s="3">
        <f t="shared" si="27"/>
        <v>5</v>
      </c>
      <c r="H868" s="2" t="s">
        <v>2978</v>
      </c>
      <c r="I868" s="2" t="s">
        <v>3468</v>
      </c>
      <c r="J868" s="2" t="s">
        <v>3574</v>
      </c>
    </row>
    <row r="869" ht="19" customHeight="1" spans="1:10">
      <c r="A869" s="2">
        <v>3</v>
      </c>
      <c r="B869" s="2" t="s">
        <v>89</v>
      </c>
      <c r="C869" s="2" t="s">
        <v>66</v>
      </c>
      <c r="D869" s="3">
        <v>268.4</v>
      </c>
      <c r="E869" s="3">
        <v>268.5</v>
      </c>
      <c r="F869" s="3">
        <f t="shared" si="26"/>
        <v>268.4</v>
      </c>
      <c r="G869" s="3">
        <f t="shared" si="27"/>
        <v>0</v>
      </c>
      <c r="H869" s="2" t="s">
        <v>2978</v>
      </c>
      <c r="I869" s="2" t="s">
        <v>3533</v>
      </c>
      <c r="J869" s="2" t="s">
        <v>3045</v>
      </c>
    </row>
    <row r="870" ht="19" customHeight="1" spans="1:10">
      <c r="A870" s="2">
        <v>3</v>
      </c>
      <c r="B870" s="2" t="s">
        <v>3251</v>
      </c>
      <c r="C870" s="2" t="s">
        <v>3070</v>
      </c>
      <c r="D870" s="3">
        <v>6145.8</v>
      </c>
      <c r="E870" s="3">
        <v>5947.1</v>
      </c>
      <c r="F870" s="3">
        <f t="shared" si="26"/>
        <v>5947.1</v>
      </c>
      <c r="G870" s="3">
        <f t="shared" si="27"/>
        <v>198.7</v>
      </c>
      <c r="H870" s="2" t="s">
        <v>2978</v>
      </c>
      <c r="I870" s="2" t="s">
        <v>3468</v>
      </c>
      <c r="J870" s="2" t="s">
        <v>3575</v>
      </c>
    </row>
    <row r="871" ht="19" customHeight="1" spans="1:10">
      <c r="A871" s="2">
        <v>3</v>
      </c>
      <c r="B871" s="2" t="s">
        <v>3255</v>
      </c>
      <c r="C871" s="2" t="s">
        <v>3104</v>
      </c>
      <c r="D871" s="3">
        <v>6954.5</v>
      </c>
      <c r="E871" s="3">
        <v>6741.9</v>
      </c>
      <c r="F871" s="3">
        <f t="shared" si="26"/>
        <v>6741.9</v>
      </c>
      <c r="G871" s="3">
        <f t="shared" si="27"/>
        <v>212.6</v>
      </c>
      <c r="H871" s="2" t="s">
        <v>2978</v>
      </c>
      <c r="I871" s="2" t="s">
        <v>3576</v>
      </c>
      <c r="J871" s="2" t="s">
        <v>3149</v>
      </c>
    </row>
    <row r="872" ht="19" customHeight="1" spans="1:10">
      <c r="A872" s="2">
        <v>3</v>
      </c>
      <c r="B872" s="2" t="s">
        <v>291</v>
      </c>
      <c r="C872" s="2" t="s">
        <v>274</v>
      </c>
      <c r="D872" s="3">
        <v>6310</v>
      </c>
      <c r="E872" s="3">
        <v>6297.2</v>
      </c>
      <c r="F872" s="3">
        <f t="shared" si="26"/>
        <v>6297.2</v>
      </c>
      <c r="G872" s="3">
        <f t="shared" si="27"/>
        <v>12.8000000000002</v>
      </c>
      <c r="H872" s="2" t="s">
        <v>2978</v>
      </c>
      <c r="I872" s="2" t="s">
        <v>3468</v>
      </c>
      <c r="J872" s="2" t="s">
        <v>3326</v>
      </c>
    </row>
    <row r="873" ht="19" customHeight="1" spans="1:10">
      <c r="A873" s="2">
        <v>3</v>
      </c>
      <c r="B873" s="2" t="s">
        <v>407</v>
      </c>
      <c r="C873" s="2" t="s">
        <v>356</v>
      </c>
      <c r="D873" s="3">
        <v>95.3</v>
      </c>
      <c r="E873" s="3">
        <v>16.6</v>
      </c>
      <c r="F873" s="3">
        <f t="shared" si="26"/>
        <v>16.6</v>
      </c>
      <c r="G873" s="3">
        <f t="shared" si="27"/>
        <v>78.7</v>
      </c>
      <c r="H873" s="2" t="s">
        <v>2978</v>
      </c>
      <c r="I873" s="2" t="s">
        <v>3468</v>
      </c>
      <c r="J873" s="2" t="s">
        <v>3298</v>
      </c>
    </row>
    <row r="874" ht="19" customHeight="1" spans="1:10">
      <c r="A874" s="2">
        <v>3</v>
      </c>
      <c r="B874" s="2" t="s">
        <v>408</v>
      </c>
      <c r="C874" s="2" t="s">
        <v>66</v>
      </c>
      <c r="D874" s="3">
        <v>4329.3</v>
      </c>
      <c r="E874" s="3">
        <v>4028.3</v>
      </c>
      <c r="F874" s="3">
        <f t="shared" si="26"/>
        <v>4028.3</v>
      </c>
      <c r="G874" s="3">
        <f t="shared" si="27"/>
        <v>301</v>
      </c>
      <c r="H874" s="2" t="s">
        <v>2978</v>
      </c>
      <c r="I874" s="2" t="s">
        <v>3526</v>
      </c>
      <c r="J874" s="2" t="s">
        <v>3054</v>
      </c>
    </row>
    <row r="875" ht="19" customHeight="1" spans="1:10">
      <c r="A875" s="2">
        <v>3</v>
      </c>
      <c r="B875" s="2" t="s">
        <v>520</v>
      </c>
      <c r="C875" s="2" t="s">
        <v>121</v>
      </c>
      <c r="D875" s="3">
        <v>909.9</v>
      </c>
      <c r="E875" s="3">
        <v>879.1</v>
      </c>
      <c r="F875" s="3">
        <f t="shared" si="26"/>
        <v>879.1</v>
      </c>
      <c r="G875" s="3">
        <f t="shared" si="27"/>
        <v>30.8</v>
      </c>
      <c r="H875" s="2" t="s">
        <v>2978</v>
      </c>
      <c r="I875" s="2" t="s">
        <v>3468</v>
      </c>
      <c r="J875" s="2" t="s">
        <v>3051</v>
      </c>
    </row>
    <row r="876" ht="19" customHeight="1" spans="1:10">
      <c r="A876" s="2">
        <v>3</v>
      </c>
      <c r="B876" s="2" t="s">
        <v>409</v>
      </c>
      <c r="C876" s="2" t="s">
        <v>356</v>
      </c>
      <c r="D876" s="3">
        <v>9405.2</v>
      </c>
      <c r="E876" s="3">
        <v>9010.5</v>
      </c>
      <c r="F876" s="3">
        <f t="shared" si="26"/>
        <v>9010.5</v>
      </c>
      <c r="G876" s="3">
        <f t="shared" si="27"/>
        <v>394.700000000001</v>
      </c>
      <c r="H876" s="2" t="s">
        <v>2978</v>
      </c>
      <c r="I876" s="2" t="s">
        <v>3468</v>
      </c>
      <c r="J876" s="2" t="s">
        <v>3445</v>
      </c>
    </row>
    <row r="877" ht="19" customHeight="1" spans="1:10">
      <c r="A877" s="2">
        <v>3</v>
      </c>
      <c r="B877" s="2" t="s">
        <v>114</v>
      </c>
      <c r="C877" s="2" t="s">
        <v>121</v>
      </c>
      <c r="D877" s="3">
        <v>886.4</v>
      </c>
      <c r="E877" s="3">
        <v>824.6</v>
      </c>
      <c r="F877" s="3">
        <f t="shared" si="26"/>
        <v>824.6</v>
      </c>
      <c r="G877" s="3">
        <f t="shared" si="27"/>
        <v>61.8</v>
      </c>
      <c r="H877" s="2" t="s">
        <v>2978</v>
      </c>
      <c r="I877" s="2" t="s">
        <v>3577</v>
      </c>
      <c r="J877" s="2" t="s">
        <v>3218</v>
      </c>
    </row>
    <row r="878" ht="19" customHeight="1" spans="1:10">
      <c r="A878" s="2">
        <v>3</v>
      </c>
      <c r="B878" s="2" t="s">
        <v>3261</v>
      </c>
      <c r="C878" s="2" t="s">
        <v>356</v>
      </c>
      <c r="D878" s="3">
        <v>10787.4</v>
      </c>
      <c r="E878" s="3">
        <v>10208.9</v>
      </c>
      <c r="F878" s="3">
        <f t="shared" si="26"/>
        <v>10208.9</v>
      </c>
      <c r="G878" s="3">
        <f t="shared" si="27"/>
        <v>578.5</v>
      </c>
      <c r="H878" s="2" t="s">
        <v>2978</v>
      </c>
      <c r="I878" s="2" t="s">
        <v>3468</v>
      </c>
      <c r="J878" s="2" t="s">
        <v>3355</v>
      </c>
    </row>
    <row r="879" ht="19" customHeight="1" spans="1:10">
      <c r="A879" s="2">
        <v>3</v>
      </c>
      <c r="B879" s="2" t="s">
        <v>413</v>
      </c>
      <c r="C879" s="2" t="s">
        <v>356</v>
      </c>
      <c r="D879" s="3">
        <v>6091</v>
      </c>
      <c r="E879" s="3">
        <v>5804.7</v>
      </c>
      <c r="F879" s="3">
        <f t="shared" si="26"/>
        <v>5804.7</v>
      </c>
      <c r="G879" s="3">
        <f t="shared" si="27"/>
        <v>286.3</v>
      </c>
      <c r="H879" s="2" t="s">
        <v>2978</v>
      </c>
      <c r="I879" s="2" t="s">
        <v>3468</v>
      </c>
      <c r="J879" s="2" t="s">
        <v>3245</v>
      </c>
    </row>
    <row r="880" ht="19" customHeight="1" spans="1:10">
      <c r="A880" s="2">
        <v>3</v>
      </c>
      <c r="B880" s="2" t="s">
        <v>653</v>
      </c>
      <c r="C880" s="2" t="s">
        <v>121</v>
      </c>
      <c r="D880" s="3">
        <v>41</v>
      </c>
      <c r="E880" s="3">
        <v>62.3</v>
      </c>
      <c r="F880" s="3">
        <f t="shared" si="26"/>
        <v>41</v>
      </c>
      <c r="G880" s="3">
        <f t="shared" si="27"/>
        <v>0</v>
      </c>
      <c r="H880" s="2" t="s">
        <v>2978</v>
      </c>
      <c r="I880" s="2" t="s">
        <v>3468</v>
      </c>
      <c r="J880" s="2" t="s">
        <v>3189</v>
      </c>
    </row>
    <row r="881" ht="19" customHeight="1" spans="1:10">
      <c r="A881" s="2">
        <v>3</v>
      </c>
      <c r="B881" s="2" t="s">
        <v>3265</v>
      </c>
      <c r="C881" s="2" t="s">
        <v>3070</v>
      </c>
      <c r="D881" s="3">
        <v>1299.6</v>
      </c>
      <c r="E881" s="3">
        <v>1230.9</v>
      </c>
      <c r="F881" s="3">
        <f t="shared" si="26"/>
        <v>1230.9</v>
      </c>
      <c r="G881" s="3">
        <f t="shared" si="27"/>
        <v>68.6999999999998</v>
      </c>
      <c r="H881" s="2" t="s">
        <v>2978</v>
      </c>
      <c r="I881" s="2" t="s">
        <v>3468</v>
      </c>
      <c r="J881" s="2" t="s">
        <v>3578</v>
      </c>
    </row>
    <row r="882" ht="19" customHeight="1" spans="1:10">
      <c r="A882" s="2">
        <v>3</v>
      </c>
      <c r="B882" s="2" t="s">
        <v>258</v>
      </c>
      <c r="C882" s="2" t="s">
        <v>3104</v>
      </c>
      <c r="D882" s="3">
        <v>11719.6</v>
      </c>
      <c r="E882" s="3">
        <v>11271.9</v>
      </c>
      <c r="F882" s="3">
        <f t="shared" si="26"/>
        <v>11271.9</v>
      </c>
      <c r="G882" s="3">
        <f t="shared" si="27"/>
        <v>447.700000000001</v>
      </c>
      <c r="H882" s="2" t="s">
        <v>2978</v>
      </c>
      <c r="I882" s="2" t="s">
        <v>3468</v>
      </c>
      <c r="J882" s="2" t="s">
        <v>3360</v>
      </c>
    </row>
    <row r="883" ht="19" customHeight="1" spans="1:10">
      <c r="A883" s="2">
        <v>3</v>
      </c>
      <c r="B883" s="2" t="s">
        <v>3579</v>
      </c>
      <c r="C883" s="2" t="s">
        <v>564</v>
      </c>
      <c r="D883" s="3">
        <v>5128.7</v>
      </c>
      <c r="E883" s="3">
        <v>4956</v>
      </c>
      <c r="F883" s="3">
        <f t="shared" si="26"/>
        <v>4956</v>
      </c>
      <c r="G883" s="3">
        <f t="shared" si="27"/>
        <v>172.7</v>
      </c>
      <c r="H883" s="2" t="s">
        <v>2978</v>
      </c>
      <c r="I883" s="2" t="s">
        <v>3539</v>
      </c>
      <c r="J883" s="2" t="s">
        <v>3580</v>
      </c>
    </row>
    <row r="884" ht="19" customHeight="1" spans="1:10">
      <c r="A884" s="2">
        <v>3</v>
      </c>
      <c r="B884" s="2" t="s">
        <v>654</v>
      </c>
      <c r="C884" s="2" t="s">
        <v>564</v>
      </c>
      <c r="D884" s="3">
        <v>2919.1</v>
      </c>
      <c r="E884" s="3">
        <v>2878.1</v>
      </c>
      <c r="F884" s="3">
        <f t="shared" si="26"/>
        <v>2878.1</v>
      </c>
      <c r="G884" s="3">
        <f t="shared" si="27"/>
        <v>41</v>
      </c>
      <c r="H884" s="2" t="s">
        <v>2978</v>
      </c>
      <c r="I884" s="2" t="s">
        <v>3468</v>
      </c>
      <c r="J884" s="2" t="s">
        <v>3581</v>
      </c>
    </row>
    <row r="885" ht="19" customHeight="1" spans="1:10">
      <c r="A885" s="2">
        <v>3</v>
      </c>
      <c r="B885" s="2" t="s">
        <v>414</v>
      </c>
      <c r="C885" s="2" t="s">
        <v>274</v>
      </c>
      <c r="D885" s="3">
        <v>1246.2</v>
      </c>
      <c r="E885" s="3">
        <v>1244.3</v>
      </c>
      <c r="F885" s="3">
        <f t="shared" si="26"/>
        <v>1244.3</v>
      </c>
      <c r="G885" s="3">
        <f t="shared" si="27"/>
        <v>1.90000000000009</v>
      </c>
      <c r="H885" s="2" t="s">
        <v>2978</v>
      </c>
      <c r="I885" s="2" t="s">
        <v>3481</v>
      </c>
      <c r="J885" s="2" t="s">
        <v>3057</v>
      </c>
    </row>
    <row r="886" ht="19" customHeight="1" spans="1:10">
      <c r="A886" s="2">
        <v>3</v>
      </c>
      <c r="B886" s="2" t="s">
        <v>3268</v>
      </c>
      <c r="C886" s="2" t="s">
        <v>121</v>
      </c>
      <c r="D886" s="3">
        <v>1104.2</v>
      </c>
      <c r="E886" s="3">
        <v>1084.7</v>
      </c>
      <c r="F886" s="3">
        <f t="shared" si="26"/>
        <v>1084.7</v>
      </c>
      <c r="G886" s="3">
        <f t="shared" si="27"/>
        <v>19.5</v>
      </c>
      <c r="H886" s="2" t="s">
        <v>2978</v>
      </c>
      <c r="I886" s="2" t="s">
        <v>3468</v>
      </c>
      <c r="J886" s="2" t="s">
        <v>3387</v>
      </c>
    </row>
    <row r="887" ht="19" customHeight="1" spans="1:10">
      <c r="A887" s="2">
        <v>3</v>
      </c>
      <c r="B887" s="2" t="s">
        <v>521</v>
      </c>
      <c r="C887" s="2" t="s">
        <v>121</v>
      </c>
      <c r="D887" s="3">
        <v>484.3</v>
      </c>
      <c r="E887" s="3">
        <v>472</v>
      </c>
      <c r="F887" s="3">
        <f t="shared" si="26"/>
        <v>472</v>
      </c>
      <c r="G887" s="3">
        <f t="shared" si="27"/>
        <v>12.3</v>
      </c>
      <c r="H887" s="2" t="s">
        <v>2978</v>
      </c>
      <c r="I887" s="2" t="s">
        <v>3468</v>
      </c>
      <c r="J887" s="2" t="s">
        <v>3009</v>
      </c>
    </row>
    <row r="888" ht="19" customHeight="1" spans="1:10">
      <c r="A888" s="2">
        <v>3</v>
      </c>
      <c r="B888" s="2" t="s">
        <v>3271</v>
      </c>
      <c r="C888" s="2" t="s">
        <v>121</v>
      </c>
      <c r="D888" s="3">
        <v>959.8</v>
      </c>
      <c r="E888" s="3">
        <v>911.4</v>
      </c>
      <c r="F888" s="3">
        <f t="shared" si="26"/>
        <v>911.4</v>
      </c>
      <c r="G888" s="3">
        <f t="shared" si="27"/>
        <v>48.4</v>
      </c>
      <c r="H888" s="2" t="s">
        <v>2978</v>
      </c>
      <c r="I888" s="2" t="s">
        <v>3468</v>
      </c>
      <c r="J888" s="2" t="s">
        <v>3403</v>
      </c>
    </row>
    <row r="889" ht="19" customHeight="1" spans="1:10">
      <c r="A889" s="2">
        <v>3</v>
      </c>
      <c r="B889" s="2" t="s">
        <v>170</v>
      </c>
      <c r="C889" s="2" t="s">
        <v>3273</v>
      </c>
      <c r="D889" s="3">
        <v>8608.1</v>
      </c>
      <c r="E889" s="3">
        <v>8301.3</v>
      </c>
      <c r="F889" s="3">
        <f t="shared" si="26"/>
        <v>8301.3</v>
      </c>
      <c r="G889" s="3">
        <f t="shared" si="27"/>
        <v>306.800000000001</v>
      </c>
      <c r="H889" s="2" t="s">
        <v>2978</v>
      </c>
      <c r="I889" s="2" t="s">
        <v>3468</v>
      </c>
      <c r="J889" s="2" t="s">
        <v>3467</v>
      </c>
    </row>
    <row r="890" ht="19" customHeight="1" spans="1:10">
      <c r="A890" s="2">
        <v>3</v>
      </c>
      <c r="B890" s="2" t="s">
        <v>3275</v>
      </c>
      <c r="C890" s="2" t="s">
        <v>179</v>
      </c>
      <c r="D890" s="3">
        <v>9707.6</v>
      </c>
      <c r="E890" s="3">
        <v>9306.4</v>
      </c>
      <c r="F890" s="3">
        <f t="shared" si="26"/>
        <v>9306.4</v>
      </c>
      <c r="G890" s="3">
        <f t="shared" si="27"/>
        <v>401.200000000001</v>
      </c>
      <c r="H890" s="2" t="s">
        <v>2978</v>
      </c>
      <c r="I890" s="2" t="s">
        <v>3468</v>
      </c>
      <c r="J890" s="2" t="s">
        <v>3304</v>
      </c>
    </row>
    <row r="891" ht="19" customHeight="1" spans="1:10">
      <c r="A891" s="2">
        <v>3</v>
      </c>
      <c r="B891" s="2" t="s">
        <v>522</v>
      </c>
      <c r="C891" s="2" t="s">
        <v>3190</v>
      </c>
      <c r="D891" s="3">
        <v>7377.9</v>
      </c>
      <c r="E891" s="3">
        <v>7242.7</v>
      </c>
      <c r="F891" s="3">
        <f t="shared" si="26"/>
        <v>7242.7</v>
      </c>
      <c r="G891" s="3">
        <f t="shared" si="27"/>
        <v>135.2</v>
      </c>
      <c r="H891" s="2" t="s">
        <v>2978</v>
      </c>
      <c r="I891" s="2" t="s">
        <v>3468</v>
      </c>
      <c r="J891" s="2" t="s">
        <v>3582</v>
      </c>
    </row>
    <row r="892" ht="19" customHeight="1" spans="1:10">
      <c r="A892" s="2">
        <v>3</v>
      </c>
      <c r="B892" s="2" t="s">
        <v>173</v>
      </c>
      <c r="C892" s="2" t="s">
        <v>564</v>
      </c>
      <c r="D892" s="3">
        <v>248.5</v>
      </c>
      <c r="E892" s="3">
        <v>247.7</v>
      </c>
      <c r="F892" s="3">
        <f t="shared" si="26"/>
        <v>247.7</v>
      </c>
      <c r="G892" s="3">
        <f t="shared" si="27"/>
        <v>0.800000000000011</v>
      </c>
      <c r="H892" s="2" t="s">
        <v>2978</v>
      </c>
      <c r="I892" s="2" t="s">
        <v>3468</v>
      </c>
      <c r="J892" s="2" t="s">
        <v>3583</v>
      </c>
    </row>
    <row r="893" ht="19" customHeight="1" spans="1:10">
      <c r="A893" s="2">
        <v>3</v>
      </c>
      <c r="B893" s="2" t="s">
        <v>3279</v>
      </c>
      <c r="C893" s="2" t="s">
        <v>121</v>
      </c>
      <c r="D893" s="3">
        <v>917.8</v>
      </c>
      <c r="E893" s="3">
        <v>875.1</v>
      </c>
      <c r="F893" s="3">
        <f t="shared" si="26"/>
        <v>875.1</v>
      </c>
      <c r="G893" s="3">
        <f t="shared" si="27"/>
        <v>42.6999999999999</v>
      </c>
      <c r="H893" s="2" t="s">
        <v>2978</v>
      </c>
      <c r="I893" s="2" t="s">
        <v>3468</v>
      </c>
      <c r="J893" s="2" t="s">
        <v>2983</v>
      </c>
    </row>
    <row r="894" ht="19" customHeight="1" spans="1:10">
      <c r="A894" s="2">
        <v>3</v>
      </c>
      <c r="B894" s="2" t="s">
        <v>294</v>
      </c>
      <c r="C894" s="2" t="s">
        <v>356</v>
      </c>
      <c r="D894" s="3">
        <v>150.5</v>
      </c>
      <c r="E894" s="3">
        <v>150.5</v>
      </c>
      <c r="F894" s="3">
        <f t="shared" si="26"/>
        <v>150.5</v>
      </c>
      <c r="G894" s="3">
        <f t="shared" si="27"/>
        <v>0</v>
      </c>
      <c r="H894" s="2" t="s">
        <v>2978</v>
      </c>
      <c r="I894" s="2" t="s">
        <v>3468</v>
      </c>
      <c r="J894" s="2" t="s">
        <v>3343</v>
      </c>
    </row>
    <row r="895" ht="19" customHeight="1" spans="1:10">
      <c r="A895" s="2">
        <v>3</v>
      </c>
      <c r="B895" s="2" t="s">
        <v>3450</v>
      </c>
      <c r="C895" s="2" t="s">
        <v>66</v>
      </c>
      <c r="D895" s="3">
        <v>10166</v>
      </c>
      <c r="E895" s="3">
        <v>9848.2</v>
      </c>
      <c r="F895" s="3">
        <f t="shared" si="26"/>
        <v>9848.2</v>
      </c>
      <c r="G895" s="3">
        <f t="shared" si="27"/>
        <v>317.799999999999</v>
      </c>
      <c r="H895" s="2" t="s">
        <v>2978</v>
      </c>
      <c r="I895" s="2" t="s">
        <v>3468</v>
      </c>
      <c r="J895" s="2" t="s">
        <v>3025</v>
      </c>
    </row>
    <row r="896" ht="19" customHeight="1" spans="1:10">
      <c r="A896" s="2">
        <v>3</v>
      </c>
      <c r="B896" s="2" t="s">
        <v>523</v>
      </c>
      <c r="C896" s="2" t="s">
        <v>444</v>
      </c>
      <c r="D896" s="3">
        <v>954.4</v>
      </c>
      <c r="E896" s="3">
        <v>909.9</v>
      </c>
      <c r="F896" s="3">
        <f t="shared" si="26"/>
        <v>909.9</v>
      </c>
      <c r="G896" s="3">
        <f t="shared" si="27"/>
        <v>44.5</v>
      </c>
      <c r="H896" s="2" t="s">
        <v>2978</v>
      </c>
      <c r="I896" s="2" t="s">
        <v>3468</v>
      </c>
      <c r="J896" s="2" t="s">
        <v>3452</v>
      </c>
    </row>
    <row r="897" ht="19" customHeight="1" spans="1:10">
      <c r="A897" s="2">
        <v>3</v>
      </c>
      <c r="B897" s="2" t="s">
        <v>115</v>
      </c>
      <c r="C897" s="2" t="s">
        <v>121</v>
      </c>
      <c r="D897" s="3">
        <v>2815.5</v>
      </c>
      <c r="E897" s="3">
        <v>2753.3</v>
      </c>
      <c r="F897" s="3">
        <f t="shared" si="26"/>
        <v>2753.3</v>
      </c>
      <c r="G897" s="3">
        <f t="shared" si="27"/>
        <v>62.1999999999998</v>
      </c>
      <c r="H897" s="2" t="s">
        <v>2978</v>
      </c>
      <c r="I897" s="2" t="s">
        <v>3468</v>
      </c>
      <c r="J897" s="2" t="s">
        <v>3128</v>
      </c>
    </row>
    <row r="898" ht="19" customHeight="1" spans="1:10">
      <c r="A898" s="2">
        <v>3</v>
      </c>
      <c r="B898" s="2" t="s">
        <v>354</v>
      </c>
      <c r="C898" s="2" t="s">
        <v>66</v>
      </c>
      <c r="D898" s="3">
        <v>2732.2</v>
      </c>
      <c r="E898" s="3">
        <v>2728.9</v>
      </c>
      <c r="F898" s="3">
        <f t="shared" ref="F898:F961" si="28">IF(ISNUMBER(E898),MIN(D898,E898),D898)</f>
        <v>2728.9</v>
      </c>
      <c r="G898" s="3">
        <f t="shared" ref="G898:G961" si="29">D898-F898</f>
        <v>3.29999999999973</v>
      </c>
      <c r="H898" s="2" t="s">
        <v>2978</v>
      </c>
      <c r="I898" s="2" t="s">
        <v>3488</v>
      </c>
      <c r="J898" s="2" t="s">
        <v>3036</v>
      </c>
    </row>
    <row r="899" ht="19" customHeight="1" spans="1:10">
      <c r="A899" s="2">
        <v>3</v>
      </c>
      <c r="B899" s="2" t="s">
        <v>3284</v>
      </c>
      <c r="C899" s="2" t="s">
        <v>179</v>
      </c>
      <c r="D899" s="3">
        <v>6</v>
      </c>
      <c r="E899" s="3">
        <v>5.9</v>
      </c>
      <c r="F899" s="3">
        <f t="shared" si="28"/>
        <v>5.9</v>
      </c>
      <c r="G899" s="3">
        <f t="shared" si="29"/>
        <v>0.0999999999999996</v>
      </c>
      <c r="H899" s="2" t="s">
        <v>2978</v>
      </c>
      <c r="I899" s="2" t="s">
        <v>3468</v>
      </c>
      <c r="J899" s="2" t="s">
        <v>3065</v>
      </c>
    </row>
    <row r="900" ht="19" customHeight="1" spans="1:10">
      <c r="A900" s="2">
        <v>3</v>
      </c>
      <c r="B900" s="2" t="s">
        <v>91</v>
      </c>
      <c r="C900" s="2" t="s">
        <v>179</v>
      </c>
      <c r="D900" s="3">
        <v>306.6</v>
      </c>
      <c r="E900" s="3">
        <v>288.1</v>
      </c>
      <c r="F900" s="3">
        <f t="shared" si="28"/>
        <v>288.1</v>
      </c>
      <c r="G900" s="3">
        <f t="shared" si="29"/>
        <v>18.5</v>
      </c>
      <c r="H900" s="2" t="s">
        <v>2978</v>
      </c>
      <c r="I900" s="2" t="s">
        <v>3542</v>
      </c>
      <c r="J900" s="2" t="s">
        <v>3244</v>
      </c>
    </row>
    <row r="901" ht="19" customHeight="1" spans="1:10">
      <c r="A901" s="2">
        <v>3</v>
      </c>
      <c r="B901" s="2" t="s">
        <v>91</v>
      </c>
      <c r="C901" s="2" t="s">
        <v>66</v>
      </c>
      <c r="D901" s="3">
        <v>3839.1</v>
      </c>
      <c r="E901" s="3">
        <v>3835.5</v>
      </c>
      <c r="F901" s="3">
        <f t="shared" si="28"/>
        <v>3835.5</v>
      </c>
      <c r="G901" s="3">
        <f t="shared" si="29"/>
        <v>3.59999999999991</v>
      </c>
      <c r="H901" s="2" t="s">
        <v>2978</v>
      </c>
      <c r="I901" s="2" t="s">
        <v>3526</v>
      </c>
      <c r="J901" s="2" t="s">
        <v>3305</v>
      </c>
    </row>
    <row r="902" ht="19" customHeight="1" spans="1:10">
      <c r="A902" s="2">
        <v>3</v>
      </c>
      <c r="B902" s="2" t="s">
        <v>705</v>
      </c>
      <c r="C902" s="2" t="s">
        <v>66</v>
      </c>
      <c r="D902" s="3">
        <v>4421.9</v>
      </c>
      <c r="E902" s="3">
        <v>4398.6</v>
      </c>
      <c r="F902" s="3">
        <f t="shared" si="28"/>
        <v>4398.6</v>
      </c>
      <c r="G902" s="3">
        <f t="shared" si="29"/>
        <v>23.2999999999993</v>
      </c>
      <c r="H902" s="2" t="s">
        <v>2978</v>
      </c>
      <c r="I902" s="2" t="s">
        <v>3541</v>
      </c>
      <c r="J902" s="2" t="s">
        <v>3191</v>
      </c>
    </row>
    <row r="903" ht="19" customHeight="1" spans="1:10">
      <c r="A903" s="2">
        <v>3</v>
      </c>
      <c r="B903" s="2" t="s">
        <v>524</v>
      </c>
      <c r="C903" s="2" t="s">
        <v>121</v>
      </c>
      <c r="D903" s="3">
        <v>2971</v>
      </c>
      <c r="E903" s="3">
        <v>2924.2</v>
      </c>
      <c r="F903" s="3">
        <f t="shared" si="28"/>
        <v>2924.2</v>
      </c>
      <c r="G903" s="3">
        <f t="shared" si="29"/>
        <v>46.8000000000002</v>
      </c>
      <c r="H903" s="2" t="s">
        <v>2978</v>
      </c>
      <c r="I903" s="2" t="s">
        <v>3468</v>
      </c>
      <c r="J903" s="2" t="s">
        <v>3393</v>
      </c>
    </row>
    <row r="904" ht="19" customHeight="1" spans="1:10">
      <c r="A904" s="2">
        <v>3</v>
      </c>
      <c r="B904" s="2" t="s">
        <v>526</v>
      </c>
      <c r="C904" s="2" t="s">
        <v>3190</v>
      </c>
      <c r="D904" s="3">
        <v>10520.3</v>
      </c>
      <c r="E904" s="3">
        <v>10259</v>
      </c>
      <c r="F904" s="3">
        <f t="shared" si="28"/>
        <v>10259</v>
      </c>
      <c r="G904" s="3">
        <f t="shared" si="29"/>
        <v>261.299999999999</v>
      </c>
      <c r="H904" s="2" t="s">
        <v>2978</v>
      </c>
      <c r="I904" s="2" t="s">
        <v>3468</v>
      </c>
      <c r="J904" s="2" t="s">
        <v>3584</v>
      </c>
    </row>
    <row r="905" ht="19" customHeight="1" spans="1:10">
      <c r="A905" s="2">
        <v>3</v>
      </c>
      <c r="B905" s="2" t="s">
        <v>298</v>
      </c>
      <c r="C905" s="2" t="s">
        <v>274</v>
      </c>
      <c r="D905" s="3">
        <v>4436.1</v>
      </c>
      <c r="E905" s="3">
        <v>4342.3</v>
      </c>
      <c r="F905" s="3">
        <f t="shared" si="28"/>
        <v>4342.3</v>
      </c>
      <c r="G905" s="3">
        <f t="shared" si="29"/>
        <v>93.8000000000002</v>
      </c>
      <c r="H905" s="2" t="s">
        <v>2978</v>
      </c>
      <c r="I905" s="2" t="s">
        <v>3468</v>
      </c>
      <c r="J905" s="2" t="s">
        <v>3110</v>
      </c>
    </row>
    <row r="906" ht="19" customHeight="1" spans="1:10">
      <c r="A906" s="2">
        <v>3</v>
      </c>
      <c r="B906" s="2" t="s">
        <v>527</v>
      </c>
      <c r="C906" s="2" t="s">
        <v>3190</v>
      </c>
      <c r="D906" s="3">
        <v>4601.6</v>
      </c>
      <c r="E906" s="3">
        <v>4310.4</v>
      </c>
      <c r="F906" s="3">
        <f t="shared" si="28"/>
        <v>4310.4</v>
      </c>
      <c r="G906" s="3">
        <f t="shared" si="29"/>
        <v>291.200000000001</v>
      </c>
      <c r="H906" s="2" t="s">
        <v>2978</v>
      </c>
      <c r="I906" s="2" t="s">
        <v>3468</v>
      </c>
      <c r="J906" s="2" t="s">
        <v>3585</v>
      </c>
    </row>
    <row r="907" ht="19" customHeight="1" spans="1:10">
      <c r="A907" s="2">
        <v>3</v>
      </c>
      <c r="B907" s="2" t="s">
        <v>261</v>
      </c>
      <c r="C907" s="2" t="s">
        <v>179</v>
      </c>
      <c r="D907" s="3">
        <v>1462.9</v>
      </c>
      <c r="E907" s="3">
        <v>1455.3</v>
      </c>
      <c r="F907" s="3">
        <f t="shared" si="28"/>
        <v>1455.3</v>
      </c>
      <c r="G907" s="3">
        <f t="shared" si="29"/>
        <v>7.60000000000014</v>
      </c>
      <c r="H907" s="2" t="s">
        <v>2978</v>
      </c>
      <c r="I907" s="2" t="s">
        <v>3586</v>
      </c>
      <c r="J907" s="2" t="s">
        <v>3156</v>
      </c>
    </row>
    <row r="908" ht="19" customHeight="1" spans="1:10">
      <c r="A908" s="2">
        <v>3</v>
      </c>
      <c r="B908" s="2" t="s">
        <v>261</v>
      </c>
      <c r="C908" s="2" t="s">
        <v>66</v>
      </c>
      <c r="D908" s="3">
        <v>3318</v>
      </c>
      <c r="E908" s="3">
        <v>3314.7</v>
      </c>
      <c r="F908" s="3">
        <f t="shared" si="28"/>
        <v>3314.7</v>
      </c>
      <c r="G908" s="3">
        <f t="shared" si="29"/>
        <v>3.30000000000018</v>
      </c>
      <c r="H908" s="2" t="s">
        <v>2978</v>
      </c>
      <c r="I908" s="2" t="s">
        <v>3469</v>
      </c>
      <c r="J908" s="2" t="s">
        <v>3389</v>
      </c>
    </row>
    <row r="909" ht="19" customHeight="1" spans="1:10">
      <c r="A909" s="2">
        <v>3</v>
      </c>
      <c r="B909" s="2" t="s">
        <v>531</v>
      </c>
      <c r="C909" s="2" t="s">
        <v>564</v>
      </c>
      <c r="D909" s="3">
        <v>1544</v>
      </c>
      <c r="E909" s="3">
        <v>1532.6</v>
      </c>
      <c r="F909" s="3">
        <f t="shared" si="28"/>
        <v>1532.6</v>
      </c>
      <c r="G909" s="3">
        <f t="shared" si="29"/>
        <v>11.4000000000001</v>
      </c>
      <c r="H909" s="2" t="s">
        <v>2978</v>
      </c>
      <c r="I909" s="2" t="s">
        <v>3468</v>
      </c>
      <c r="J909" s="2" t="s">
        <v>3587</v>
      </c>
    </row>
    <row r="910" ht="19" customHeight="1" spans="1:10">
      <c r="A910" s="2">
        <v>3</v>
      </c>
      <c r="B910" s="2" t="s">
        <v>93</v>
      </c>
      <c r="C910" s="2" t="s">
        <v>179</v>
      </c>
      <c r="D910" s="3">
        <v>763.4</v>
      </c>
      <c r="E910" s="3">
        <v>757.8</v>
      </c>
      <c r="F910" s="3">
        <f t="shared" si="28"/>
        <v>757.8</v>
      </c>
      <c r="G910" s="3">
        <f t="shared" si="29"/>
        <v>5.60000000000002</v>
      </c>
      <c r="H910" s="2" t="s">
        <v>2978</v>
      </c>
      <c r="I910" s="2" t="s">
        <v>3468</v>
      </c>
      <c r="J910" s="2" t="s">
        <v>3136</v>
      </c>
    </row>
    <row r="911" ht="19" customHeight="1" spans="1:10">
      <c r="A911" s="2">
        <v>3</v>
      </c>
      <c r="B911" s="2" t="s">
        <v>417</v>
      </c>
      <c r="C911" s="2" t="s">
        <v>356</v>
      </c>
      <c r="D911" s="3">
        <v>4348.4</v>
      </c>
      <c r="E911" s="3">
        <v>4100.4</v>
      </c>
      <c r="F911" s="3">
        <f t="shared" si="28"/>
        <v>4100.4</v>
      </c>
      <c r="G911" s="3">
        <f t="shared" si="29"/>
        <v>248</v>
      </c>
      <c r="H911" s="2" t="s">
        <v>2978</v>
      </c>
      <c r="I911" s="2" t="s">
        <v>3468</v>
      </c>
      <c r="J911" s="2" t="s">
        <v>3237</v>
      </c>
    </row>
    <row r="912" ht="19" customHeight="1" spans="1:10">
      <c r="A912" s="2">
        <v>3</v>
      </c>
      <c r="B912" s="2" t="s">
        <v>263</v>
      </c>
      <c r="C912" s="2" t="s">
        <v>179</v>
      </c>
      <c r="D912" s="3">
        <v>6707.7</v>
      </c>
      <c r="E912" s="3">
        <v>6480.1</v>
      </c>
      <c r="F912" s="3">
        <f t="shared" si="28"/>
        <v>6480.1</v>
      </c>
      <c r="G912" s="3">
        <f t="shared" si="29"/>
        <v>227.599999999999</v>
      </c>
      <c r="H912" s="2" t="s">
        <v>2978</v>
      </c>
      <c r="I912" s="2" t="s">
        <v>3468</v>
      </c>
      <c r="J912" s="2" t="s">
        <v>3380</v>
      </c>
    </row>
    <row r="913" ht="19" customHeight="1" spans="1:10">
      <c r="A913" s="2">
        <v>3</v>
      </c>
      <c r="B913" s="2" t="s">
        <v>3299</v>
      </c>
      <c r="C913" s="2" t="s">
        <v>356</v>
      </c>
      <c r="D913" s="3">
        <v>8337.1</v>
      </c>
      <c r="E913" s="3">
        <v>8097</v>
      </c>
      <c r="F913" s="3">
        <f t="shared" si="28"/>
        <v>8097</v>
      </c>
      <c r="G913" s="3">
        <f t="shared" si="29"/>
        <v>240.1</v>
      </c>
      <c r="H913" s="2" t="s">
        <v>2978</v>
      </c>
      <c r="I913" s="2" t="s">
        <v>3468</v>
      </c>
      <c r="J913" s="2" t="s">
        <v>3449</v>
      </c>
    </row>
    <row r="914" ht="19" customHeight="1" spans="1:10">
      <c r="A914" s="2">
        <v>3</v>
      </c>
      <c r="B914" s="2" t="s">
        <v>299</v>
      </c>
      <c r="C914" s="2" t="s">
        <v>274</v>
      </c>
      <c r="D914" s="3">
        <v>2119.2</v>
      </c>
      <c r="E914" s="3">
        <v>2112.8</v>
      </c>
      <c r="F914" s="3">
        <f t="shared" si="28"/>
        <v>2112.8</v>
      </c>
      <c r="G914" s="3">
        <f t="shared" si="29"/>
        <v>6.39999999999964</v>
      </c>
      <c r="H914" s="2" t="s">
        <v>2978</v>
      </c>
      <c r="I914" s="2" t="s">
        <v>3482</v>
      </c>
      <c r="J914" s="2" t="s">
        <v>2992</v>
      </c>
    </row>
    <row r="915" ht="19" customHeight="1" spans="1:10">
      <c r="A915" s="2">
        <v>3</v>
      </c>
      <c r="B915" s="2" t="s">
        <v>3301</v>
      </c>
      <c r="C915" s="2" t="s">
        <v>3070</v>
      </c>
      <c r="D915" s="3">
        <v>2693.3</v>
      </c>
      <c r="E915" s="3">
        <v>2605.3</v>
      </c>
      <c r="F915" s="3">
        <f t="shared" si="28"/>
        <v>2605.3</v>
      </c>
      <c r="G915" s="3">
        <f t="shared" si="29"/>
        <v>88</v>
      </c>
      <c r="H915" s="2" t="s">
        <v>2978</v>
      </c>
      <c r="I915" s="2" t="s">
        <v>3468</v>
      </c>
      <c r="J915" s="2" t="s">
        <v>3588</v>
      </c>
    </row>
    <row r="916" ht="19" customHeight="1" spans="1:10">
      <c r="A916" s="2">
        <v>3</v>
      </c>
      <c r="B916" s="2" t="s">
        <v>175</v>
      </c>
      <c r="C916" s="2" t="s">
        <v>121</v>
      </c>
      <c r="D916" s="3">
        <v>3622.4</v>
      </c>
      <c r="E916" s="3">
        <v>3477.8</v>
      </c>
      <c r="F916" s="3">
        <f t="shared" si="28"/>
        <v>3477.8</v>
      </c>
      <c r="G916" s="3">
        <f t="shared" si="29"/>
        <v>144.6</v>
      </c>
      <c r="H916" s="2" t="s">
        <v>2978</v>
      </c>
      <c r="I916" s="2" t="s">
        <v>3468</v>
      </c>
      <c r="J916" s="2" t="s">
        <v>3225</v>
      </c>
    </row>
    <row r="917" ht="19" customHeight="1" spans="1:10">
      <c r="A917" s="2">
        <v>3</v>
      </c>
      <c r="B917" s="2" t="s">
        <v>656</v>
      </c>
      <c r="C917" s="2" t="s">
        <v>3070</v>
      </c>
      <c r="D917" s="3">
        <v>2818.2</v>
      </c>
      <c r="E917" s="3">
        <v>2745.3</v>
      </c>
      <c r="F917" s="3">
        <f t="shared" si="28"/>
        <v>2745.3</v>
      </c>
      <c r="G917" s="3">
        <f t="shared" si="29"/>
        <v>72.8999999999996</v>
      </c>
      <c r="H917" s="2" t="s">
        <v>2978</v>
      </c>
      <c r="I917" s="2" t="s">
        <v>3468</v>
      </c>
      <c r="J917" s="2" t="s">
        <v>3589</v>
      </c>
    </row>
    <row r="918" ht="19" customHeight="1" spans="1:10">
      <c r="A918" s="2">
        <v>3</v>
      </c>
      <c r="B918" s="2" t="s">
        <v>657</v>
      </c>
      <c r="C918" s="2" t="s">
        <v>564</v>
      </c>
      <c r="D918" s="3">
        <v>2135.2</v>
      </c>
      <c r="E918" s="3">
        <v>2028.5</v>
      </c>
      <c r="F918" s="3">
        <f t="shared" si="28"/>
        <v>2028.5</v>
      </c>
      <c r="G918" s="3">
        <f t="shared" si="29"/>
        <v>106.7</v>
      </c>
      <c r="H918" s="2" t="s">
        <v>2978</v>
      </c>
      <c r="I918" s="2" t="s">
        <v>3468</v>
      </c>
      <c r="J918" s="2" t="s">
        <v>3590</v>
      </c>
    </row>
    <row r="919" ht="19" customHeight="1" spans="1:10">
      <c r="A919" s="2">
        <v>3</v>
      </c>
      <c r="B919" s="2" t="s">
        <v>418</v>
      </c>
      <c r="C919" s="2" t="s">
        <v>356</v>
      </c>
      <c r="D919" s="3">
        <v>686</v>
      </c>
      <c r="E919" s="3">
        <v>684.1</v>
      </c>
      <c r="F919" s="3">
        <f t="shared" si="28"/>
        <v>684.1</v>
      </c>
      <c r="G919" s="3">
        <f t="shared" si="29"/>
        <v>1.89999999999998</v>
      </c>
      <c r="H919" s="2" t="s">
        <v>2978</v>
      </c>
      <c r="I919" s="2" t="s">
        <v>3468</v>
      </c>
      <c r="J919" s="2" t="s">
        <v>2995</v>
      </c>
    </row>
    <row r="920" ht="19" customHeight="1" spans="1:10">
      <c r="A920" s="2">
        <v>3</v>
      </c>
      <c r="B920" s="2" t="s">
        <v>658</v>
      </c>
      <c r="C920" s="2" t="s">
        <v>564</v>
      </c>
      <c r="D920" s="3">
        <v>4682.7</v>
      </c>
      <c r="E920" s="3">
        <v>4503.6</v>
      </c>
      <c r="F920" s="3">
        <f t="shared" si="28"/>
        <v>4503.6</v>
      </c>
      <c r="G920" s="3">
        <f t="shared" si="29"/>
        <v>179.099999999999</v>
      </c>
      <c r="H920" s="2" t="s">
        <v>2978</v>
      </c>
      <c r="I920" s="2" t="s">
        <v>3468</v>
      </c>
      <c r="J920" s="2" t="s">
        <v>3591</v>
      </c>
    </row>
    <row r="921" ht="19" customHeight="1" spans="1:10">
      <c r="A921" s="2">
        <v>3</v>
      </c>
      <c r="B921" s="2" t="s">
        <v>420</v>
      </c>
      <c r="C921" s="2" t="s">
        <v>356</v>
      </c>
      <c r="D921" s="3">
        <v>5946.7</v>
      </c>
      <c r="E921" s="3">
        <v>5766.9</v>
      </c>
      <c r="F921" s="3">
        <f t="shared" si="28"/>
        <v>5766.9</v>
      </c>
      <c r="G921" s="3">
        <f t="shared" si="29"/>
        <v>179.8</v>
      </c>
      <c r="H921" s="2" t="s">
        <v>2978</v>
      </c>
      <c r="I921" s="2" t="s">
        <v>3468</v>
      </c>
      <c r="J921" s="2" t="s">
        <v>3008</v>
      </c>
    </row>
    <row r="922" ht="19" customHeight="1" spans="1:10">
      <c r="A922" s="2">
        <v>3</v>
      </c>
      <c r="B922" s="2" t="s">
        <v>535</v>
      </c>
      <c r="C922" s="2" t="s">
        <v>444</v>
      </c>
      <c r="D922" s="3">
        <v>6710.9</v>
      </c>
      <c r="E922" s="3">
        <v>6464.7</v>
      </c>
      <c r="F922" s="3">
        <f t="shared" si="28"/>
        <v>6464.7</v>
      </c>
      <c r="G922" s="3">
        <f t="shared" si="29"/>
        <v>246.2</v>
      </c>
      <c r="H922" s="2" t="s">
        <v>2978</v>
      </c>
      <c r="I922" s="2" t="s">
        <v>3468</v>
      </c>
      <c r="J922" s="2" t="s">
        <v>3453</v>
      </c>
    </row>
    <row r="923" ht="19" customHeight="1" spans="1:10">
      <c r="A923" s="2">
        <v>3</v>
      </c>
      <c r="B923" s="2" t="s">
        <v>264</v>
      </c>
      <c r="C923" s="2" t="s">
        <v>179</v>
      </c>
      <c r="D923" s="3">
        <v>1071.7</v>
      </c>
      <c r="E923" s="3">
        <v>1072</v>
      </c>
      <c r="F923" s="3">
        <f t="shared" si="28"/>
        <v>1071.7</v>
      </c>
      <c r="G923" s="3">
        <f t="shared" si="29"/>
        <v>0</v>
      </c>
      <c r="H923" s="2" t="s">
        <v>2978</v>
      </c>
      <c r="I923" s="2" t="s">
        <v>3592</v>
      </c>
      <c r="J923" s="2" t="s">
        <v>3184</v>
      </c>
    </row>
    <row r="924" ht="19" customHeight="1" spans="1:10">
      <c r="A924" s="2">
        <v>3</v>
      </c>
      <c r="B924" s="2" t="s">
        <v>3316</v>
      </c>
      <c r="C924" s="2" t="s">
        <v>356</v>
      </c>
      <c r="D924" s="3">
        <v>7196.6</v>
      </c>
      <c r="E924" s="3">
        <v>6886.8</v>
      </c>
      <c r="F924" s="3">
        <f t="shared" si="28"/>
        <v>6886.8</v>
      </c>
      <c r="G924" s="3">
        <f t="shared" si="29"/>
        <v>309.8</v>
      </c>
      <c r="H924" s="2" t="s">
        <v>2978</v>
      </c>
      <c r="I924" s="2" t="s">
        <v>3468</v>
      </c>
      <c r="J924" s="2" t="s">
        <v>3168</v>
      </c>
    </row>
    <row r="925" ht="19" customHeight="1" spans="1:10">
      <c r="A925" s="2">
        <v>3</v>
      </c>
      <c r="B925" s="2" t="s">
        <v>3319</v>
      </c>
      <c r="C925" s="2" t="s">
        <v>3070</v>
      </c>
      <c r="D925" s="3">
        <v>1658.6</v>
      </c>
      <c r="E925" s="3">
        <v>1607.7</v>
      </c>
      <c r="F925" s="3">
        <f t="shared" si="28"/>
        <v>1607.7</v>
      </c>
      <c r="G925" s="3">
        <f t="shared" si="29"/>
        <v>50.8999999999999</v>
      </c>
      <c r="H925" s="2" t="s">
        <v>2978</v>
      </c>
      <c r="I925" s="2" t="s">
        <v>3468</v>
      </c>
      <c r="J925" s="2" t="s">
        <v>3593</v>
      </c>
    </row>
    <row r="926" ht="19" customHeight="1" spans="1:10">
      <c r="A926" s="2">
        <v>3</v>
      </c>
      <c r="B926" s="2" t="s">
        <v>661</v>
      </c>
      <c r="C926" s="2" t="s">
        <v>3070</v>
      </c>
      <c r="D926" s="3">
        <v>2571.7</v>
      </c>
      <c r="E926" s="3">
        <v>2479</v>
      </c>
      <c r="F926" s="3">
        <f t="shared" si="28"/>
        <v>2479</v>
      </c>
      <c r="G926" s="3">
        <f t="shared" si="29"/>
        <v>92.6999999999998</v>
      </c>
      <c r="H926" s="2" t="s">
        <v>2978</v>
      </c>
      <c r="I926" s="2" t="s">
        <v>3515</v>
      </c>
      <c r="J926" s="2" t="s">
        <v>3594</v>
      </c>
    </row>
    <row r="927" ht="19" customHeight="1" spans="1:10">
      <c r="A927" s="2">
        <v>3</v>
      </c>
      <c r="B927" s="2" t="s">
        <v>421</v>
      </c>
      <c r="C927" s="2" t="s">
        <v>356</v>
      </c>
      <c r="D927" s="3">
        <v>2313.9</v>
      </c>
      <c r="E927" s="3">
        <v>2260</v>
      </c>
      <c r="F927" s="3">
        <f t="shared" si="28"/>
        <v>2260</v>
      </c>
      <c r="G927" s="3">
        <f t="shared" si="29"/>
        <v>53.9000000000001</v>
      </c>
      <c r="H927" s="2" t="s">
        <v>2978</v>
      </c>
      <c r="I927" s="2" t="s">
        <v>3468</v>
      </c>
      <c r="J927" s="2" t="s">
        <v>3351</v>
      </c>
    </row>
    <row r="928" ht="19" customHeight="1" spans="1:10">
      <c r="A928" s="2">
        <v>3</v>
      </c>
      <c r="B928" s="2" t="s">
        <v>3322</v>
      </c>
      <c r="C928" s="2" t="s">
        <v>3190</v>
      </c>
      <c r="D928" s="3">
        <v>3560.8</v>
      </c>
      <c r="E928" s="3">
        <v>3557.5</v>
      </c>
      <c r="F928" s="3">
        <f t="shared" si="28"/>
        <v>3557.5</v>
      </c>
      <c r="G928" s="3">
        <f t="shared" si="29"/>
        <v>3.30000000000018</v>
      </c>
      <c r="H928" s="2" t="s">
        <v>2978</v>
      </c>
      <c r="I928" s="2" t="s">
        <v>3592</v>
      </c>
      <c r="J928" s="2" t="s">
        <v>3595</v>
      </c>
    </row>
    <row r="929" ht="19" customHeight="1" spans="1:10">
      <c r="A929" s="2">
        <v>3</v>
      </c>
      <c r="B929" s="2" t="s">
        <v>662</v>
      </c>
      <c r="C929" s="2" t="s">
        <v>564</v>
      </c>
      <c r="D929" s="3">
        <v>1482.6</v>
      </c>
      <c r="E929" s="3">
        <v>1450.2</v>
      </c>
      <c r="F929" s="3">
        <f t="shared" si="28"/>
        <v>1450.2</v>
      </c>
      <c r="G929" s="3">
        <f t="shared" si="29"/>
        <v>32.3999999999999</v>
      </c>
      <c r="H929" s="2" t="s">
        <v>2978</v>
      </c>
      <c r="I929" s="2" t="s">
        <v>3468</v>
      </c>
      <c r="J929" s="2" t="s">
        <v>3596</v>
      </c>
    </row>
    <row r="930" ht="19" customHeight="1" spans="1:10">
      <c r="A930" s="2">
        <v>3</v>
      </c>
      <c r="B930" s="2" t="s">
        <v>663</v>
      </c>
      <c r="C930" s="2" t="s">
        <v>121</v>
      </c>
      <c r="D930" s="3">
        <v>2889.7</v>
      </c>
      <c r="E930" s="3">
        <v>2757.8</v>
      </c>
      <c r="F930" s="3">
        <f t="shared" si="28"/>
        <v>2757.8</v>
      </c>
      <c r="G930" s="3">
        <f t="shared" si="29"/>
        <v>131.9</v>
      </c>
      <c r="H930" s="2" t="s">
        <v>2978</v>
      </c>
      <c r="I930" s="2" t="s">
        <v>3468</v>
      </c>
      <c r="J930" s="2" t="s">
        <v>3091</v>
      </c>
    </row>
    <row r="931" ht="19" customHeight="1" spans="1:10">
      <c r="A931" s="2">
        <v>3</v>
      </c>
      <c r="B931" s="2" t="s">
        <v>96</v>
      </c>
      <c r="C931" s="2" t="s">
        <v>66</v>
      </c>
      <c r="D931" s="3">
        <v>440</v>
      </c>
      <c r="E931" s="3">
        <v>423.6</v>
      </c>
      <c r="F931" s="3">
        <f t="shared" si="28"/>
        <v>423.6</v>
      </c>
      <c r="G931" s="3">
        <f t="shared" si="29"/>
        <v>16.4</v>
      </c>
      <c r="H931" s="2" t="s">
        <v>2978</v>
      </c>
      <c r="I931" s="2" t="s">
        <v>3533</v>
      </c>
      <c r="J931" s="2" t="s">
        <v>3011</v>
      </c>
    </row>
    <row r="932" ht="19" customHeight="1" spans="1:10">
      <c r="A932" s="2">
        <v>3</v>
      </c>
      <c r="B932" s="2" t="s">
        <v>302</v>
      </c>
      <c r="C932" s="2" t="s">
        <v>66</v>
      </c>
      <c r="D932" s="3">
        <v>1783.6</v>
      </c>
      <c r="E932" s="3">
        <v>1778.4</v>
      </c>
      <c r="F932" s="3">
        <f t="shared" si="28"/>
        <v>1778.4</v>
      </c>
      <c r="G932" s="3">
        <f t="shared" si="29"/>
        <v>5.19999999999982</v>
      </c>
      <c r="H932" s="2" t="s">
        <v>2978</v>
      </c>
      <c r="I932" s="2" t="s">
        <v>3482</v>
      </c>
      <c r="J932" s="2" t="s">
        <v>3004</v>
      </c>
    </row>
    <row r="933" ht="19" customHeight="1" spans="1:10">
      <c r="A933" s="2">
        <v>3</v>
      </c>
      <c r="B933" s="2" t="s">
        <v>423</v>
      </c>
      <c r="C933" s="2" t="s">
        <v>356</v>
      </c>
      <c r="D933" s="3">
        <v>1990.3</v>
      </c>
      <c r="E933" s="3">
        <v>1931.4</v>
      </c>
      <c r="F933" s="3">
        <f t="shared" si="28"/>
        <v>1931.4</v>
      </c>
      <c r="G933" s="3">
        <f t="shared" si="29"/>
        <v>58.8999999999999</v>
      </c>
      <c r="H933" s="2" t="s">
        <v>2978</v>
      </c>
      <c r="I933" s="2" t="s">
        <v>3468</v>
      </c>
      <c r="J933" s="2" t="s">
        <v>3242</v>
      </c>
    </row>
    <row r="934" ht="19" customHeight="1" spans="1:10">
      <c r="A934" s="2">
        <v>3</v>
      </c>
      <c r="B934" s="2" t="s">
        <v>424</v>
      </c>
      <c r="C934" s="2" t="s">
        <v>356</v>
      </c>
      <c r="D934" s="3">
        <v>104.8</v>
      </c>
      <c r="E934" s="3">
        <v>104.4</v>
      </c>
      <c r="F934" s="3">
        <f t="shared" si="28"/>
        <v>104.4</v>
      </c>
      <c r="G934" s="3">
        <f t="shared" si="29"/>
        <v>0.399999999999991</v>
      </c>
      <c r="H934" s="2" t="s">
        <v>2978</v>
      </c>
      <c r="I934" s="2" t="s">
        <v>3468</v>
      </c>
      <c r="J934" s="2" t="s">
        <v>3013</v>
      </c>
    </row>
    <row r="935" ht="19" customHeight="1" spans="1:10">
      <c r="A935" s="2">
        <v>3</v>
      </c>
      <c r="B935" s="2" t="s">
        <v>267</v>
      </c>
      <c r="C935" s="2" t="s">
        <v>179</v>
      </c>
      <c r="D935" s="3">
        <v>3292.2</v>
      </c>
      <c r="E935" s="3">
        <v>3195.9</v>
      </c>
      <c r="F935" s="3">
        <f t="shared" si="28"/>
        <v>3195.9</v>
      </c>
      <c r="G935" s="3">
        <f t="shared" si="29"/>
        <v>96.2999999999997</v>
      </c>
      <c r="H935" s="2" t="s">
        <v>2978</v>
      </c>
      <c r="I935" s="2" t="s">
        <v>3468</v>
      </c>
      <c r="J935" s="2" t="s">
        <v>3390</v>
      </c>
    </row>
    <row r="936" ht="19" customHeight="1" spans="1:10">
      <c r="A936" s="2">
        <v>3</v>
      </c>
      <c r="B936" s="2" t="s">
        <v>537</v>
      </c>
      <c r="C936" s="2" t="s">
        <v>564</v>
      </c>
      <c r="D936" s="3">
        <v>1264.8</v>
      </c>
      <c r="E936" s="3">
        <v>1256</v>
      </c>
      <c r="F936" s="3">
        <f t="shared" si="28"/>
        <v>1256</v>
      </c>
      <c r="G936" s="3">
        <f t="shared" si="29"/>
        <v>8.79999999999995</v>
      </c>
      <c r="H936" s="2" t="s">
        <v>2978</v>
      </c>
      <c r="I936" s="2" t="s">
        <v>3468</v>
      </c>
      <c r="J936" s="2" t="s">
        <v>3597</v>
      </c>
    </row>
    <row r="937" ht="19" customHeight="1" spans="1:10">
      <c r="A937" s="2">
        <v>3</v>
      </c>
      <c r="B937" s="2" t="s">
        <v>425</v>
      </c>
      <c r="C937" s="2" t="s">
        <v>179</v>
      </c>
      <c r="D937" s="3">
        <v>8150.5</v>
      </c>
      <c r="E937" s="3">
        <v>8062.5</v>
      </c>
      <c r="F937" s="3">
        <f t="shared" si="28"/>
        <v>8062.5</v>
      </c>
      <c r="G937" s="3">
        <f t="shared" si="29"/>
        <v>88</v>
      </c>
      <c r="H937" s="2" t="s">
        <v>2978</v>
      </c>
      <c r="I937" s="2" t="s">
        <v>3468</v>
      </c>
      <c r="J937" s="2" t="s">
        <v>3321</v>
      </c>
    </row>
    <row r="938" ht="19" customHeight="1" spans="1:10">
      <c r="A938" s="2">
        <v>3</v>
      </c>
      <c r="B938" s="2" t="s">
        <v>97</v>
      </c>
      <c r="C938" s="2" t="s">
        <v>66</v>
      </c>
      <c r="D938" s="3">
        <v>6958.4</v>
      </c>
      <c r="E938" s="3">
        <v>6684.2</v>
      </c>
      <c r="F938" s="3">
        <f t="shared" si="28"/>
        <v>6684.2</v>
      </c>
      <c r="G938" s="3">
        <f t="shared" si="29"/>
        <v>274.2</v>
      </c>
      <c r="H938" s="2" t="s">
        <v>2978</v>
      </c>
      <c r="I938" s="2" t="s">
        <v>3468</v>
      </c>
      <c r="J938" s="2" t="s">
        <v>3349</v>
      </c>
    </row>
    <row r="939" ht="19" customHeight="1" spans="1:10">
      <c r="A939" s="2">
        <v>3</v>
      </c>
      <c r="B939" s="2" t="s">
        <v>426</v>
      </c>
      <c r="C939" s="2" t="s">
        <v>356</v>
      </c>
      <c r="D939" s="3">
        <v>3539.5</v>
      </c>
      <c r="E939" s="3">
        <v>3410.3</v>
      </c>
      <c r="F939" s="3">
        <f t="shared" si="28"/>
        <v>3410.3</v>
      </c>
      <c r="G939" s="3">
        <f t="shared" si="29"/>
        <v>129.2</v>
      </c>
      <c r="H939" s="2" t="s">
        <v>2978</v>
      </c>
      <c r="I939" s="2" t="s">
        <v>3468</v>
      </c>
      <c r="J939" s="2" t="s">
        <v>3391</v>
      </c>
    </row>
    <row r="940" ht="19" customHeight="1" spans="1:10">
      <c r="A940" s="2">
        <v>3</v>
      </c>
      <c r="B940" s="2" t="s">
        <v>3338</v>
      </c>
      <c r="C940" s="2" t="s">
        <v>121</v>
      </c>
      <c r="D940" s="3">
        <v>3316.7</v>
      </c>
      <c r="E940" s="3">
        <v>3217.8</v>
      </c>
      <c r="F940" s="3">
        <f t="shared" si="28"/>
        <v>3217.8</v>
      </c>
      <c r="G940" s="3">
        <f t="shared" si="29"/>
        <v>98.8999999999996</v>
      </c>
      <c r="H940" s="2" t="s">
        <v>2978</v>
      </c>
      <c r="I940" s="2" t="s">
        <v>3468</v>
      </c>
      <c r="J940" s="2" t="s">
        <v>3365</v>
      </c>
    </row>
    <row r="941" ht="19" customHeight="1" spans="1:10">
      <c r="A941" s="2">
        <v>3</v>
      </c>
      <c r="B941" s="2" t="s">
        <v>269</v>
      </c>
      <c r="C941" s="2" t="s">
        <v>179</v>
      </c>
      <c r="D941" s="3">
        <v>11371.3</v>
      </c>
      <c r="E941" s="3">
        <v>10960.2</v>
      </c>
      <c r="F941" s="3">
        <f t="shared" si="28"/>
        <v>10960.2</v>
      </c>
      <c r="G941" s="3">
        <f t="shared" si="29"/>
        <v>411.099999999999</v>
      </c>
      <c r="H941" s="2" t="s">
        <v>2978</v>
      </c>
      <c r="I941" s="2" t="s">
        <v>3468</v>
      </c>
      <c r="J941" s="2" t="s">
        <v>3283</v>
      </c>
    </row>
    <row r="942" ht="19" customHeight="1" spans="1:10">
      <c r="A942" s="2">
        <v>3</v>
      </c>
      <c r="B942" s="2" t="s">
        <v>271</v>
      </c>
      <c r="C942" s="2" t="s">
        <v>179</v>
      </c>
      <c r="D942" s="3">
        <v>6741.1</v>
      </c>
      <c r="E942" s="3">
        <v>6350.2</v>
      </c>
      <c r="F942" s="3">
        <f t="shared" si="28"/>
        <v>6350.2</v>
      </c>
      <c r="G942" s="3">
        <f t="shared" si="29"/>
        <v>390.900000000001</v>
      </c>
      <c r="H942" s="2" t="s">
        <v>2978</v>
      </c>
      <c r="I942" s="2" t="s">
        <v>3468</v>
      </c>
      <c r="J942" s="2" t="s">
        <v>3079</v>
      </c>
    </row>
    <row r="943" ht="19" customHeight="1" spans="1:10">
      <c r="A943" s="2">
        <v>3</v>
      </c>
      <c r="B943" s="2" t="s">
        <v>664</v>
      </c>
      <c r="C943" s="2" t="s">
        <v>564</v>
      </c>
      <c r="D943" s="3">
        <v>5228.2</v>
      </c>
      <c r="E943" s="3">
        <v>5008</v>
      </c>
      <c r="F943" s="3">
        <f t="shared" si="28"/>
        <v>5008</v>
      </c>
      <c r="G943" s="3">
        <f t="shared" si="29"/>
        <v>220.2</v>
      </c>
      <c r="H943" s="2" t="s">
        <v>2978</v>
      </c>
      <c r="I943" s="2" t="s">
        <v>3468</v>
      </c>
      <c r="J943" s="2" t="s">
        <v>3598</v>
      </c>
    </row>
    <row r="944" ht="19" customHeight="1" spans="1:10">
      <c r="A944" s="2">
        <v>3</v>
      </c>
      <c r="B944" s="2" t="s">
        <v>667</v>
      </c>
      <c r="C944" s="2" t="s">
        <v>564</v>
      </c>
      <c r="D944" s="3">
        <v>5625.3</v>
      </c>
      <c r="E944" s="3">
        <v>5515.9</v>
      </c>
      <c r="F944" s="3">
        <f t="shared" si="28"/>
        <v>5515.9</v>
      </c>
      <c r="G944" s="3">
        <f t="shared" si="29"/>
        <v>109.400000000001</v>
      </c>
      <c r="H944" s="2" t="s">
        <v>2978</v>
      </c>
      <c r="I944" s="2" t="s">
        <v>3468</v>
      </c>
      <c r="J944" s="2" t="s">
        <v>3599</v>
      </c>
    </row>
    <row r="945" ht="19" customHeight="1" spans="1:10">
      <c r="A945" s="2">
        <v>3</v>
      </c>
      <c r="B945" s="2" t="s">
        <v>427</v>
      </c>
      <c r="C945" s="2" t="s">
        <v>356</v>
      </c>
      <c r="D945" s="3">
        <v>2877.2</v>
      </c>
      <c r="E945" s="3">
        <v>2804.9</v>
      </c>
      <c r="F945" s="3">
        <f t="shared" si="28"/>
        <v>2804.9</v>
      </c>
      <c r="G945" s="3">
        <f t="shared" si="29"/>
        <v>72.2999999999997</v>
      </c>
      <c r="H945" s="2" t="s">
        <v>2978</v>
      </c>
      <c r="I945" s="2" t="s">
        <v>3468</v>
      </c>
      <c r="J945" s="2" t="s">
        <v>3257</v>
      </c>
    </row>
    <row r="946" ht="19" customHeight="1" spans="1:10">
      <c r="A946" s="2">
        <v>3</v>
      </c>
      <c r="B946" s="2" t="s">
        <v>3345</v>
      </c>
      <c r="C946" s="2" t="s">
        <v>356</v>
      </c>
      <c r="D946" s="3">
        <v>1474.6</v>
      </c>
      <c r="E946" s="3">
        <v>1436.9</v>
      </c>
      <c r="F946" s="3">
        <f t="shared" si="28"/>
        <v>1436.9</v>
      </c>
      <c r="G946" s="3">
        <f t="shared" si="29"/>
        <v>37.6999999999998</v>
      </c>
      <c r="H946" s="2" t="s">
        <v>2978</v>
      </c>
      <c r="I946" s="2" t="s">
        <v>3468</v>
      </c>
      <c r="J946" s="2" t="s">
        <v>3121</v>
      </c>
    </row>
    <row r="947" ht="19" customHeight="1" spans="1:10">
      <c r="A947" s="2">
        <v>3</v>
      </c>
      <c r="B947" s="2" t="s">
        <v>308</v>
      </c>
      <c r="C947" s="2" t="s">
        <v>274</v>
      </c>
      <c r="D947" s="3">
        <v>6560.8</v>
      </c>
      <c r="E947" s="3">
        <v>6400.2</v>
      </c>
      <c r="F947" s="3">
        <f t="shared" si="28"/>
        <v>6400.2</v>
      </c>
      <c r="G947" s="3">
        <f t="shared" si="29"/>
        <v>160.6</v>
      </c>
      <c r="H947" s="2" t="s">
        <v>2978</v>
      </c>
      <c r="I947" s="2" t="s">
        <v>3468</v>
      </c>
      <c r="J947" s="2" t="s">
        <v>3241</v>
      </c>
    </row>
    <row r="948" ht="19" customHeight="1" spans="1:10">
      <c r="A948" s="2">
        <v>3</v>
      </c>
      <c r="B948" s="2" t="s">
        <v>428</v>
      </c>
      <c r="C948" s="2" t="s">
        <v>356</v>
      </c>
      <c r="D948" s="3">
        <v>1816.5</v>
      </c>
      <c r="E948" s="3">
        <v>1805.3</v>
      </c>
      <c r="F948" s="3">
        <f t="shared" si="28"/>
        <v>1805.3</v>
      </c>
      <c r="G948" s="3">
        <f t="shared" si="29"/>
        <v>11.2</v>
      </c>
      <c r="H948" s="2" t="s">
        <v>2978</v>
      </c>
      <c r="I948" s="2" t="s">
        <v>3468</v>
      </c>
      <c r="J948" s="2" t="s">
        <v>3306</v>
      </c>
    </row>
    <row r="949" ht="19" customHeight="1" spans="1:10">
      <c r="A949" s="2">
        <v>3</v>
      </c>
      <c r="B949" s="2" t="s">
        <v>668</v>
      </c>
      <c r="C949" s="2" t="s">
        <v>121</v>
      </c>
      <c r="D949" s="3">
        <v>2508.2</v>
      </c>
      <c r="E949" s="3">
        <v>2390.5</v>
      </c>
      <c r="F949" s="3">
        <f t="shared" si="28"/>
        <v>2390.5</v>
      </c>
      <c r="G949" s="3">
        <f t="shared" si="29"/>
        <v>117.7</v>
      </c>
      <c r="H949" s="2" t="s">
        <v>2978</v>
      </c>
      <c r="I949" s="2" t="s">
        <v>3468</v>
      </c>
      <c r="J949" s="2" t="s">
        <v>3361</v>
      </c>
    </row>
    <row r="950" ht="19" customHeight="1" spans="1:10">
      <c r="A950" s="2">
        <v>3</v>
      </c>
      <c r="B950" s="2" t="s">
        <v>429</v>
      </c>
      <c r="C950" s="2" t="s">
        <v>356</v>
      </c>
      <c r="D950" s="3">
        <v>1266</v>
      </c>
      <c r="E950" s="3">
        <v>1237</v>
      </c>
      <c r="F950" s="3">
        <f t="shared" si="28"/>
        <v>1237</v>
      </c>
      <c r="G950" s="3">
        <f t="shared" si="29"/>
        <v>29</v>
      </c>
      <c r="H950" s="2" t="s">
        <v>2978</v>
      </c>
      <c r="I950" s="2" t="s">
        <v>3468</v>
      </c>
      <c r="J950" s="2" t="s">
        <v>3300</v>
      </c>
    </row>
    <row r="951" ht="19" customHeight="1" spans="1:10">
      <c r="A951" s="2">
        <v>3</v>
      </c>
      <c r="B951" s="2" t="s">
        <v>539</v>
      </c>
      <c r="C951" s="2" t="s">
        <v>121</v>
      </c>
      <c r="D951" s="3">
        <v>5160.5</v>
      </c>
      <c r="E951" s="3">
        <v>5086.2</v>
      </c>
      <c r="F951" s="3">
        <f t="shared" si="28"/>
        <v>5086.2</v>
      </c>
      <c r="G951" s="3">
        <f t="shared" si="29"/>
        <v>74.3000000000002</v>
      </c>
      <c r="H951" s="2" t="s">
        <v>2978</v>
      </c>
      <c r="I951" s="2" t="s">
        <v>3468</v>
      </c>
      <c r="J951" s="2" t="s">
        <v>3222</v>
      </c>
    </row>
    <row r="952" ht="19" customHeight="1" spans="1:10">
      <c r="A952" s="2">
        <v>3</v>
      </c>
      <c r="B952" s="2" t="s">
        <v>540</v>
      </c>
      <c r="C952" s="2" t="s">
        <v>564</v>
      </c>
      <c r="D952" s="3">
        <v>3676.5</v>
      </c>
      <c r="E952" s="3">
        <v>3665.4</v>
      </c>
      <c r="F952" s="3">
        <f t="shared" si="28"/>
        <v>3665.4</v>
      </c>
      <c r="G952" s="3">
        <f t="shared" si="29"/>
        <v>11.0999999999999</v>
      </c>
      <c r="H952" s="2" t="s">
        <v>2978</v>
      </c>
      <c r="I952" s="2" t="s">
        <v>3468</v>
      </c>
      <c r="J952" s="2" t="s">
        <v>3600</v>
      </c>
    </row>
    <row r="953" ht="19" customHeight="1" spans="1:10">
      <c r="A953" s="2">
        <v>3</v>
      </c>
      <c r="B953" s="2" t="s">
        <v>99</v>
      </c>
      <c r="C953" s="2" t="s">
        <v>66</v>
      </c>
      <c r="D953" s="3">
        <v>1750.2</v>
      </c>
      <c r="E953" s="3">
        <v>1588.4</v>
      </c>
      <c r="F953" s="3">
        <f t="shared" si="28"/>
        <v>1588.4</v>
      </c>
      <c r="G953" s="3">
        <f t="shared" si="29"/>
        <v>161.8</v>
      </c>
      <c r="H953" s="2" t="s">
        <v>2978</v>
      </c>
      <c r="I953" s="2" t="s">
        <v>3482</v>
      </c>
      <c r="J953" s="2" t="s">
        <v>3266</v>
      </c>
    </row>
    <row r="954" ht="19" customHeight="1" spans="1:10">
      <c r="A954" s="2">
        <v>3</v>
      </c>
      <c r="B954" s="2" t="s">
        <v>101</v>
      </c>
      <c r="C954" s="2" t="s">
        <v>66</v>
      </c>
      <c r="D954" s="3">
        <v>650.3</v>
      </c>
      <c r="E954" s="3">
        <v>648.8</v>
      </c>
      <c r="F954" s="3">
        <f t="shared" si="28"/>
        <v>648.8</v>
      </c>
      <c r="G954" s="3">
        <f t="shared" si="29"/>
        <v>1.5</v>
      </c>
      <c r="H954" s="2" t="s">
        <v>2978</v>
      </c>
      <c r="I954" s="2" t="s">
        <v>3533</v>
      </c>
      <c r="J954" s="2" t="s">
        <v>3243</v>
      </c>
    </row>
    <row r="955" ht="19" customHeight="1" spans="1:10">
      <c r="A955" s="2">
        <v>3</v>
      </c>
      <c r="B955" s="2" t="s">
        <v>102</v>
      </c>
      <c r="C955" s="2" t="s">
        <v>66</v>
      </c>
      <c r="D955" s="3">
        <v>3627.9</v>
      </c>
      <c r="E955" s="3">
        <v>3448.6</v>
      </c>
      <c r="F955" s="3">
        <f t="shared" si="28"/>
        <v>3448.6</v>
      </c>
      <c r="G955" s="3">
        <f t="shared" si="29"/>
        <v>179.3</v>
      </c>
      <c r="H955" s="2" t="s">
        <v>2978</v>
      </c>
      <c r="I955" s="2" t="s">
        <v>3515</v>
      </c>
      <c r="J955" s="2" t="s">
        <v>3166</v>
      </c>
    </row>
    <row r="956" ht="19" customHeight="1" spans="1:10">
      <c r="A956" s="2">
        <v>3</v>
      </c>
      <c r="B956" s="2" t="s">
        <v>541</v>
      </c>
      <c r="C956" s="2" t="s">
        <v>564</v>
      </c>
      <c r="D956" s="3">
        <v>3474.7</v>
      </c>
      <c r="E956" s="3">
        <v>3297.4</v>
      </c>
      <c r="F956" s="3">
        <f t="shared" si="28"/>
        <v>3297.4</v>
      </c>
      <c r="G956" s="3">
        <f t="shared" si="29"/>
        <v>177.3</v>
      </c>
      <c r="H956" s="2" t="s">
        <v>2978</v>
      </c>
      <c r="I956" s="2" t="s">
        <v>3468</v>
      </c>
      <c r="J956" s="2" t="s">
        <v>3601</v>
      </c>
    </row>
    <row r="957" ht="19" customHeight="1" spans="1:10">
      <c r="A957" s="2">
        <v>3</v>
      </c>
      <c r="B957" s="2" t="s">
        <v>430</v>
      </c>
      <c r="C957" s="2" t="s">
        <v>356</v>
      </c>
      <c r="D957" s="3">
        <v>10035.8</v>
      </c>
      <c r="E957" s="3">
        <v>9521.4</v>
      </c>
      <c r="F957" s="3">
        <f t="shared" si="28"/>
        <v>9521.4</v>
      </c>
      <c r="G957" s="3">
        <f t="shared" si="29"/>
        <v>514.4</v>
      </c>
      <c r="H957" s="2" t="s">
        <v>2978</v>
      </c>
      <c r="I957" s="2" t="s">
        <v>3468</v>
      </c>
      <c r="J957" s="2" t="s">
        <v>3234</v>
      </c>
    </row>
    <row r="958" ht="19" customHeight="1" spans="1:10">
      <c r="A958" s="2">
        <v>3</v>
      </c>
      <c r="B958" s="2" t="s">
        <v>3356</v>
      </c>
      <c r="C958" s="2" t="s">
        <v>179</v>
      </c>
      <c r="D958" s="3">
        <v>5740</v>
      </c>
      <c r="E958" s="3">
        <v>5641.2</v>
      </c>
      <c r="F958" s="3">
        <f t="shared" si="28"/>
        <v>5641.2</v>
      </c>
      <c r="G958" s="3">
        <f t="shared" si="29"/>
        <v>98.8000000000002</v>
      </c>
      <c r="H958" s="2" t="s">
        <v>2978</v>
      </c>
      <c r="I958" s="2" t="s">
        <v>3468</v>
      </c>
      <c r="J958" s="2" t="s">
        <v>3339</v>
      </c>
    </row>
    <row r="959" ht="19" customHeight="1" spans="1:10">
      <c r="A959" s="2">
        <v>3</v>
      </c>
      <c r="B959" s="2" t="s">
        <v>3358</v>
      </c>
      <c r="C959" s="2" t="s">
        <v>3190</v>
      </c>
      <c r="D959" s="3">
        <v>3964.3</v>
      </c>
      <c r="E959" s="3">
        <v>3875.6</v>
      </c>
      <c r="F959" s="3">
        <f t="shared" si="28"/>
        <v>3875.6</v>
      </c>
      <c r="G959" s="3">
        <f t="shared" si="29"/>
        <v>88.7000000000003</v>
      </c>
      <c r="H959" s="2" t="s">
        <v>2978</v>
      </c>
      <c r="I959" s="2" t="s">
        <v>3468</v>
      </c>
      <c r="J959" s="2" t="s">
        <v>3602</v>
      </c>
    </row>
    <row r="960" ht="19" customHeight="1" spans="1:10">
      <c r="A960" s="2">
        <v>3</v>
      </c>
      <c r="B960" s="2" t="s">
        <v>669</v>
      </c>
      <c r="C960" s="2" t="s">
        <v>121</v>
      </c>
      <c r="D960" s="3">
        <v>9829.6</v>
      </c>
      <c r="E960" s="3">
        <v>9428.6</v>
      </c>
      <c r="F960" s="3">
        <f t="shared" si="28"/>
        <v>9428.6</v>
      </c>
      <c r="G960" s="3">
        <f t="shared" si="29"/>
        <v>401</v>
      </c>
      <c r="H960" s="2" t="s">
        <v>2978</v>
      </c>
      <c r="I960" s="2" t="s">
        <v>3468</v>
      </c>
      <c r="J960" s="2" t="s">
        <v>3295</v>
      </c>
    </row>
    <row r="961" ht="19" customHeight="1" spans="1:10">
      <c r="A961" s="2">
        <v>3</v>
      </c>
      <c r="B961" s="2" t="s">
        <v>670</v>
      </c>
      <c r="C961" s="2" t="s">
        <v>3190</v>
      </c>
      <c r="D961" s="3">
        <v>4793.6</v>
      </c>
      <c r="E961" s="3">
        <v>4350.3</v>
      </c>
      <c r="F961" s="3">
        <f t="shared" si="28"/>
        <v>4350.3</v>
      </c>
      <c r="G961" s="3">
        <f t="shared" si="29"/>
        <v>443.3</v>
      </c>
      <c r="H961" s="2" t="s">
        <v>2978</v>
      </c>
      <c r="I961" s="2" t="s">
        <v>3468</v>
      </c>
      <c r="J961" s="2" t="s">
        <v>3603</v>
      </c>
    </row>
    <row r="962" ht="19" customHeight="1" spans="1:10">
      <c r="A962" s="2">
        <v>3</v>
      </c>
      <c r="B962" s="2" t="s">
        <v>103</v>
      </c>
      <c r="C962" s="2" t="s">
        <v>66</v>
      </c>
      <c r="D962" s="3">
        <v>3146.9</v>
      </c>
      <c r="E962" s="3">
        <v>3142.6</v>
      </c>
      <c r="F962" s="3">
        <f t="shared" ref="F962:F1025" si="30">IF(ISNUMBER(E962),MIN(D962,E962),D962)</f>
        <v>3142.6</v>
      </c>
      <c r="G962" s="3">
        <f t="shared" ref="G962:G1025" si="31">D962-F962</f>
        <v>4.30000000000018</v>
      </c>
      <c r="H962" s="2" t="s">
        <v>2978</v>
      </c>
      <c r="I962" s="2" t="s">
        <v>3488</v>
      </c>
      <c r="J962" s="2" t="s">
        <v>3082</v>
      </c>
    </row>
    <row r="963" ht="19" customHeight="1" spans="1:10">
      <c r="A963" s="2">
        <v>3</v>
      </c>
      <c r="B963" s="2" t="s">
        <v>431</v>
      </c>
      <c r="C963" s="2" t="s">
        <v>356</v>
      </c>
      <c r="D963" s="3">
        <v>6084.5</v>
      </c>
      <c r="E963" s="3">
        <v>5943.1</v>
      </c>
      <c r="F963" s="3">
        <f t="shared" si="30"/>
        <v>5943.1</v>
      </c>
      <c r="G963" s="3">
        <f t="shared" si="31"/>
        <v>141.4</v>
      </c>
      <c r="H963" s="2" t="s">
        <v>2978</v>
      </c>
      <c r="I963" s="2" t="s">
        <v>3468</v>
      </c>
      <c r="J963" s="2" t="s">
        <v>3034</v>
      </c>
    </row>
    <row r="964" ht="19" customHeight="1" spans="1:10">
      <c r="A964" s="2">
        <v>3</v>
      </c>
      <c r="B964" s="2" t="s">
        <v>706</v>
      </c>
      <c r="C964" s="2" t="s">
        <v>66</v>
      </c>
      <c r="D964" s="3">
        <v>5733.8</v>
      </c>
      <c r="E964" s="3">
        <v>5642.1</v>
      </c>
      <c r="F964" s="3">
        <f t="shared" si="30"/>
        <v>5642.1</v>
      </c>
      <c r="G964" s="3">
        <f t="shared" si="31"/>
        <v>91.6999999999998</v>
      </c>
      <c r="H964" s="2" t="s">
        <v>2978</v>
      </c>
      <c r="I964" s="2" t="s">
        <v>3468</v>
      </c>
      <c r="J964" s="2" t="s">
        <v>3296</v>
      </c>
    </row>
    <row r="965" ht="19" customHeight="1" spans="1:10">
      <c r="A965" s="2">
        <v>3</v>
      </c>
      <c r="B965" s="2" t="s">
        <v>707</v>
      </c>
      <c r="C965" s="2" t="s">
        <v>66</v>
      </c>
      <c r="D965" s="3">
        <v>3246.9</v>
      </c>
      <c r="E965" s="3">
        <v>3099.9</v>
      </c>
      <c r="F965" s="3">
        <f t="shared" si="30"/>
        <v>3099.9</v>
      </c>
      <c r="G965" s="3">
        <f t="shared" si="31"/>
        <v>147</v>
      </c>
      <c r="H965" s="2" t="s">
        <v>2978</v>
      </c>
      <c r="I965" s="2" t="s">
        <v>3477</v>
      </c>
      <c r="J965" s="2" t="s">
        <v>3325</v>
      </c>
    </row>
    <row r="966" ht="19" customHeight="1" spans="1:10">
      <c r="A966" s="2">
        <v>3</v>
      </c>
      <c r="B966" s="2" t="s">
        <v>704</v>
      </c>
      <c r="C966" s="2" t="s">
        <v>356</v>
      </c>
      <c r="D966" s="3">
        <v>8519.3</v>
      </c>
      <c r="E966" s="3">
        <v>8254.5</v>
      </c>
      <c r="F966" s="3">
        <f t="shared" si="30"/>
        <v>8254.5</v>
      </c>
      <c r="G966" s="3">
        <f t="shared" si="31"/>
        <v>264.799999999999</v>
      </c>
      <c r="H966" s="2" t="s">
        <v>2978</v>
      </c>
      <c r="I966" s="2" t="s">
        <v>3468</v>
      </c>
      <c r="J966" s="2" t="s">
        <v>3212</v>
      </c>
    </row>
    <row r="967" ht="19" customHeight="1" spans="1:10">
      <c r="A967" s="2">
        <v>3</v>
      </c>
      <c r="B967" s="2" t="s">
        <v>433</v>
      </c>
      <c r="C967" s="2" t="s">
        <v>66</v>
      </c>
      <c r="D967" s="3">
        <v>4695.9</v>
      </c>
      <c r="E967" s="3">
        <v>4582.6</v>
      </c>
      <c r="F967" s="3">
        <f t="shared" si="30"/>
        <v>4582.6</v>
      </c>
      <c r="G967" s="3">
        <f t="shared" si="31"/>
        <v>113.299999999999</v>
      </c>
      <c r="H967" s="2" t="s">
        <v>2978</v>
      </c>
      <c r="I967" s="2" t="s">
        <v>3516</v>
      </c>
      <c r="J967" s="2" t="s">
        <v>3094</v>
      </c>
    </row>
    <row r="968" ht="19" customHeight="1" spans="1:10">
      <c r="A968" s="2">
        <v>3</v>
      </c>
      <c r="B968" s="2" t="s">
        <v>3370</v>
      </c>
      <c r="C968" s="2" t="s">
        <v>121</v>
      </c>
      <c r="D968" s="3">
        <v>1853.1</v>
      </c>
      <c r="E968" s="3">
        <v>1862.6</v>
      </c>
      <c r="F968" s="3">
        <f t="shared" si="30"/>
        <v>1853.1</v>
      </c>
      <c r="G968" s="3">
        <f t="shared" si="31"/>
        <v>0</v>
      </c>
      <c r="H968" s="2" t="s">
        <v>2978</v>
      </c>
      <c r="I968" s="2" t="s">
        <v>3604</v>
      </c>
      <c r="J968" s="2" t="s">
        <v>3605</v>
      </c>
    </row>
    <row r="969" ht="19" customHeight="1" spans="1:10">
      <c r="A969" s="2">
        <v>3</v>
      </c>
      <c r="B969" s="2" t="s">
        <v>3372</v>
      </c>
      <c r="C969" s="2" t="s">
        <v>121</v>
      </c>
      <c r="D969" s="3">
        <v>6189.7</v>
      </c>
      <c r="E969" s="3">
        <v>6061.3</v>
      </c>
      <c r="F969" s="3">
        <f t="shared" si="30"/>
        <v>6061.3</v>
      </c>
      <c r="G969" s="3">
        <f t="shared" si="31"/>
        <v>128.4</v>
      </c>
      <c r="H969" s="2" t="s">
        <v>2978</v>
      </c>
      <c r="I969" s="2" t="s">
        <v>3468</v>
      </c>
      <c r="J969" s="2" t="s">
        <v>3161</v>
      </c>
    </row>
    <row r="970" ht="19" customHeight="1" spans="1:10">
      <c r="A970" s="2">
        <v>3</v>
      </c>
      <c r="B970" s="2" t="s">
        <v>3374</v>
      </c>
      <c r="C970" s="2" t="s">
        <v>179</v>
      </c>
      <c r="D970" s="3">
        <v>5281</v>
      </c>
      <c r="E970" s="3">
        <v>5246.4</v>
      </c>
      <c r="F970" s="3">
        <f t="shared" si="30"/>
        <v>5246.4</v>
      </c>
      <c r="G970" s="3">
        <f t="shared" si="31"/>
        <v>34.6000000000004</v>
      </c>
      <c r="H970" s="2" t="s">
        <v>2978</v>
      </c>
      <c r="I970" s="2" t="s">
        <v>3468</v>
      </c>
      <c r="J970" s="2" t="s">
        <v>3210</v>
      </c>
    </row>
    <row r="971" ht="19" customHeight="1" spans="1:10">
      <c r="A971" s="2">
        <v>3</v>
      </c>
      <c r="B971" s="2" t="s">
        <v>547</v>
      </c>
      <c r="C971" s="2" t="s">
        <v>121</v>
      </c>
      <c r="D971" s="3">
        <v>3296.4</v>
      </c>
      <c r="E971" s="3">
        <v>3045.3</v>
      </c>
      <c r="F971" s="3">
        <f t="shared" si="30"/>
        <v>3045.3</v>
      </c>
      <c r="G971" s="3">
        <f t="shared" si="31"/>
        <v>251.1</v>
      </c>
      <c r="H971" s="2" t="s">
        <v>2978</v>
      </c>
      <c r="I971" s="2" t="s">
        <v>3468</v>
      </c>
      <c r="J971" s="2" t="s">
        <v>3368</v>
      </c>
    </row>
    <row r="972" ht="19" customHeight="1" spans="1:10">
      <c r="A972" s="2">
        <v>3</v>
      </c>
      <c r="B972" s="2" t="s">
        <v>108</v>
      </c>
      <c r="C972" s="2" t="s">
        <v>66</v>
      </c>
      <c r="D972" s="3">
        <v>6904.9</v>
      </c>
      <c r="E972" s="3">
        <v>6752.7</v>
      </c>
      <c r="F972" s="3">
        <f t="shared" si="30"/>
        <v>6752.7</v>
      </c>
      <c r="G972" s="3">
        <f t="shared" si="31"/>
        <v>152.2</v>
      </c>
      <c r="H972" s="2" t="s">
        <v>2978</v>
      </c>
      <c r="I972" s="2" t="s">
        <v>3468</v>
      </c>
      <c r="J972" s="2" t="s">
        <v>3040</v>
      </c>
    </row>
    <row r="973" ht="19" customHeight="1" spans="1:10">
      <c r="A973" s="2">
        <v>3</v>
      </c>
      <c r="B973" s="2" t="s">
        <v>272</v>
      </c>
      <c r="C973" s="2" t="s">
        <v>179</v>
      </c>
      <c r="D973" s="3">
        <v>8852.1</v>
      </c>
      <c r="E973" s="3">
        <v>8780.9</v>
      </c>
      <c r="F973" s="3">
        <f t="shared" si="30"/>
        <v>8780.9</v>
      </c>
      <c r="G973" s="3">
        <f t="shared" si="31"/>
        <v>71.2000000000007</v>
      </c>
      <c r="H973" s="2" t="s">
        <v>2978</v>
      </c>
      <c r="I973" s="2" t="s">
        <v>3468</v>
      </c>
      <c r="J973" s="2" t="s">
        <v>3377</v>
      </c>
    </row>
    <row r="974" ht="19" customHeight="1" spans="1:10">
      <c r="A974" s="2">
        <v>3</v>
      </c>
      <c r="B974" s="2" t="s">
        <v>671</v>
      </c>
      <c r="C974" s="2" t="s">
        <v>564</v>
      </c>
      <c r="D974" s="3">
        <v>3142</v>
      </c>
      <c r="E974" s="3">
        <v>3067.7</v>
      </c>
      <c r="F974" s="3">
        <f t="shared" si="30"/>
        <v>3067.7</v>
      </c>
      <c r="G974" s="3">
        <f t="shared" si="31"/>
        <v>74.3000000000002</v>
      </c>
      <c r="H974" s="2" t="s">
        <v>2978</v>
      </c>
      <c r="I974" s="2" t="s">
        <v>3468</v>
      </c>
      <c r="J974" s="2" t="s">
        <v>3606</v>
      </c>
    </row>
    <row r="975" ht="19" customHeight="1" spans="1:10">
      <c r="A975" s="2">
        <v>3</v>
      </c>
      <c r="B975" s="2" t="s">
        <v>702</v>
      </c>
      <c r="C975" s="2" t="s">
        <v>179</v>
      </c>
      <c r="D975" s="3">
        <v>5049</v>
      </c>
      <c r="E975" s="3">
        <v>4981.9</v>
      </c>
      <c r="F975" s="3">
        <f t="shared" si="30"/>
        <v>4981.9</v>
      </c>
      <c r="G975" s="3">
        <f t="shared" si="31"/>
        <v>67.1000000000004</v>
      </c>
      <c r="H975" s="2" t="s">
        <v>2978</v>
      </c>
      <c r="I975" s="2" t="s">
        <v>3477</v>
      </c>
      <c r="J975" s="2" t="s">
        <v>3144</v>
      </c>
    </row>
    <row r="976" ht="19" customHeight="1" spans="1:10">
      <c r="A976" s="2">
        <v>3</v>
      </c>
      <c r="B976" s="2" t="s">
        <v>548</v>
      </c>
      <c r="C976" s="2" t="s">
        <v>121</v>
      </c>
      <c r="D976" s="3">
        <v>2376.3</v>
      </c>
      <c r="E976" s="3">
        <v>2259.7</v>
      </c>
      <c r="F976" s="3">
        <f t="shared" si="30"/>
        <v>2259.7</v>
      </c>
      <c r="G976" s="3">
        <f t="shared" si="31"/>
        <v>116.6</v>
      </c>
      <c r="H976" s="2" t="s">
        <v>2978</v>
      </c>
      <c r="I976" s="2" t="s">
        <v>3468</v>
      </c>
      <c r="J976" s="2" t="s">
        <v>3367</v>
      </c>
    </row>
    <row r="977" ht="19" customHeight="1" spans="1:10">
      <c r="A977" s="2">
        <v>3</v>
      </c>
      <c r="B977" s="2" t="s">
        <v>3381</v>
      </c>
      <c r="C977" s="2" t="s">
        <v>3104</v>
      </c>
      <c r="D977" s="3">
        <v>12118.5</v>
      </c>
      <c r="E977" s="3">
        <v>11579.8</v>
      </c>
      <c r="F977" s="3">
        <f t="shared" si="30"/>
        <v>11579.8</v>
      </c>
      <c r="G977" s="3">
        <f t="shared" si="31"/>
        <v>538.700000000001</v>
      </c>
      <c r="H977" s="2" t="s">
        <v>2978</v>
      </c>
      <c r="I977" s="2" t="s">
        <v>3607</v>
      </c>
      <c r="J977" s="2" t="s">
        <v>3334</v>
      </c>
    </row>
    <row r="978" ht="19" customHeight="1" spans="1:10">
      <c r="A978" s="2">
        <v>3</v>
      </c>
      <c r="B978" s="2" t="s">
        <v>549</v>
      </c>
      <c r="C978" s="2" t="s">
        <v>121</v>
      </c>
      <c r="D978" s="3">
        <v>640.7</v>
      </c>
      <c r="E978" s="3">
        <v>622.7</v>
      </c>
      <c r="F978" s="3">
        <f t="shared" si="30"/>
        <v>622.7</v>
      </c>
      <c r="G978" s="3">
        <f t="shared" si="31"/>
        <v>18</v>
      </c>
      <c r="H978" s="2" t="s">
        <v>2978</v>
      </c>
      <c r="I978" s="2" t="s">
        <v>3468</v>
      </c>
      <c r="J978" s="2" t="s">
        <v>3309</v>
      </c>
    </row>
    <row r="979" ht="19" customHeight="1" spans="1:10">
      <c r="A979" s="2">
        <v>3</v>
      </c>
      <c r="B979" s="2" t="s">
        <v>550</v>
      </c>
      <c r="C979" s="2" t="s">
        <v>121</v>
      </c>
      <c r="D979" s="3">
        <v>1892.6</v>
      </c>
      <c r="E979" s="3">
        <v>1888.6</v>
      </c>
      <c r="F979" s="3">
        <f t="shared" si="30"/>
        <v>1888.6</v>
      </c>
      <c r="G979" s="3">
        <f t="shared" si="31"/>
        <v>4</v>
      </c>
      <c r="H979" s="2" t="s">
        <v>2978</v>
      </c>
      <c r="I979" s="2" t="s">
        <v>3526</v>
      </c>
      <c r="J979" s="2" t="s">
        <v>3352</v>
      </c>
    </row>
    <row r="980" ht="19" customHeight="1" spans="1:10">
      <c r="A980" s="2">
        <v>3</v>
      </c>
      <c r="B980" s="2" t="s">
        <v>3385</v>
      </c>
      <c r="C980" s="2" t="s">
        <v>121</v>
      </c>
      <c r="D980" s="3">
        <v>64.9</v>
      </c>
      <c r="E980" s="3">
        <v>64.5</v>
      </c>
      <c r="F980" s="3">
        <f t="shared" si="30"/>
        <v>64.5</v>
      </c>
      <c r="G980" s="3">
        <f t="shared" si="31"/>
        <v>0.400000000000006</v>
      </c>
      <c r="H980" s="2" t="s">
        <v>2978</v>
      </c>
      <c r="I980" s="2" t="s">
        <v>3468</v>
      </c>
      <c r="J980" s="2" t="s">
        <v>3196</v>
      </c>
    </row>
    <row r="981" ht="19" customHeight="1" spans="1:10">
      <c r="A981" s="2">
        <v>3</v>
      </c>
      <c r="B981" s="2" t="s">
        <v>551</v>
      </c>
      <c r="C981" s="2" t="s">
        <v>121</v>
      </c>
      <c r="D981" s="3">
        <v>2816.5</v>
      </c>
      <c r="E981" s="3">
        <v>2780.8</v>
      </c>
      <c r="F981" s="3">
        <f t="shared" si="30"/>
        <v>2780.8</v>
      </c>
      <c r="G981" s="3">
        <f t="shared" si="31"/>
        <v>35.6999999999998</v>
      </c>
      <c r="H981" s="2" t="s">
        <v>2978</v>
      </c>
      <c r="I981" s="2" t="s">
        <v>3468</v>
      </c>
      <c r="J981" s="2" t="s">
        <v>3197</v>
      </c>
    </row>
    <row r="982" ht="19" customHeight="1" spans="1:10">
      <c r="A982" s="2">
        <v>3</v>
      </c>
      <c r="B982" s="2" t="s">
        <v>3388</v>
      </c>
      <c r="C982" s="2" t="s">
        <v>121</v>
      </c>
      <c r="D982" s="3">
        <v>1194.8</v>
      </c>
      <c r="E982" s="3">
        <v>1157.4</v>
      </c>
      <c r="F982" s="3">
        <f t="shared" si="30"/>
        <v>1157.4</v>
      </c>
      <c r="G982" s="3">
        <f t="shared" si="31"/>
        <v>37.3999999999999</v>
      </c>
      <c r="H982" s="2" t="s">
        <v>2978</v>
      </c>
      <c r="I982" s="2" t="s">
        <v>3468</v>
      </c>
      <c r="J982" s="2" t="s">
        <v>3059</v>
      </c>
    </row>
    <row r="983" ht="19" customHeight="1" spans="1:10">
      <c r="A983" s="2">
        <v>3</v>
      </c>
      <c r="B983" s="2" t="s">
        <v>552</v>
      </c>
      <c r="C983" s="2" t="s">
        <v>121</v>
      </c>
      <c r="D983" s="3">
        <v>6054.4</v>
      </c>
      <c r="E983" s="3">
        <v>5970.6</v>
      </c>
      <c r="F983" s="3">
        <f t="shared" si="30"/>
        <v>5970.6</v>
      </c>
      <c r="G983" s="3">
        <f t="shared" si="31"/>
        <v>83.7999999999993</v>
      </c>
      <c r="H983" s="2" t="s">
        <v>2978</v>
      </c>
      <c r="I983" s="2" t="s">
        <v>3468</v>
      </c>
      <c r="J983" s="2" t="s">
        <v>3331</v>
      </c>
    </row>
    <row r="984" ht="19" customHeight="1" spans="1:10">
      <c r="A984" s="2">
        <v>3</v>
      </c>
      <c r="B984" s="2" t="s">
        <v>434</v>
      </c>
      <c r="C984" s="2" t="s">
        <v>356</v>
      </c>
      <c r="D984" s="3">
        <v>187.9</v>
      </c>
      <c r="E984" s="3">
        <v>187.3</v>
      </c>
      <c r="F984" s="3">
        <f t="shared" si="30"/>
        <v>187.3</v>
      </c>
      <c r="G984" s="3">
        <f t="shared" si="31"/>
        <v>0.599999999999994</v>
      </c>
      <c r="H984" s="2" t="s">
        <v>2978</v>
      </c>
      <c r="I984" s="2" t="s">
        <v>3482</v>
      </c>
      <c r="J984" s="2" t="s">
        <v>2994</v>
      </c>
    </row>
    <row r="985" ht="19" customHeight="1" spans="1:10">
      <c r="A985" s="2">
        <v>3</v>
      </c>
      <c r="B985" s="2" t="s">
        <v>309</v>
      </c>
      <c r="C985" s="2" t="s">
        <v>274</v>
      </c>
      <c r="D985" s="3">
        <v>809.4</v>
      </c>
      <c r="E985" s="3">
        <v>809</v>
      </c>
      <c r="F985" s="3">
        <f t="shared" si="30"/>
        <v>809</v>
      </c>
      <c r="G985" s="3">
        <f t="shared" si="31"/>
        <v>0.399999999999977</v>
      </c>
      <c r="H985" s="2" t="s">
        <v>2978</v>
      </c>
      <c r="I985" s="2" t="s">
        <v>3470</v>
      </c>
      <c r="J985" s="2" t="s">
        <v>3095</v>
      </c>
    </row>
    <row r="986" ht="19" customHeight="1" spans="1:10">
      <c r="A986" s="2">
        <v>3</v>
      </c>
      <c r="B986" s="2" t="s">
        <v>435</v>
      </c>
      <c r="C986" s="2" t="s">
        <v>356</v>
      </c>
      <c r="D986" s="3">
        <v>6592.9</v>
      </c>
      <c r="E986" s="3">
        <v>6426.7</v>
      </c>
      <c r="F986" s="3">
        <f t="shared" si="30"/>
        <v>6426.7</v>
      </c>
      <c r="G986" s="3">
        <f t="shared" si="31"/>
        <v>166.2</v>
      </c>
      <c r="H986" s="2" t="s">
        <v>2978</v>
      </c>
      <c r="I986" s="2" t="s">
        <v>3468</v>
      </c>
      <c r="J986" s="2" t="s">
        <v>3047</v>
      </c>
    </row>
    <row r="987" ht="19" customHeight="1" spans="1:10">
      <c r="A987" s="2">
        <v>3</v>
      </c>
      <c r="B987" s="2" t="s">
        <v>554</v>
      </c>
      <c r="C987" s="2" t="s">
        <v>444</v>
      </c>
      <c r="D987" s="3">
        <v>2508.7</v>
      </c>
      <c r="E987" s="3">
        <v>2402.2</v>
      </c>
      <c r="F987" s="3">
        <f t="shared" si="30"/>
        <v>2402.2</v>
      </c>
      <c r="G987" s="3">
        <f t="shared" si="31"/>
        <v>106.5</v>
      </c>
      <c r="H987" s="2" t="s">
        <v>2978</v>
      </c>
      <c r="I987" s="2" t="s">
        <v>3608</v>
      </c>
      <c r="J987" s="2" t="s">
        <v>3456</v>
      </c>
    </row>
    <row r="988" ht="19" customHeight="1" spans="1:10">
      <c r="A988" s="2">
        <v>3</v>
      </c>
      <c r="B988" s="2" t="s">
        <v>672</v>
      </c>
      <c r="C988" s="2" t="s">
        <v>121</v>
      </c>
      <c r="D988" s="3">
        <v>3027.5</v>
      </c>
      <c r="E988" s="3">
        <v>2977.8</v>
      </c>
      <c r="F988" s="3">
        <f t="shared" si="30"/>
        <v>2977.8</v>
      </c>
      <c r="G988" s="3">
        <f t="shared" si="31"/>
        <v>49.6999999999998</v>
      </c>
      <c r="H988" s="2" t="s">
        <v>2978</v>
      </c>
      <c r="I988" s="2" t="s">
        <v>3468</v>
      </c>
      <c r="J988" s="2" t="s">
        <v>2997</v>
      </c>
    </row>
    <row r="989" ht="19" customHeight="1" spans="1:10">
      <c r="A989" s="2">
        <v>3</v>
      </c>
      <c r="B989" s="2" t="s">
        <v>436</v>
      </c>
      <c r="C989" s="2" t="s">
        <v>356</v>
      </c>
      <c r="D989" s="3">
        <v>3606.9</v>
      </c>
      <c r="E989" s="3">
        <v>3520.5</v>
      </c>
      <c r="F989" s="3">
        <f t="shared" si="30"/>
        <v>3520.5</v>
      </c>
      <c r="G989" s="3">
        <f t="shared" si="31"/>
        <v>86.4000000000001</v>
      </c>
      <c r="H989" s="2" t="s">
        <v>2978</v>
      </c>
      <c r="I989" s="2" t="s">
        <v>3468</v>
      </c>
      <c r="J989" s="2" t="s">
        <v>3075</v>
      </c>
    </row>
    <row r="990" ht="19" customHeight="1" spans="1:10">
      <c r="A990" s="2">
        <v>3</v>
      </c>
      <c r="B990" s="2" t="s">
        <v>3396</v>
      </c>
      <c r="C990" s="2" t="s">
        <v>356</v>
      </c>
      <c r="D990" s="3">
        <v>5512.2</v>
      </c>
      <c r="E990" s="3">
        <v>5362.3</v>
      </c>
      <c r="F990" s="3">
        <f t="shared" si="30"/>
        <v>5362.3</v>
      </c>
      <c r="G990" s="3">
        <f t="shared" si="31"/>
        <v>149.9</v>
      </c>
      <c r="H990" s="2" t="s">
        <v>2978</v>
      </c>
      <c r="I990" s="2" t="s">
        <v>3468</v>
      </c>
      <c r="J990" s="2" t="s">
        <v>3083</v>
      </c>
    </row>
    <row r="991" ht="19" customHeight="1" spans="1:10">
      <c r="A991" s="2">
        <v>3</v>
      </c>
      <c r="B991" s="2" t="s">
        <v>675</v>
      </c>
      <c r="C991" s="2" t="s">
        <v>3070</v>
      </c>
      <c r="D991" s="3">
        <v>948.3</v>
      </c>
      <c r="E991" s="3">
        <v>924.7</v>
      </c>
      <c r="F991" s="3">
        <f t="shared" si="30"/>
        <v>924.7</v>
      </c>
      <c r="G991" s="3">
        <f t="shared" si="31"/>
        <v>23.5999999999999</v>
      </c>
      <c r="H991" s="2" t="s">
        <v>2978</v>
      </c>
      <c r="I991" s="2" t="s">
        <v>3468</v>
      </c>
      <c r="J991" s="2" t="s">
        <v>3609</v>
      </c>
    </row>
    <row r="992" ht="19" customHeight="1" spans="1:10">
      <c r="A992" s="2">
        <v>3</v>
      </c>
      <c r="B992" s="2" t="s">
        <v>3399</v>
      </c>
      <c r="C992" s="2" t="s">
        <v>3104</v>
      </c>
      <c r="D992" s="3">
        <v>4382.2</v>
      </c>
      <c r="E992" s="3">
        <v>4340.3</v>
      </c>
      <c r="F992" s="3">
        <f t="shared" si="30"/>
        <v>4340.3</v>
      </c>
      <c r="G992" s="3">
        <f t="shared" si="31"/>
        <v>41.8999999999996</v>
      </c>
      <c r="H992" s="2" t="s">
        <v>2978</v>
      </c>
      <c r="I992" s="2" t="s">
        <v>3468</v>
      </c>
      <c r="J992" s="2" t="s">
        <v>3258</v>
      </c>
    </row>
    <row r="993" ht="19" customHeight="1" spans="1:10">
      <c r="A993" s="2">
        <v>3</v>
      </c>
      <c r="B993" s="2" t="s">
        <v>555</v>
      </c>
      <c r="C993" s="2" t="s">
        <v>564</v>
      </c>
      <c r="D993" s="3">
        <v>3187.1</v>
      </c>
      <c r="E993" s="3">
        <v>3091.1</v>
      </c>
      <c r="F993" s="3">
        <f t="shared" si="30"/>
        <v>3091.1</v>
      </c>
      <c r="G993" s="3">
        <f t="shared" si="31"/>
        <v>96</v>
      </c>
      <c r="H993" s="2" t="s">
        <v>2978</v>
      </c>
      <c r="I993" s="2" t="s">
        <v>3468</v>
      </c>
      <c r="J993" s="2" t="s">
        <v>3610</v>
      </c>
    </row>
    <row r="994" ht="19" customHeight="1" spans="1:10">
      <c r="A994" s="2">
        <v>3</v>
      </c>
      <c r="B994" s="2" t="s">
        <v>3402</v>
      </c>
      <c r="C994" s="2" t="s">
        <v>121</v>
      </c>
      <c r="D994" s="3">
        <v>45.9</v>
      </c>
      <c r="E994" s="3">
        <v>45.7</v>
      </c>
      <c r="F994" s="3">
        <f t="shared" si="30"/>
        <v>45.7</v>
      </c>
      <c r="G994" s="3">
        <f t="shared" si="31"/>
        <v>0.199999999999996</v>
      </c>
      <c r="H994" s="2" t="s">
        <v>2978</v>
      </c>
      <c r="I994" s="2" t="s">
        <v>3468</v>
      </c>
      <c r="J994" s="2" t="s">
        <v>3028</v>
      </c>
    </row>
    <row r="995" ht="19" customHeight="1" spans="1:10">
      <c r="A995" s="2">
        <v>3</v>
      </c>
      <c r="B995" s="2" t="s">
        <v>556</v>
      </c>
      <c r="C995" s="2" t="s">
        <v>3190</v>
      </c>
      <c r="D995" s="3">
        <v>1518.7</v>
      </c>
      <c r="E995" s="3">
        <v>1507</v>
      </c>
      <c r="F995" s="3">
        <f t="shared" si="30"/>
        <v>1507</v>
      </c>
      <c r="G995" s="3">
        <f t="shared" si="31"/>
        <v>11.7</v>
      </c>
      <c r="H995" s="2" t="s">
        <v>2978</v>
      </c>
      <c r="I995" s="2" t="s">
        <v>3468</v>
      </c>
      <c r="J995" s="2" t="s">
        <v>3611</v>
      </c>
    </row>
    <row r="996" ht="19" customHeight="1" spans="1:10">
      <c r="A996" s="2">
        <v>4</v>
      </c>
      <c r="B996" s="2" t="s">
        <v>178</v>
      </c>
      <c r="C996" s="2" t="s">
        <v>179</v>
      </c>
      <c r="D996" s="3">
        <v>7783.7</v>
      </c>
      <c r="E996" s="3">
        <v>7704.5</v>
      </c>
      <c r="F996" s="3">
        <f t="shared" si="30"/>
        <v>7704.5</v>
      </c>
      <c r="G996" s="3">
        <f t="shared" si="31"/>
        <v>79.1999999999998</v>
      </c>
      <c r="H996" s="2" t="s">
        <v>2978</v>
      </c>
      <c r="I996" s="2" t="s">
        <v>3612</v>
      </c>
      <c r="J996" s="2" t="s">
        <v>3034</v>
      </c>
    </row>
    <row r="997" ht="19" customHeight="1" spans="1:10">
      <c r="A997" s="2">
        <v>4</v>
      </c>
      <c r="B997" s="2" t="s">
        <v>443</v>
      </c>
      <c r="C997" s="2" t="s">
        <v>121</v>
      </c>
      <c r="D997" s="3">
        <v>6322.9</v>
      </c>
      <c r="E997" s="3">
        <v>3060.6</v>
      </c>
      <c r="F997" s="3">
        <f t="shared" si="30"/>
        <v>3060.6</v>
      </c>
      <c r="G997" s="3">
        <f t="shared" si="31"/>
        <v>3262.3</v>
      </c>
      <c r="H997" s="2" t="s">
        <v>2978</v>
      </c>
      <c r="I997" s="2" t="s">
        <v>3612</v>
      </c>
      <c r="J997" s="2" t="s">
        <v>3176</v>
      </c>
    </row>
    <row r="998" ht="19" customHeight="1" spans="1:10">
      <c r="A998" s="2">
        <v>4</v>
      </c>
      <c r="B998" s="2" t="s">
        <v>310</v>
      </c>
      <c r="C998" s="2" t="s">
        <v>312</v>
      </c>
      <c r="D998" s="3">
        <v>9601.9</v>
      </c>
      <c r="E998" s="3">
        <v>9535.5</v>
      </c>
      <c r="F998" s="3">
        <f t="shared" si="30"/>
        <v>9535.5</v>
      </c>
      <c r="G998" s="3">
        <f t="shared" si="31"/>
        <v>66.3999999999996</v>
      </c>
      <c r="H998" s="2" t="s">
        <v>2978</v>
      </c>
      <c r="I998" s="2" t="s">
        <v>3612</v>
      </c>
      <c r="J998" s="2" t="s">
        <v>3536</v>
      </c>
    </row>
    <row r="999" ht="19" customHeight="1" spans="1:10">
      <c r="A999" s="2">
        <v>4</v>
      </c>
      <c r="B999" s="2" t="s">
        <v>182</v>
      </c>
      <c r="C999" s="2" t="s">
        <v>179</v>
      </c>
      <c r="D999" s="3">
        <v>11154.3</v>
      </c>
      <c r="E999" s="3">
        <v>11145.9</v>
      </c>
      <c r="F999" s="3">
        <f t="shared" si="30"/>
        <v>11145.9</v>
      </c>
      <c r="G999" s="3">
        <f t="shared" si="31"/>
        <v>8.39999999999964</v>
      </c>
      <c r="H999" s="2" t="s">
        <v>2978</v>
      </c>
      <c r="I999" s="2" t="s">
        <v>3612</v>
      </c>
      <c r="J999" s="2" t="s">
        <v>3212</v>
      </c>
    </row>
    <row r="1000" ht="19" customHeight="1" spans="1:10">
      <c r="A1000" s="2">
        <v>4</v>
      </c>
      <c r="B1000" s="2" t="s">
        <v>316</v>
      </c>
      <c r="C1000" s="2" t="s">
        <v>312</v>
      </c>
      <c r="D1000" s="3">
        <v>11784.5</v>
      </c>
      <c r="E1000" s="3">
        <v>11754.7</v>
      </c>
      <c r="F1000" s="3">
        <f t="shared" si="30"/>
        <v>11754.7</v>
      </c>
      <c r="G1000" s="3">
        <f t="shared" si="31"/>
        <v>29.7999999999993</v>
      </c>
      <c r="H1000" s="2" t="s">
        <v>2978</v>
      </c>
      <c r="I1000" s="2" t="s">
        <v>3612</v>
      </c>
      <c r="J1000" s="2" t="s">
        <v>3540</v>
      </c>
    </row>
    <row r="1001" ht="19" customHeight="1" spans="1:10">
      <c r="A1001" s="2">
        <v>4</v>
      </c>
      <c r="B1001" s="2" t="s">
        <v>563</v>
      </c>
      <c r="C1001" s="2" t="s">
        <v>564</v>
      </c>
      <c r="D1001" s="3">
        <v>1904.3</v>
      </c>
      <c r="E1001" s="3">
        <v>1904</v>
      </c>
      <c r="F1001" s="3">
        <f t="shared" si="30"/>
        <v>1904</v>
      </c>
      <c r="G1001" s="3">
        <f t="shared" si="31"/>
        <v>0.299999999999955</v>
      </c>
      <c r="H1001" s="2" t="s">
        <v>2978</v>
      </c>
      <c r="I1001" s="2" t="s">
        <v>3613</v>
      </c>
      <c r="J1001" s="2" t="s">
        <v>3614</v>
      </c>
    </row>
    <row r="1002" ht="19" customHeight="1" spans="1:10">
      <c r="A1002" s="2">
        <v>4</v>
      </c>
      <c r="B1002" s="2" t="s">
        <v>185</v>
      </c>
      <c r="C1002" s="2" t="s">
        <v>179</v>
      </c>
      <c r="D1002" s="3">
        <v>12074.5</v>
      </c>
      <c r="E1002" s="3">
        <v>12029.4</v>
      </c>
      <c r="F1002" s="3">
        <f t="shared" si="30"/>
        <v>12029.4</v>
      </c>
      <c r="G1002" s="3">
        <f t="shared" si="31"/>
        <v>45.1000000000004</v>
      </c>
      <c r="H1002" s="2" t="s">
        <v>2978</v>
      </c>
      <c r="I1002" s="2" t="s">
        <v>3612</v>
      </c>
      <c r="J1002" s="2" t="s">
        <v>2994</v>
      </c>
    </row>
    <row r="1003" ht="19" customHeight="1" spans="1:10">
      <c r="A1003" s="2">
        <v>4</v>
      </c>
      <c r="B1003" s="2" t="s">
        <v>567</v>
      </c>
      <c r="C1003" s="2" t="s">
        <v>564</v>
      </c>
      <c r="D1003" s="3">
        <v>4817.4</v>
      </c>
      <c r="E1003" s="3">
        <v>4713.3</v>
      </c>
      <c r="F1003" s="3">
        <f t="shared" si="30"/>
        <v>4713.3</v>
      </c>
      <c r="G1003" s="3">
        <f t="shared" si="31"/>
        <v>104.099999999999</v>
      </c>
      <c r="H1003" s="2" t="s">
        <v>2978</v>
      </c>
      <c r="I1003" s="2" t="s">
        <v>3613</v>
      </c>
      <c r="J1003" s="2" t="s">
        <v>3615</v>
      </c>
    </row>
    <row r="1004" ht="19" customHeight="1" spans="1:10">
      <c r="A1004" s="2">
        <v>4</v>
      </c>
      <c r="B1004" s="2" t="s">
        <v>447</v>
      </c>
      <c r="C1004" s="2" t="s">
        <v>564</v>
      </c>
      <c r="D1004" s="3">
        <v>1181.9</v>
      </c>
      <c r="E1004" s="3">
        <v>1062.9</v>
      </c>
      <c r="F1004" s="3">
        <f t="shared" si="30"/>
        <v>1062.9</v>
      </c>
      <c r="G1004" s="3">
        <f t="shared" si="31"/>
        <v>119</v>
      </c>
      <c r="H1004" s="2" t="s">
        <v>2978</v>
      </c>
      <c r="I1004" s="2" t="s">
        <v>3612</v>
      </c>
      <c r="J1004" s="2" t="s">
        <v>3616</v>
      </c>
    </row>
    <row r="1005" ht="19" customHeight="1" spans="1:10">
      <c r="A1005" s="2">
        <v>4</v>
      </c>
      <c r="B1005" s="2" t="s">
        <v>187</v>
      </c>
      <c r="C1005" s="2" t="s">
        <v>179</v>
      </c>
      <c r="D1005" s="3">
        <v>596.6</v>
      </c>
      <c r="E1005" s="3">
        <v>490.9</v>
      </c>
      <c r="F1005" s="3">
        <f t="shared" si="30"/>
        <v>490.9</v>
      </c>
      <c r="G1005" s="3">
        <f t="shared" si="31"/>
        <v>105.7</v>
      </c>
      <c r="H1005" s="2" t="s">
        <v>2978</v>
      </c>
      <c r="I1005" s="2" t="s">
        <v>3617</v>
      </c>
      <c r="J1005" s="2" t="s">
        <v>3047</v>
      </c>
    </row>
    <row r="1006" ht="19" customHeight="1" spans="1:10">
      <c r="A1006" s="2">
        <v>4</v>
      </c>
      <c r="B1006" s="2" t="s">
        <v>190</v>
      </c>
      <c r="C1006" s="2" t="s">
        <v>179</v>
      </c>
      <c r="D1006" s="3">
        <v>6193.6</v>
      </c>
      <c r="E1006" s="3">
        <v>5132.5</v>
      </c>
      <c r="F1006" s="3">
        <f t="shared" si="30"/>
        <v>5132.5</v>
      </c>
      <c r="G1006" s="3">
        <f t="shared" si="31"/>
        <v>1061.1</v>
      </c>
      <c r="H1006" s="2" t="s">
        <v>2978</v>
      </c>
      <c r="I1006" s="2" t="s">
        <v>3612</v>
      </c>
      <c r="J1006" s="2" t="s">
        <v>3075</v>
      </c>
    </row>
    <row r="1007" ht="19" customHeight="1" spans="1:10">
      <c r="A1007" s="2">
        <v>4</v>
      </c>
      <c r="B1007" s="2" t="s">
        <v>3618</v>
      </c>
      <c r="C1007" s="2" t="s">
        <v>121</v>
      </c>
      <c r="D1007" s="3">
        <v>2215.2</v>
      </c>
      <c r="E1007" s="3">
        <v>749.2</v>
      </c>
      <c r="F1007" s="3">
        <f t="shared" si="30"/>
        <v>749.2</v>
      </c>
      <c r="G1007" s="3">
        <f t="shared" si="31"/>
        <v>1466</v>
      </c>
      <c r="H1007" s="2" t="s">
        <v>2978</v>
      </c>
      <c r="I1007" s="2" t="s">
        <v>3619</v>
      </c>
      <c r="J1007" s="2" t="s">
        <v>3371</v>
      </c>
    </row>
    <row r="1008" ht="19" customHeight="1" spans="1:10">
      <c r="A1008" s="2">
        <v>4</v>
      </c>
      <c r="B1008" s="2" t="s">
        <v>437</v>
      </c>
      <c r="C1008" s="2" t="s">
        <v>121</v>
      </c>
      <c r="D1008" s="3">
        <v>1383.4</v>
      </c>
      <c r="E1008" s="3">
        <v>740.3</v>
      </c>
      <c r="F1008" s="3">
        <f t="shared" si="30"/>
        <v>740.3</v>
      </c>
      <c r="G1008" s="3">
        <f t="shared" si="31"/>
        <v>643.1</v>
      </c>
      <c r="H1008" s="2" t="s">
        <v>2978</v>
      </c>
      <c r="I1008" s="2" t="s">
        <v>3617</v>
      </c>
      <c r="J1008" s="2" t="s">
        <v>3124</v>
      </c>
    </row>
    <row r="1009" ht="19" customHeight="1" spans="1:10">
      <c r="A1009" s="2">
        <v>4</v>
      </c>
      <c r="B1009" s="2" t="s">
        <v>317</v>
      </c>
      <c r="C1009" s="2" t="s">
        <v>312</v>
      </c>
      <c r="D1009" s="3">
        <v>10476.8</v>
      </c>
      <c r="E1009" s="3">
        <v>10391.9</v>
      </c>
      <c r="F1009" s="3">
        <f t="shared" si="30"/>
        <v>10391.9</v>
      </c>
      <c r="G1009" s="3">
        <f t="shared" si="31"/>
        <v>84.8999999999996</v>
      </c>
      <c r="H1009" s="2" t="s">
        <v>2978</v>
      </c>
      <c r="I1009" s="2" t="s">
        <v>3612</v>
      </c>
      <c r="J1009" s="2" t="s">
        <v>3546</v>
      </c>
    </row>
    <row r="1010" ht="19" customHeight="1" spans="1:10">
      <c r="A1010" s="2">
        <v>4</v>
      </c>
      <c r="B1010" s="2" t="s">
        <v>318</v>
      </c>
      <c r="C1010" s="2" t="s">
        <v>312</v>
      </c>
      <c r="D1010" s="3">
        <v>4662.5</v>
      </c>
      <c r="E1010" s="3">
        <v>4620.8</v>
      </c>
      <c r="F1010" s="3">
        <f t="shared" si="30"/>
        <v>4620.8</v>
      </c>
      <c r="G1010" s="3">
        <f t="shared" si="31"/>
        <v>41.6999999999998</v>
      </c>
      <c r="H1010" s="2" t="s">
        <v>2978</v>
      </c>
      <c r="I1010" s="2" t="s">
        <v>3620</v>
      </c>
      <c r="J1010" s="2" t="s">
        <v>3547</v>
      </c>
    </row>
    <row r="1011" ht="19" customHeight="1" spans="1:10">
      <c r="A1011" s="2">
        <v>4</v>
      </c>
      <c r="B1011" s="2" t="s">
        <v>450</v>
      </c>
      <c r="C1011" s="2" t="s">
        <v>179</v>
      </c>
      <c r="D1011" s="3">
        <v>2016.9</v>
      </c>
      <c r="E1011" s="3">
        <v>2016</v>
      </c>
      <c r="F1011" s="3">
        <f t="shared" si="30"/>
        <v>2016</v>
      </c>
      <c r="G1011" s="3">
        <f t="shared" si="31"/>
        <v>0.900000000000091</v>
      </c>
      <c r="H1011" s="2" t="s">
        <v>2978</v>
      </c>
      <c r="I1011" s="2" t="s">
        <v>3612</v>
      </c>
      <c r="J1011" s="2" t="s">
        <v>3083</v>
      </c>
    </row>
    <row r="1012" ht="19" customHeight="1" spans="1:10">
      <c r="A1012" s="2">
        <v>4</v>
      </c>
      <c r="B1012" s="2" t="s">
        <v>560</v>
      </c>
      <c r="C1012" s="2" t="s">
        <v>121</v>
      </c>
      <c r="D1012" s="3">
        <v>2130.3</v>
      </c>
      <c r="E1012" s="3">
        <v>525.5</v>
      </c>
      <c r="F1012" s="3">
        <f t="shared" si="30"/>
        <v>525.5</v>
      </c>
      <c r="G1012" s="3">
        <f t="shared" si="31"/>
        <v>1604.8</v>
      </c>
      <c r="H1012" s="2" t="s">
        <v>2978</v>
      </c>
      <c r="I1012" s="2" t="s">
        <v>3621</v>
      </c>
      <c r="J1012" s="2" t="s">
        <v>3315</v>
      </c>
    </row>
    <row r="1013" ht="19" customHeight="1" spans="1:10">
      <c r="A1013" s="2">
        <v>4</v>
      </c>
      <c r="B1013" s="2" t="s">
        <v>192</v>
      </c>
      <c r="C1013" s="2" t="s">
        <v>179</v>
      </c>
      <c r="D1013" s="3">
        <v>10537</v>
      </c>
      <c r="E1013" s="3">
        <v>10520.2</v>
      </c>
      <c r="F1013" s="3">
        <f t="shared" si="30"/>
        <v>10520.2</v>
      </c>
      <c r="G1013" s="3">
        <f t="shared" si="31"/>
        <v>16.7999999999993</v>
      </c>
      <c r="H1013" s="2" t="s">
        <v>2978</v>
      </c>
      <c r="I1013" s="2" t="s">
        <v>3612</v>
      </c>
      <c r="J1013" s="2" t="s">
        <v>3202</v>
      </c>
    </row>
    <row r="1014" ht="19" customHeight="1" spans="1:10">
      <c r="A1014" s="2">
        <v>4</v>
      </c>
      <c r="B1014" s="2" t="s">
        <v>193</v>
      </c>
      <c r="C1014" s="2" t="s">
        <v>3104</v>
      </c>
      <c r="D1014" s="3">
        <v>2871.8</v>
      </c>
      <c r="E1014" s="3">
        <v>2829.9</v>
      </c>
      <c r="F1014" s="3">
        <f t="shared" si="30"/>
        <v>2829.9</v>
      </c>
      <c r="G1014" s="3">
        <f t="shared" si="31"/>
        <v>41.9000000000001</v>
      </c>
      <c r="H1014" s="2" t="s">
        <v>2978</v>
      </c>
      <c r="I1014" s="2" t="s">
        <v>3612</v>
      </c>
      <c r="J1014" s="2" t="s">
        <v>3192</v>
      </c>
    </row>
    <row r="1015" ht="19" customHeight="1" spans="1:10">
      <c r="A1015" s="2">
        <v>4</v>
      </c>
      <c r="B1015" s="2" t="s">
        <v>195</v>
      </c>
      <c r="C1015" s="2" t="s">
        <v>179</v>
      </c>
      <c r="D1015" s="3">
        <v>10839</v>
      </c>
      <c r="E1015" s="3">
        <v>10756.2</v>
      </c>
      <c r="F1015" s="3">
        <f t="shared" si="30"/>
        <v>10756.2</v>
      </c>
      <c r="G1015" s="3">
        <f t="shared" si="31"/>
        <v>82.7999999999993</v>
      </c>
      <c r="H1015" s="2" t="s">
        <v>2978</v>
      </c>
      <c r="I1015" s="2" t="s">
        <v>3612</v>
      </c>
      <c r="J1015" s="2" t="s">
        <v>3022</v>
      </c>
    </row>
    <row r="1016" ht="19" customHeight="1" spans="1:10">
      <c r="A1016" s="2">
        <v>4</v>
      </c>
      <c r="B1016" s="2" t="s">
        <v>321</v>
      </c>
      <c r="C1016" s="2" t="s">
        <v>312</v>
      </c>
      <c r="D1016" s="3">
        <v>1725.7</v>
      </c>
      <c r="E1016" s="3">
        <v>1734.4</v>
      </c>
      <c r="F1016" s="3">
        <f t="shared" si="30"/>
        <v>1725.7</v>
      </c>
      <c r="G1016" s="3">
        <f t="shared" si="31"/>
        <v>0</v>
      </c>
      <c r="H1016" s="2" t="s">
        <v>2978</v>
      </c>
      <c r="I1016" s="2" t="s">
        <v>3612</v>
      </c>
      <c r="J1016" s="2" t="s">
        <v>3549</v>
      </c>
    </row>
    <row r="1017" ht="19" customHeight="1" spans="1:10">
      <c r="A1017" s="2">
        <v>4</v>
      </c>
      <c r="B1017" s="2" t="s">
        <v>3473</v>
      </c>
      <c r="C1017" s="2" t="s">
        <v>3104</v>
      </c>
      <c r="D1017" s="3">
        <v>3416.9</v>
      </c>
      <c r="E1017" s="3">
        <v>3415.8</v>
      </c>
      <c r="F1017" s="3">
        <f t="shared" si="30"/>
        <v>3415.8</v>
      </c>
      <c r="G1017" s="3">
        <f t="shared" si="31"/>
        <v>1.09999999999991</v>
      </c>
      <c r="H1017" s="2" t="s">
        <v>2978</v>
      </c>
      <c r="I1017" s="2" t="s">
        <v>3612</v>
      </c>
      <c r="J1017" s="2" t="s">
        <v>3288</v>
      </c>
    </row>
    <row r="1018" ht="19" customHeight="1" spans="1:10">
      <c r="A1018" s="2">
        <v>4</v>
      </c>
      <c r="B1018" s="2" t="s">
        <v>119</v>
      </c>
      <c r="C1018" s="2" t="s">
        <v>121</v>
      </c>
      <c r="D1018" s="3">
        <v>1709.5</v>
      </c>
      <c r="E1018" s="3">
        <v>1043.5</v>
      </c>
      <c r="F1018" s="3">
        <f t="shared" si="30"/>
        <v>1043.5</v>
      </c>
      <c r="G1018" s="3">
        <f t="shared" si="31"/>
        <v>666</v>
      </c>
      <c r="H1018" s="2" t="s">
        <v>2978</v>
      </c>
      <c r="I1018" s="2" t="s">
        <v>3612</v>
      </c>
      <c r="J1018" s="2" t="s">
        <v>3320</v>
      </c>
    </row>
    <row r="1019" ht="19" customHeight="1" spans="1:10">
      <c r="A1019" s="2">
        <v>4</v>
      </c>
      <c r="B1019" s="2" t="s">
        <v>52</v>
      </c>
      <c r="C1019" s="2" t="s">
        <v>179</v>
      </c>
      <c r="D1019" s="3">
        <v>2757.2</v>
      </c>
      <c r="E1019" s="3">
        <v>1959.6</v>
      </c>
      <c r="F1019" s="3">
        <f t="shared" si="30"/>
        <v>1959.6</v>
      </c>
      <c r="G1019" s="3">
        <f t="shared" si="31"/>
        <v>797.6</v>
      </c>
      <c r="H1019" s="2" t="s">
        <v>2978</v>
      </c>
      <c r="I1019" s="2" t="s">
        <v>3612</v>
      </c>
      <c r="J1019" s="2" t="s">
        <v>3359</v>
      </c>
    </row>
    <row r="1020" ht="19" customHeight="1" spans="1:10">
      <c r="A1020" s="2">
        <v>4</v>
      </c>
      <c r="B1020" s="2" t="s">
        <v>322</v>
      </c>
      <c r="C1020" s="2" t="s">
        <v>121</v>
      </c>
      <c r="D1020" s="3">
        <v>913.3</v>
      </c>
      <c r="E1020" s="3">
        <v>886.9</v>
      </c>
      <c r="F1020" s="3">
        <f t="shared" si="30"/>
        <v>886.9</v>
      </c>
      <c r="G1020" s="3">
        <f t="shared" si="31"/>
        <v>26.4</v>
      </c>
      <c r="H1020" s="2" t="s">
        <v>2978</v>
      </c>
      <c r="I1020" s="2" t="s">
        <v>3622</v>
      </c>
      <c r="J1020" s="2" t="s">
        <v>3116</v>
      </c>
    </row>
    <row r="1021" ht="19" customHeight="1" spans="1:10">
      <c r="A1021" s="2">
        <v>4</v>
      </c>
      <c r="B1021" s="2" t="s">
        <v>324</v>
      </c>
      <c r="C1021" s="2" t="s">
        <v>312</v>
      </c>
      <c r="D1021" s="3">
        <v>5830</v>
      </c>
      <c r="E1021" s="3">
        <v>5782.6</v>
      </c>
      <c r="F1021" s="3">
        <f t="shared" si="30"/>
        <v>5782.6</v>
      </c>
      <c r="G1021" s="3">
        <f t="shared" si="31"/>
        <v>47.3999999999996</v>
      </c>
      <c r="H1021" s="2" t="s">
        <v>2978</v>
      </c>
      <c r="I1021" s="2" t="s">
        <v>3623</v>
      </c>
      <c r="J1021" s="2" t="s">
        <v>3550</v>
      </c>
    </row>
    <row r="1022" ht="19" customHeight="1" spans="1:10">
      <c r="A1022" s="2">
        <v>4</v>
      </c>
      <c r="B1022" s="2" t="s">
        <v>196</v>
      </c>
      <c r="C1022" s="2" t="s">
        <v>179</v>
      </c>
      <c r="D1022" s="3">
        <v>9857.5</v>
      </c>
      <c r="E1022" s="3">
        <v>9826.1</v>
      </c>
      <c r="F1022" s="3">
        <f t="shared" si="30"/>
        <v>9826.1</v>
      </c>
      <c r="G1022" s="3">
        <f t="shared" si="31"/>
        <v>31.3999999999996</v>
      </c>
      <c r="H1022" s="2" t="s">
        <v>2978</v>
      </c>
      <c r="I1022" s="2" t="s">
        <v>3612</v>
      </c>
      <c r="J1022" s="2" t="s">
        <v>3227</v>
      </c>
    </row>
    <row r="1023" ht="19" customHeight="1" spans="1:10">
      <c r="A1023" s="2">
        <v>4</v>
      </c>
      <c r="B1023" s="2" t="s">
        <v>3476</v>
      </c>
      <c r="C1023" s="2" t="s">
        <v>179</v>
      </c>
      <c r="D1023" s="3">
        <v>2092.5</v>
      </c>
      <c r="E1023" s="3">
        <v>1382.4</v>
      </c>
      <c r="F1023" s="3">
        <f t="shared" si="30"/>
        <v>1382.4</v>
      </c>
      <c r="G1023" s="3">
        <f t="shared" si="31"/>
        <v>710.1</v>
      </c>
      <c r="H1023" s="2" t="s">
        <v>2978</v>
      </c>
      <c r="I1023" s="2" t="s">
        <v>3624</v>
      </c>
      <c r="J1023" s="2" t="s">
        <v>3347</v>
      </c>
    </row>
    <row r="1024" ht="19" customHeight="1" spans="1:10">
      <c r="A1024" s="2">
        <v>4</v>
      </c>
      <c r="B1024" s="2" t="s">
        <v>124</v>
      </c>
      <c r="C1024" s="2" t="s">
        <v>121</v>
      </c>
      <c r="D1024" s="3">
        <v>3390.1</v>
      </c>
      <c r="E1024" s="3">
        <v>3364.9</v>
      </c>
      <c r="F1024" s="3">
        <f t="shared" si="30"/>
        <v>3364.9</v>
      </c>
      <c r="G1024" s="3">
        <f t="shared" si="31"/>
        <v>25.1999999999998</v>
      </c>
      <c r="H1024" s="2" t="s">
        <v>2978</v>
      </c>
      <c r="I1024" s="2" t="s">
        <v>3612</v>
      </c>
      <c r="J1024" s="2" t="s">
        <v>3007</v>
      </c>
    </row>
    <row r="1025" ht="19" customHeight="1" spans="1:10">
      <c r="A1025" s="2">
        <v>4</v>
      </c>
      <c r="B1025" s="2" t="s">
        <v>3005</v>
      </c>
      <c r="C1025" s="2" t="s">
        <v>179</v>
      </c>
      <c r="D1025" s="3">
        <v>10502.1</v>
      </c>
      <c r="E1025" s="3">
        <v>10496.1</v>
      </c>
      <c r="F1025" s="3">
        <f t="shared" si="30"/>
        <v>10496.1</v>
      </c>
      <c r="G1025" s="3">
        <f t="shared" si="31"/>
        <v>6</v>
      </c>
      <c r="H1025" s="2" t="s">
        <v>2978</v>
      </c>
      <c r="I1025" s="2" t="s">
        <v>3612</v>
      </c>
      <c r="J1025" s="2" t="s">
        <v>3400</v>
      </c>
    </row>
    <row r="1026" ht="19" customHeight="1" spans="1:10">
      <c r="A1026" s="2">
        <v>4</v>
      </c>
      <c r="B1026" s="2" t="s">
        <v>197</v>
      </c>
      <c r="C1026" s="2" t="s">
        <v>179</v>
      </c>
      <c r="D1026" s="3">
        <v>7728.4</v>
      </c>
      <c r="E1026" s="3">
        <v>7673.6</v>
      </c>
      <c r="F1026" s="3">
        <f t="shared" ref="F1026:F1089" si="32">IF(ISNUMBER(E1026),MIN(D1026,E1026),D1026)</f>
        <v>7673.6</v>
      </c>
      <c r="G1026" s="3">
        <f t="shared" ref="G1026:G1089" si="33">D1026-F1026</f>
        <v>54.7999999999993</v>
      </c>
      <c r="H1026" s="2" t="s">
        <v>2978</v>
      </c>
      <c r="I1026" s="2" t="s">
        <v>3612</v>
      </c>
      <c r="J1026" s="2" t="s">
        <v>3376</v>
      </c>
    </row>
    <row r="1027" ht="19" customHeight="1" spans="1:10">
      <c r="A1027" s="2">
        <v>4</v>
      </c>
      <c r="B1027" s="2" t="s">
        <v>3480</v>
      </c>
      <c r="C1027" s="2" t="s">
        <v>121</v>
      </c>
      <c r="D1027" s="3">
        <v>4525.7</v>
      </c>
      <c r="E1027" s="3">
        <v>4474.1</v>
      </c>
      <c r="F1027" s="3">
        <f t="shared" si="32"/>
        <v>4474.1</v>
      </c>
      <c r="G1027" s="3">
        <f t="shared" si="33"/>
        <v>51.5999999999995</v>
      </c>
      <c r="H1027" s="2" t="s">
        <v>2978</v>
      </c>
      <c r="I1027" s="2" t="s">
        <v>3612</v>
      </c>
      <c r="J1027" s="2" t="s">
        <v>3178</v>
      </c>
    </row>
    <row r="1028" ht="19" customHeight="1" spans="1:10">
      <c r="A1028" s="2">
        <v>4</v>
      </c>
      <c r="B1028" s="2" t="s">
        <v>451</v>
      </c>
      <c r="C1028" s="2" t="s">
        <v>121</v>
      </c>
      <c r="D1028" s="3">
        <v>350.7</v>
      </c>
      <c r="E1028" s="3">
        <v>4178.3</v>
      </c>
      <c r="F1028" s="3">
        <f t="shared" si="32"/>
        <v>350.7</v>
      </c>
      <c r="G1028" s="3">
        <f t="shared" si="33"/>
        <v>0</v>
      </c>
      <c r="H1028" s="2" t="s">
        <v>2978</v>
      </c>
      <c r="I1028" s="2" t="s">
        <v>3620</v>
      </c>
      <c r="J1028" s="2" t="s">
        <v>3157</v>
      </c>
    </row>
    <row r="1029" ht="19" customHeight="1" spans="1:10">
      <c r="A1029" s="2">
        <v>4</v>
      </c>
      <c r="B1029" s="2" t="s">
        <v>200</v>
      </c>
      <c r="C1029" s="2" t="s">
        <v>179</v>
      </c>
      <c r="D1029" s="3">
        <v>6335.1</v>
      </c>
      <c r="E1029" s="3">
        <v>6031</v>
      </c>
      <c r="F1029" s="3">
        <f t="shared" si="32"/>
        <v>6031</v>
      </c>
      <c r="G1029" s="3">
        <f t="shared" si="33"/>
        <v>304.1</v>
      </c>
      <c r="H1029" s="2" t="s">
        <v>3625</v>
      </c>
      <c r="I1029" s="2" t="s">
        <v>3626</v>
      </c>
      <c r="J1029" s="2" t="s">
        <v>3627</v>
      </c>
    </row>
    <row r="1030" ht="19" customHeight="1" spans="1:10">
      <c r="A1030" s="2">
        <v>4</v>
      </c>
      <c r="B1030" s="2" t="s">
        <v>127</v>
      </c>
      <c r="C1030" s="2" t="s">
        <v>121</v>
      </c>
      <c r="D1030" s="3">
        <v>36.8</v>
      </c>
      <c r="E1030" s="3">
        <v>36.7</v>
      </c>
      <c r="F1030" s="3">
        <f t="shared" si="32"/>
        <v>36.7</v>
      </c>
      <c r="G1030" s="3">
        <f t="shared" si="33"/>
        <v>0.0999999999999943</v>
      </c>
      <c r="H1030" s="2" t="s">
        <v>2978</v>
      </c>
      <c r="I1030" s="2" t="s">
        <v>3628</v>
      </c>
      <c r="J1030" s="2" t="s">
        <v>3170</v>
      </c>
    </row>
    <row r="1031" ht="19" customHeight="1" spans="1:10">
      <c r="A1031" s="2">
        <v>4</v>
      </c>
      <c r="B1031" s="2" t="s">
        <v>128</v>
      </c>
      <c r="C1031" s="2" t="s">
        <v>121</v>
      </c>
      <c r="D1031" s="3">
        <v>6238.1</v>
      </c>
      <c r="E1031" s="3">
        <v>6175.8</v>
      </c>
      <c r="F1031" s="3">
        <f t="shared" si="32"/>
        <v>6175.8</v>
      </c>
      <c r="G1031" s="3">
        <f t="shared" si="33"/>
        <v>62.3000000000002</v>
      </c>
      <c r="H1031" s="2" t="s">
        <v>2978</v>
      </c>
      <c r="I1031" s="2" t="s">
        <v>3629</v>
      </c>
      <c r="J1031" s="2" t="s">
        <v>3174</v>
      </c>
    </row>
    <row r="1032" ht="19" customHeight="1" spans="1:10">
      <c r="A1032" s="2">
        <v>4</v>
      </c>
      <c r="B1032" s="2" t="s">
        <v>3630</v>
      </c>
      <c r="C1032" s="2" t="s">
        <v>121</v>
      </c>
      <c r="D1032" s="3">
        <v>2135.6</v>
      </c>
      <c r="E1032" s="3">
        <v>611.3</v>
      </c>
      <c r="F1032" s="3">
        <f t="shared" si="32"/>
        <v>611.3</v>
      </c>
      <c r="G1032" s="3">
        <f t="shared" si="33"/>
        <v>1524.3</v>
      </c>
      <c r="H1032" s="2" t="s">
        <v>2978</v>
      </c>
      <c r="I1032" s="2" t="s">
        <v>3631</v>
      </c>
      <c r="J1032" s="2" t="s">
        <v>3254</v>
      </c>
    </row>
    <row r="1033" ht="19" customHeight="1" spans="1:10">
      <c r="A1033" s="2">
        <v>4</v>
      </c>
      <c r="B1033" s="2" t="s">
        <v>329</v>
      </c>
      <c r="C1033" s="2" t="s">
        <v>312</v>
      </c>
      <c r="D1033" s="3">
        <v>1754.9</v>
      </c>
      <c r="E1033" s="3">
        <v>1585.9</v>
      </c>
      <c r="F1033" s="3">
        <f t="shared" si="32"/>
        <v>1585.9</v>
      </c>
      <c r="G1033" s="3">
        <f t="shared" si="33"/>
        <v>169</v>
      </c>
      <c r="H1033" s="2" t="s">
        <v>2978</v>
      </c>
      <c r="I1033" s="2" t="s">
        <v>3619</v>
      </c>
      <c r="J1033" s="2" t="s">
        <v>3553</v>
      </c>
    </row>
    <row r="1034" ht="19" customHeight="1" spans="1:10">
      <c r="A1034" s="2">
        <v>4</v>
      </c>
      <c r="B1034" s="2" t="s">
        <v>132</v>
      </c>
      <c r="C1034" s="2" t="s">
        <v>121</v>
      </c>
      <c r="D1034" s="3">
        <v>430.7</v>
      </c>
      <c r="E1034" s="3">
        <v>223.4</v>
      </c>
      <c r="F1034" s="3">
        <f t="shared" si="32"/>
        <v>223.4</v>
      </c>
      <c r="G1034" s="3">
        <f t="shared" si="33"/>
        <v>207.3</v>
      </c>
      <c r="H1034" s="2" t="s">
        <v>2978</v>
      </c>
      <c r="I1034" s="2" t="s">
        <v>3632</v>
      </c>
      <c r="J1034" s="2" t="s">
        <v>3262</v>
      </c>
    </row>
    <row r="1035" ht="19" customHeight="1" spans="1:10">
      <c r="A1035" s="2">
        <v>4</v>
      </c>
      <c r="B1035" s="2" t="s">
        <v>3484</v>
      </c>
      <c r="C1035" s="2" t="s">
        <v>121</v>
      </c>
      <c r="D1035" s="3">
        <v>4116.7</v>
      </c>
      <c r="E1035" s="3">
        <v>4115.7</v>
      </c>
      <c r="F1035" s="3">
        <f t="shared" si="32"/>
        <v>4115.7</v>
      </c>
      <c r="G1035" s="3">
        <f t="shared" si="33"/>
        <v>1</v>
      </c>
      <c r="H1035" s="2" t="s">
        <v>2978</v>
      </c>
      <c r="I1035" s="2" t="s">
        <v>3612</v>
      </c>
      <c r="J1035" s="2" t="s">
        <v>3226</v>
      </c>
    </row>
    <row r="1036" ht="19" customHeight="1" spans="1:10">
      <c r="A1036" s="2">
        <v>4</v>
      </c>
      <c r="B1036" s="2" t="s">
        <v>332</v>
      </c>
      <c r="C1036" s="2" t="s">
        <v>312</v>
      </c>
      <c r="D1036" s="3">
        <v>1362.1</v>
      </c>
      <c r="E1036" s="3">
        <v>1359.6</v>
      </c>
      <c r="F1036" s="3">
        <f t="shared" si="32"/>
        <v>1359.6</v>
      </c>
      <c r="G1036" s="3">
        <f t="shared" si="33"/>
        <v>2.5</v>
      </c>
      <c r="H1036" s="2" t="s">
        <v>2978</v>
      </c>
      <c r="I1036" s="2" t="s">
        <v>3612</v>
      </c>
      <c r="J1036" s="2" t="s">
        <v>3558</v>
      </c>
    </row>
    <row r="1037" ht="19" customHeight="1" spans="1:10">
      <c r="A1037" s="2">
        <v>4</v>
      </c>
      <c r="B1037" s="2" t="s">
        <v>203</v>
      </c>
      <c r="C1037" s="2" t="s">
        <v>179</v>
      </c>
      <c r="D1037" s="3">
        <v>7638.4</v>
      </c>
      <c r="E1037" s="3">
        <v>7551.7</v>
      </c>
      <c r="F1037" s="3">
        <f t="shared" si="32"/>
        <v>7551.7</v>
      </c>
      <c r="G1037" s="3">
        <f t="shared" si="33"/>
        <v>86.6999999999998</v>
      </c>
      <c r="H1037" s="2" t="s">
        <v>2978</v>
      </c>
      <c r="I1037" s="2" t="s">
        <v>3612</v>
      </c>
      <c r="J1037" s="2" t="s">
        <v>3303</v>
      </c>
    </row>
    <row r="1038" ht="19" customHeight="1" spans="1:10">
      <c r="A1038" s="2">
        <v>4</v>
      </c>
      <c r="B1038" s="2" t="s">
        <v>204</v>
      </c>
      <c r="C1038" s="2" t="s">
        <v>179</v>
      </c>
      <c r="D1038" s="3">
        <v>2035.8</v>
      </c>
      <c r="E1038" s="3">
        <v>2049.9</v>
      </c>
      <c r="F1038" s="3">
        <f t="shared" si="32"/>
        <v>2035.8</v>
      </c>
      <c r="G1038" s="3">
        <f t="shared" si="33"/>
        <v>0</v>
      </c>
      <c r="H1038" s="2" t="s">
        <v>2978</v>
      </c>
      <c r="I1038" s="2" t="s">
        <v>3612</v>
      </c>
      <c r="J1038" s="2" t="s">
        <v>3194</v>
      </c>
    </row>
    <row r="1039" ht="19" customHeight="1" spans="1:10">
      <c r="A1039" s="2">
        <v>4</v>
      </c>
      <c r="B1039" s="2" t="s">
        <v>333</v>
      </c>
      <c r="C1039" s="2" t="s">
        <v>312</v>
      </c>
      <c r="D1039" s="3">
        <v>13815</v>
      </c>
      <c r="E1039" s="3">
        <v>10279.8</v>
      </c>
      <c r="F1039" s="3">
        <f t="shared" si="32"/>
        <v>10279.8</v>
      </c>
      <c r="G1039" s="3">
        <f t="shared" si="33"/>
        <v>3535.2</v>
      </c>
      <c r="H1039" s="2" t="s">
        <v>2978</v>
      </c>
      <c r="I1039" s="2" t="s">
        <v>3612</v>
      </c>
      <c r="J1039" s="2" t="s">
        <v>3559</v>
      </c>
    </row>
    <row r="1040" ht="19" customHeight="1" spans="1:10">
      <c r="A1040" s="2">
        <v>4</v>
      </c>
      <c r="B1040" s="2" t="s">
        <v>334</v>
      </c>
      <c r="C1040" s="2" t="s">
        <v>312</v>
      </c>
      <c r="D1040" s="3">
        <v>9134.7</v>
      </c>
      <c r="E1040" s="3">
        <v>9112.7</v>
      </c>
      <c r="F1040" s="3">
        <f t="shared" si="32"/>
        <v>9112.7</v>
      </c>
      <c r="G1040" s="3">
        <f t="shared" si="33"/>
        <v>22</v>
      </c>
      <c r="H1040" s="2" t="s">
        <v>2978</v>
      </c>
      <c r="I1040" s="2" t="s">
        <v>3612</v>
      </c>
      <c r="J1040" s="2" t="s">
        <v>3562</v>
      </c>
    </row>
    <row r="1041" ht="19" customHeight="1" spans="1:10">
      <c r="A1041" s="2">
        <v>4</v>
      </c>
      <c r="B1041" s="2" t="s">
        <v>3410</v>
      </c>
      <c r="C1041" s="2" t="s">
        <v>179</v>
      </c>
      <c r="D1041" s="3">
        <v>1440.5</v>
      </c>
      <c r="E1041" s="3">
        <v>1437</v>
      </c>
      <c r="F1041" s="3">
        <f t="shared" si="32"/>
        <v>1437</v>
      </c>
      <c r="G1041" s="3">
        <f t="shared" si="33"/>
        <v>3.5</v>
      </c>
      <c r="H1041" s="2" t="s">
        <v>2978</v>
      </c>
      <c r="I1041" s="2" t="s">
        <v>3612</v>
      </c>
      <c r="J1041" s="2" t="s">
        <v>3000</v>
      </c>
    </row>
    <row r="1042" ht="19" customHeight="1" spans="1:10">
      <c r="A1042" s="2">
        <v>4</v>
      </c>
      <c r="B1042" s="2" t="s">
        <v>208</v>
      </c>
      <c r="C1042" s="2" t="s">
        <v>179</v>
      </c>
      <c r="D1042" s="3">
        <v>7180.5</v>
      </c>
      <c r="E1042" s="3">
        <v>6707.9</v>
      </c>
      <c r="F1042" s="3">
        <f t="shared" si="32"/>
        <v>6707.9</v>
      </c>
      <c r="G1042" s="3">
        <f t="shared" si="33"/>
        <v>472.6</v>
      </c>
      <c r="H1042" s="2" t="s">
        <v>3625</v>
      </c>
      <c r="I1042" s="2" t="s">
        <v>3633</v>
      </c>
      <c r="J1042" s="2" t="s">
        <v>3634</v>
      </c>
    </row>
    <row r="1043" ht="19" customHeight="1" spans="1:10">
      <c r="A1043" s="2">
        <v>4</v>
      </c>
      <c r="B1043" s="2" t="s">
        <v>454</v>
      </c>
      <c r="C1043" s="2" t="s">
        <v>121</v>
      </c>
      <c r="D1043" s="3">
        <v>8123.9</v>
      </c>
      <c r="E1043" s="3">
        <v>2328.4</v>
      </c>
      <c r="F1043" s="3">
        <f t="shared" si="32"/>
        <v>2328.4</v>
      </c>
      <c r="G1043" s="3">
        <f t="shared" si="33"/>
        <v>5795.5</v>
      </c>
      <c r="H1043" s="2" t="s">
        <v>2978</v>
      </c>
      <c r="I1043" s="2" t="s">
        <v>3612</v>
      </c>
      <c r="J1043" s="2" t="s">
        <v>3068</v>
      </c>
    </row>
    <row r="1044" ht="19" customHeight="1" spans="1:10">
      <c r="A1044" s="2">
        <v>4</v>
      </c>
      <c r="B1044" s="2" t="s">
        <v>335</v>
      </c>
      <c r="C1044" s="2" t="s">
        <v>179</v>
      </c>
      <c r="D1044" s="3">
        <v>1558.7</v>
      </c>
      <c r="E1044" s="3">
        <v>1557.3</v>
      </c>
      <c r="F1044" s="3">
        <f t="shared" si="32"/>
        <v>1557.3</v>
      </c>
      <c r="G1044" s="3">
        <f t="shared" si="33"/>
        <v>1.40000000000009</v>
      </c>
      <c r="H1044" s="2" t="s">
        <v>2978</v>
      </c>
      <c r="I1044" s="2" t="s">
        <v>3612</v>
      </c>
      <c r="J1044" s="2" t="s">
        <v>3066</v>
      </c>
    </row>
    <row r="1045" ht="19" customHeight="1" spans="1:10">
      <c r="A1045" s="2">
        <v>4</v>
      </c>
      <c r="B1045" s="2" t="s">
        <v>209</v>
      </c>
      <c r="C1045" s="2" t="s">
        <v>179</v>
      </c>
      <c r="D1045" s="3">
        <v>4778.6</v>
      </c>
      <c r="E1045" s="3">
        <v>4392</v>
      </c>
      <c r="F1045" s="3">
        <f t="shared" si="32"/>
        <v>4392</v>
      </c>
      <c r="G1045" s="3">
        <f t="shared" si="33"/>
        <v>386.6</v>
      </c>
      <c r="H1045" s="2" t="s">
        <v>3625</v>
      </c>
      <c r="I1045" s="2" t="s">
        <v>3626</v>
      </c>
      <c r="J1045" s="2" t="s">
        <v>3635</v>
      </c>
    </row>
    <row r="1046" ht="19" customHeight="1" spans="1:10">
      <c r="A1046" s="2">
        <v>4</v>
      </c>
      <c r="B1046" s="2" t="s">
        <v>337</v>
      </c>
      <c r="C1046" s="2" t="s">
        <v>312</v>
      </c>
      <c r="D1046" s="3">
        <v>11028.7</v>
      </c>
      <c r="E1046" s="3">
        <v>3768.3</v>
      </c>
      <c r="F1046" s="3">
        <f t="shared" si="32"/>
        <v>3768.3</v>
      </c>
      <c r="G1046" s="3">
        <f t="shared" si="33"/>
        <v>7260.4</v>
      </c>
      <c r="H1046" s="2" t="s">
        <v>2978</v>
      </c>
      <c r="I1046" s="2" t="s">
        <v>3612</v>
      </c>
      <c r="J1046" s="2" t="s">
        <v>3566</v>
      </c>
    </row>
    <row r="1047" ht="19" customHeight="1" spans="1:10">
      <c r="A1047" s="2">
        <v>4</v>
      </c>
      <c r="B1047" s="2" t="s">
        <v>455</v>
      </c>
      <c r="C1047" s="2" t="s">
        <v>121</v>
      </c>
      <c r="D1047" s="3">
        <v>4608.6</v>
      </c>
      <c r="E1047" s="3">
        <v>1575.4</v>
      </c>
      <c r="F1047" s="3">
        <f t="shared" si="32"/>
        <v>1575.4</v>
      </c>
      <c r="G1047" s="3">
        <f t="shared" si="33"/>
        <v>3033.2</v>
      </c>
      <c r="H1047" s="2" t="s">
        <v>2978</v>
      </c>
      <c r="I1047" s="2" t="s">
        <v>3612</v>
      </c>
      <c r="J1047" s="2" t="s">
        <v>3203</v>
      </c>
    </row>
    <row r="1048" ht="19" customHeight="1" spans="1:10">
      <c r="A1048" s="2">
        <v>4</v>
      </c>
      <c r="B1048" s="2" t="s">
        <v>456</v>
      </c>
      <c r="C1048" s="2" t="s">
        <v>121</v>
      </c>
      <c r="D1048" s="3">
        <v>163.3</v>
      </c>
      <c r="E1048" s="3">
        <v>161.4</v>
      </c>
      <c r="F1048" s="3">
        <f t="shared" si="32"/>
        <v>161.4</v>
      </c>
      <c r="G1048" s="3">
        <f t="shared" si="33"/>
        <v>1.90000000000001</v>
      </c>
      <c r="H1048" s="2" t="s">
        <v>2978</v>
      </c>
      <c r="I1048" s="2" t="s">
        <v>3622</v>
      </c>
      <c r="J1048" s="2" t="s">
        <v>3294</v>
      </c>
    </row>
    <row r="1049" ht="19" customHeight="1" spans="1:10">
      <c r="A1049" s="2">
        <v>4</v>
      </c>
      <c r="B1049" s="2" t="s">
        <v>61</v>
      </c>
      <c r="C1049" s="2" t="s">
        <v>3104</v>
      </c>
      <c r="D1049" s="3">
        <v>8577.3</v>
      </c>
      <c r="E1049" s="3">
        <v>8378.3</v>
      </c>
      <c r="F1049" s="3">
        <f t="shared" si="32"/>
        <v>8378.3</v>
      </c>
      <c r="G1049" s="3">
        <f t="shared" si="33"/>
        <v>199</v>
      </c>
      <c r="H1049" s="2" t="s">
        <v>2978</v>
      </c>
      <c r="I1049" s="2" t="s">
        <v>3612</v>
      </c>
      <c r="J1049" s="2" t="s">
        <v>3180</v>
      </c>
    </row>
    <row r="1050" ht="19" customHeight="1" spans="1:10">
      <c r="A1050" s="2">
        <v>4</v>
      </c>
      <c r="B1050" s="2" t="s">
        <v>212</v>
      </c>
      <c r="C1050" s="2" t="s">
        <v>179</v>
      </c>
      <c r="D1050" s="3">
        <v>9695.1</v>
      </c>
      <c r="E1050" s="3">
        <v>9559.9</v>
      </c>
      <c r="F1050" s="3">
        <f t="shared" si="32"/>
        <v>9559.9</v>
      </c>
      <c r="G1050" s="3">
        <f t="shared" si="33"/>
        <v>135.200000000001</v>
      </c>
      <c r="H1050" s="2" t="s">
        <v>2978</v>
      </c>
      <c r="I1050" s="2" t="s">
        <v>3612</v>
      </c>
      <c r="J1050" s="2" t="s">
        <v>3353</v>
      </c>
    </row>
    <row r="1051" ht="19" customHeight="1" spans="1:10">
      <c r="A1051" s="2">
        <v>4</v>
      </c>
      <c r="B1051" s="2" t="s">
        <v>213</v>
      </c>
      <c r="C1051" s="2" t="s">
        <v>3104</v>
      </c>
      <c r="D1051" s="3">
        <v>8374.6</v>
      </c>
      <c r="E1051" s="3">
        <v>8380.9</v>
      </c>
      <c r="F1051" s="3">
        <f t="shared" si="32"/>
        <v>8374.6</v>
      </c>
      <c r="G1051" s="3">
        <f t="shared" si="33"/>
        <v>0</v>
      </c>
      <c r="H1051" s="2" t="s">
        <v>2978</v>
      </c>
      <c r="I1051" s="2" t="s">
        <v>3612</v>
      </c>
      <c r="J1051" s="2" t="s">
        <v>3267</v>
      </c>
    </row>
    <row r="1052" ht="19" customHeight="1" spans="1:10">
      <c r="A1052" s="2">
        <v>4</v>
      </c>
      <c r="B1052" s="2" t="s">
        <v>133</v>
      </c>
      <c r="C1052" s="2" t="s">
        <v>121</v>
      </c>
      <c r="D1052" s="3">
        <v>1175</v>
      </c>
      <c r="E1052" s="3">
        <v>1174.9</v>
      </c>
      <c r="F1052" s="3">
        <f t="shared" si="32"/>
        <v>1174.9</v>
      </c>
      <c r="G1052" s="3">
        <f t="shared" si="33"/>
        <v>0.0999999999999091</v>
      </c>
      <c r="H1052" s="2" t="s">
        <v>2978</v>
      </c>
      <c r="I1052" s="2" t="s">
        <v>3612</v>
      </c>
      <c r="J1052" s="2" t="s">
        <v>3139</v>
      </c>
    </row>
    <row r="1053" ht="19" customHeight="1" spans="1:10">
      <c r="A1053" s="2">
        <v>4</v>
      </c>
      <c r="B1053" s="2" t="s">
        <v>136</v>
      </c>
      <c r="C1053" s="2" t="s">
        <v>121</v>
      </c>
      <c r="D1053" s="3">
        <v>4504.4</v>
      </c>
      <c r="E1053" s="3">
        <v>4483.1</v>
      </c>
      <c r="F1053" s="3">
        <f t="shared" si="32"/>
        <v>4483.1</v>
      </c>
      <c r="G1053" s="3">
        <f t="shared" si="33"/>
        <v>21.2999999999993</v>
      </c>
      <c r="H1053" s="2" t="s">
        <v>2978</v>
      </c>
      <c r="I1053" s="2" t="s">
        <v>3612</v>
      </c>
      <c r="J1053" s="2" t="s">
        <v>3269</v>
      </c>
    </row>
    <row r="1054" ht="19" customHeight="1" spans="1:10">
      <c r="A1054" s="2">
        <v>4</v>
      </c>
      <c r="B1054" s="2" t="s">
        <v>214</v>
      </c>
      <c r="C1054" s="2" t="s">
        <v>312</v>
      </c>
      <c r="D1054" s="3">
        <v>366.6</v>
      </c>
      <c r="E1054" s="3">
        <v>366.4</v>
      </c>
      <c r="F1054" s="3">
        <f t="shared" si="32"/>
        <v>366.4</v>
      </c>
      <c r="G1054" s="3">
        <f t="shared" si="33"/>
        <v>0.200000000000045</v>
      </c>
      <c r="H1054" s="2" t="s">
        <v>2978</v>
      </c>
      <c r="I1054" s="2" t="s">
        <v>3636</v>
      </c>
      <c r="J1054" s="2" t="s">
        <v>3568</v>
      </c>
    </row>
    <row r="1055" ht="19" customHeight="1" spans="1:10">
      <c r="A1055" s="2">
        <v>4</v>
      </c>
      <c r="B1055" s="2" t="s">
        <v>214</v>
      </c>
      <c r="C1055" s="2" t="s">
        <v>3104</v>
      </c>
      <c r="D1055" s="3">
        <v>7403</v>
      </c>
      <c r="E1055" s="3">
        <v>7354.2</v>
      </c>
      <c r="F1055" s="3">
        <f t="shared" si="32"/>
        <v>7354.2</v>
      </c>
      <c r="G1055" s="3">
        <f t="shared" si="33"/>
        <v>48.8000000000002</v>
      </c>
      <c r="H1055" s="2" t="s">
        <v>2978</v>
      </c>
      <c r="I1055" s="2" t="s">
        <v>3613</v>
      </c>
      <c r="J1055" s="2" t="s">
        <v>3086</v>
      </c>
    </row>
    <row r="1056" ht="19" customHeight="1" spans="1:10">
      <c r="A1056" s="2">
        <v>4</v>
      </c>
      <c r="B1056" s="2" t="s">
        <v>215</v>
      </c>
      <c r="C1056" s="2" t="s">
        <v>179</v>
      </c>
      <c r="D1056" s="3">
        <v>6470.8</v>
      </c>
      <c r="E1056" s="3">
        <v>6427.4</v>
      </c>
      <c r="F1056" s="3">
        <f t="shared" si="32"/>
        <v>6427.4</v>
      </c>
      <c r="G1056" s="3">
        <f t="shared" si="33"/>
        <v>43.4000000000005</v>
      </c>
      <c r="H1056" s="2" t="s">
        <v>2978</v>
      </c>
      <c r="I1056" s="2" t="s">
        <v>3612</v>
      </c>
      <c r="J1056" s="2" t="s">
        <v>3159</v>
      </c>
    </row>
    <row r="1057" ht="19" customHeight="1" spans="1:10">
      <c r="A1057" s="2">
        <v>4</v>
      </c>
      <c r="B1057" s="2" t="s">
        <v>3415</v>
      </c>
      <c r="C1057" s="2" t="s">
        <v>312</v>
      </c>
      <c r="D1057" s="3">
        <v>8779</v>
      </c>
      <c r="E1057" s="3">
        <v>6811.1</v>
      </c>
      <c r="F1057" s="3">
        <f t="shared" si="32"/>
        <v>6811.1</v>
      </c>
      <c r="G1057" s="3">
        <f t="shared" si="33"/>
        <v>1967.9</v>
      </c>
      <c r="H1057" s="2" t="s">
        <v>2978</v>
      </c>
      <c r="I1057" s="2" t="s">
        <v>3612</v>
      </c>
      <c r="J1057" s="2" t="s">
        <v>3569</v>
      </c>
    </row>
    <row r="1058" ht="19" customHeight="1" spans="1:10">
      <c r="A1058" s="2">
        <v>4</v>
      </c>
      <c r="B1058" s="2" t="s">
        <v>137</v>
      </c>
      <c r="C1058" s="2" t="s">
        <v>121</v>
      </c>
      <c r="D1058" s="3">
        <v>844.5</v>
      </c>
      <c r="E1058" s="3">
        <v>509.8</v>
      </c>
      <c r="F1058" s="3">
        <f t="shared" si="32"/>
        <v>509.8</v>
      </c>
      <c r="G1058" s="3">
        <f t="shared" si="33"/>
        <v>334.7</v>
      </c>
      <c r="H1058" s="2" t="s">
        <v>2978</v>
      </c>
      <c r="I1058" s="2" t="s">
        <v>3628</v>
      </c>
      <c r="J1058" s="2" t="s">
        <v>3096</v>
      </c>
    </row>
    <row r="1059" ht="19" customHeight="1" spans="1:10">
      <c r="A1059" s="2">
        <v>4</v>
      </c>
      <c r="B1059" s="2" t="s">
        <v>458</v>
      </c>
      <c r="C1059" s="2" t="s">
        <v>121</v>
      </c>
      <c r="D1059" s="3">
        <v>96</v>
      </c>
      <c r="E1059" s="3">
        <v>101.3</v>
      </c>
      <c r="F1059" s="3">
        <f t="shared" si="32"/>
        <v>96</v>
      </c>
      <c r="G1059" s="3">
        <f t="shared" si="33"/>
        <v>0</v>
      </c>
      <c r="H1059" s="2" t="s">
        <v>2978</v>
      </c>
      <c r="I1059" s="2" t="s">
        <v>3622</v>
      </c>
      <c r="J1059" s="2" t="s">
        <v>3246</v>
      </c>
    </row>
    <row r="1060" ht="19" customHeight="1" spans="1:10">
      <c r="A1060" s="2">
        <v>4</v>
      </c>
      <c r="B1060" s="2" t="s">
        <v>138</v>
      </c>
      <c r="C1060" s="2" t="s">
        <v>121</v>
      </c>
      <c r="D1060" s="3">
        <v>1688.9</v>
      </c>
      <c r="E1060" s="3">
        <v>908.1</v>
      </c>
      <c r="F1060" s="3">
        <f t="shared" si="32"/>
        <v>908.1</v>
      </c>
      <c r="G1060" s="3">
        <f t="shared" si="33"/>
        <v>780.8</v>
      </c>
      <c r="H1060" s="2" t="s">
        <v>2978</v>
      </c>
      <c r="I1060" s="2" t="s">
        <v>3612</v>
      </c>
      <c r="J1060" s="2" t="s">
        <v>3270</v>
      </c>
    </row>
    <row r="1061" ht="19" customHeight="1" spans="1:10">
      <c r="A1061" s="2">
        <v>4</v>
      </c>
      <c r="B1061" s="2" t="s">
        <v>338</v>
      </c>
      <c r="C1061" s="2" t="s">
        <v>312</v>
      </c>
      <c r="D1061" s="3">
        <v>1754</v>
      </c>
      <c r="E1061" s="3">
        <v>1735.6</v>
      </c>
      <c r="F1061" s="3">
        <f t="shared" si="32"/>
        <v>1735.6</v>
      </c>
      <c r="G1061" s="3">
        <f t="shared" si="33"/>
        <v>18.4000000000001</v>
      </c>
      <c r="H1061" s="2" t="s">
        <v>2978</v>
      </c>
      <c r="I1061" s="2" t="s">
        <v>3612</v>
      </c>
      <c r="J1061" s="2" t="s">
        <v>3570</v>
      </c>
    </row>
    <row r="1062" ht="19" customHeight="1" spans="1:10">
      <c r="A1062" s="2">
        <v>4</v>
      </c>
      <c r="B1062" s="2" t="s">
        <v>459</v>
      </c>
      <c r="C1062" s="2" t="s">
        <v>121</v>
      </c>
      <c r="D1062" s="3">
        <v>2721.5</v>
      </c>
      <c r="E1062" s="3">
        <v>1063.6</v>
      </c>
      <c r="F1062" s="3">
        <f t="shared" si="32"/>
        <v>1063.6</v>
      </c>
      <c r="G1062" s="3">
        <f t="shared" si="33"/>
        <v>1657.9</v>
      </c>
      <c r="H1062" s="2" t="s">
        <v>2978</v>
      </c>
      <c r="I1062" s="2" t="s">
        <v>3637</v>
      </c>
      <c r="J1062" s="2" t="s">
        <v>3200</v>
      </c>
    </row>
    <row r="1063" ht="19" customHeight="1" spans="1:10">
      <c r="A1063" s="2">
        <v>4</v>
      </c>
      <c r="B1063" s="2" t="s">
        <v>460</v>
      </c>
      <c r="C1063" s="2" t="s">
        <v>121</v>
      </c>
      <c r="D1063" s="3">
        <v>0.4</v>
      </c>
      <c r="E1063" s="3">
        <v>0.4</v>
      </c>
      <c r="F1063" s="3">
        <f t="shared" si="32"/>
        <v>0.4</v>
      </c>
      <c r="G1063" s="3">
        <f t="shared" si="33"/>
        <v>0</v>
      </c>
      <c r="H1063" s="2" t="s">
        <v>2978</v>
      </c>
      <c r="I1063" s="2" t="s">
        <v>3638</v>
      </c>
      <c r="J1063" s="2" t="s">
        <v>3117</v>
      </c>
    </row>
    <row r="1064" ht="19" customHeight="1" spans="1:10">
      <c r="A1064" s="2">
        <v>4</v>
      </c>
      <c r="B1064" s="2" t="s">
        <v>461</v>
      </c>
      <c r="C1064" s="2" t="s">
        <v>121</v>
      </c>
      <c r="D1064" s="3">
        <v>4404</v>
      </c>
      <c r="E1064" s="3">
        <v>1710.8</v>
      </c>
      <c r="F1064" s="3">
        <f t="shared" si="32"/>
        <v>1710.8</v>
      </c>
      <c r="G1064" s="3">
        <f t="shared" si="33"/>
        <v>2693.2</v>
      </c>
      <c r="H1064" s="2" t="s">
        <v>2978</v>
      </c>
      <c r="I1064" s="2" t="s">
        <v>3639</v>
      </c>
      <c r="J1064" s="2" t="s">
        <v>3182</v>
      </c>
    </row>
    <row r="1065" ht="19" customHeight="1" spans="1:10">
      <c r="A1065" s="2">
        <v>4</v>
      </c>
      <c r="B1065" s="2" t="s">
        <v>218</v>
      </c>
      <c r="C1065" s="2" t="s">
        <v>179</v>
      </c>
      <c r="D1065" s="3">
        <v>10360.8</v>
      </c>
      <c r="E1065" s="3">
        <v>10296.1</v>
      </c>
      <c r="F1065" s="3">
        <f t="shared" si="32"/>
        <v>10296.1</v>
      </c>
      <c r="G1065" s="3">
        <f t="shared" si="33"/>
        <v>64.6999999999989</v>
      </c>
      <c r="H1065" s="2" t="s">
        <v>2978</v>
      </c>
      <c r="I1065" s="2" t="s">
        <v>3612</v>
      </c>
      <c r="J1065" s="2" t="s">
        <v>3199</v>
      </c>
    </row>
    <row r="1066" ht="19" customHeight="1" spans="1:10">
      <c r="A1066" s="2">
        <v>4</v>
      </c>
      <c r="B1066" s="2" t="s">
        <v>3493</v>
      </c>
      <c r="C1066" s="2" t="s">
        <v>312</v>
      </c>
      <c r="D1066" s="3">
        <v>7259.3</v>
      </c>
      <c r="E1066" s="3">
        <v>7174.7</v>
      </c>
      <c r="F1066" s="3">
        <f t="shared" si="32"/>
        <v>7174.7</v>
      </c>
      <c r="G1066" s="3">
        <f t="shared" si="33"/>
        <v>84.6000000000004</v>
      </c>
      <c r="H1066" s="2" t="s">
        <v>2978</v>
      </c>
      <c r="I1066" s="2" t="s">
        <v>3612</v>
      </c>
      <c r="J1066" s="2" t="s">
        <v>3571</v>
      </c>
    </row>
    <row r="1067" ht="19" customHeight="1" spans="1:10">
      <c r="A1067" s="2">
        <v>4</v>
      </c>
      <c r="B1067" s="2" t="s">
        <v>339</v>
      </c>
      <c r="C1067" s="2" t="s">
        <v>312</v>
      </c>
      <c r="D1067" s="3">
        <v>6416.5</v>
      </c>
      <c r="E1067" s="3">
        <v>6370.4</v>
      </c>
      <c r="F1067" s="3">
        <f t="shared" si="32"/>
        <v>6370.4</v>
      </c>
      <c r="G1067" s="3">
        <f t="shared" si="33"/>
        <v>46.1000000000004</v>
      </c>
      <c r="H1067" s="2" t="s">
        <v>2978</v>
      </c>
      <c r="I1067" s="2" t="s">
        <v>3612</v>
      </c>
      <c r="J1067" s="2" t="s">
        <v>3573</v>
      </c>
    </row>
    <row r="1068" ht="19" customHeight="1" spans="1:10">
      <c r="A1068" s="2">
        <v>4</v>
      </c>
      <c r="B1068" s="2" t="s">
        <v>3640</v>
      </c>
      <c r="C1068" s="2" t="s">
        <v>312</v>
      </c>
      <c r="D1068" s="3">
        <v>7281.9</v>
      </c>
      <c r="E1068" s="3">
        <v>6537.6</v>
      </c>
      <c r="F1068" s="3">
        <f t="shared" si="32"/>
        <v>6537.6</v>
      </c>
      <c r="G1068" s="3">
        <f t="shared" si="33"/>
        <v>744.299999999999</v>
      </c>
      <c r="H1068" s="2" t="s">
        <v>2978</v>
      </c>
      <c r="I1068" s="2" t="s">
        <v>3612</v>
      </c>
      <c r="J1068" s="2" t="s">
        <v>3574</v>
      </c>
    </row>
    <row r="1069" ht="19" customHeight="1" spans="1:10">
      <c r="A1069" s="2">
        <v>4</v>
      </c>
      <c r="B1069" s="2" t="s">
        <v>340</v>
      </c>
      <c r="C1069" s="2" t="s">
        <v>564</v>
      </c>
      <c r="D1069" s="3">
        <v>2125.8</v>
      </c>
      <c r="E1069" s="3">
        <v>1333.8</v>
      </c>
      <c r="F1069" s="3">
        <f t="shared" si="32"/>
        <v>1333.8</v>
      </c>
      <c r="G1069" s="3">
        <f t="shared" si="33"/>
        <v>792</v>
      </c>
      <c r="H1069" s="2" t="s">
        <v>2978</v>
      </c>
      <c r="I1069" s="2" t="s">
        <v>3612</v>
      </c>
      <c r="J1069" s="2" t="s">
        <v>3641</v>
      </c>
    </row>
    <row r="1070" ht="19" customHeight="1" spans="1:10">
      <c r="A1070" s="2">
        <v>4</v>
      </c>
      <c r="B1070" s="2" t="s">
        <v>341</v>
      </c>
      <c r="C1070" s="2" t="s">
        <v>312</v>
      </c>
      <c r="D1070" s="3">
        <v>9589.2</v>
      </c>
      <c r="E1070" s="3">
        <v>9570</v>
      </c>
      <c r="F1070" s="3">
        <f t="shared" si="32"/>
        <v>9570</v>
      </c>
      <c r="G1070" s="3">
        <f t="shared" si="33"/>
        <v>19.2000000000007</v>
      </c>
      <c r="H1070" s="2" t="s">
        <v>2978</v>
      </c>
      <c r="I1070" s="2" t="s">
        <v>3612</v>
      </c>
      <c r="J1070" s="2" t="s">
        <v>3580</v>
      </c>
    </row>
    <row r="1071" ht="19" customHeight="1" spans="1:10">
      <c r="A1071" s="2">
        <v>4</v>
      </c>
      <c r="B1071" s="2" t="s">
        <v>221</v>
      </c>
      <c r="C1071" s="2" t="s">
        <v>179</v>
      </c>
      <c r="D1071" s="3">
        <v>11001</v>
      </c>
      <c r="E1071" s="3">
        <v>10938.1</v>
      </c>
      <c r="F1071" s="3">
        <f t="shared" si="32"/>
        <v>10938.1</v>
      </c>
      <c r="G1071" s="3">
        <f t="shared" si="33"/>
        <v>62.8999999999996</v>
      </c>
      <c r="H1071" s="2" t="s">
        <v>2978</v>
      </c>
      <c r="I1071" s="2" t="s">
        <v>3612</v>
      </c>
      <c r="J1071" s="2" t="s">
        <v>3098</v>
      </c>
    </row>
    <row r="1072" ht="19" customHeight="1" spans="1:10">
      <c r="A1072" s="2">
        <v>4</v>
      </c>
      <c r="B1072" s="2" t="s">
        <v>139</v>
      </c>
      <c r="C1072" s="2" t="s">
        <v>121</v>
      </c>
      <c r="D1072" s="3">
        <v>1926.7</v>
      </c>
      <c r="E1072" s="3">
        <v>1267.7</v>
      </c>
      <c r="F1072" s="3">
        <f t="shared" si="32"/>
        <v>1267.7</v>
      </c>
      <c r="G1072" s="3">
        <f t="shared" si="33"/>
        <v>659</v>
      </c>
      <c r="H1072" s="2" t="s">
        <v>2978</v>
      </c>
      <c r="I1072" s="2" t="s">
        <v>3642</v>
      </c>
      <c r="J1072" s="2" t="s">
        <v>3143</v>
      </c>
    </row>
    <row r="1073" ht="19" customHeight="1" spans="1:10">
      <c r="A1073" s="2">
        <v>4</v>
      </c>
      <c r="B1073" s="2" t="s">
        <v>342</v>
      </c>
      <c r="C1073" s="2" t="s">
        <v>312</v>
      </c>
      <c r="D1073" s="3">
        <v>2216.2</v>
      </c>
      <c r="E1073" s="3">
        <v>2201.2</v>
      </c>
      <c r="F1073" s="3">
        <f t="shared" si="32"/>
        <v>2201.2</v>
      </c>
      <c r="G1073" s="3">
        <f t="shared" si="33"/>
        <v>15</v>
      </c>
      <c r="H1073" s="2" t="s">
        <v>2978</v>
      </c>
      <c r="I1073" s="2" t="s">
        <v>3612</v>
      </c>
      <c r="J1073" s="2" t="s">
        <v>3581</v>
      </c>
    </row>
    <row r="1074" ht="19" customHeight="1" spans="1:10">
      <c r="A1074" s="2">
        <v>4</v>
      </c>
      <c r="B1074" s="2" t="s">
        <v>222</v>
      </c>
      <c r="C1074" s="2" t="s">
        <v>179</v>
      </c>
      <c r="D1074" s="3">
        <v>6324.9</v>
      </c>
      <c r="E1074" s="3">
        <v>5993.2</v>
      </c>
      <c r="F1074" s="3">
        <f t="shared" si="32"/>
        <v>5993.2</v>
      </c>
      <c r="G1074" s="3">
        <f t="shared" si="33"/>
        <v>331.7</v>
      </c>
      <c r="H1074" s="2" t="s">
        <v>3625</v>
      </c>
      <c r="I1074" s="2" t="s">
        <v>3626</v>
      </c>
      <c r="J1074" s="2" t="s">
        <v>3643</v>
      </c>
    </row>
    <row r="1075" ht="19" customHeight="1" spans="1:10">
      <c r="A1075" s="2">
        <v>4</v>
      </c>
      <c r="B1075" s="2" t="s">
        <v>62</v>
      </c>
      <c r="C1075" s="2" t="s">
        <v>179</v>
      </c>
      <c r="D1075" s="3">
        <v>9.9</v>
      </c>
      <c r="E1075" s="3">
        <v>20.3</v>
      </c>
      <c r="F1075" s="3">
        <f t="shared" si="32"/>
        <v>9.9</v>
      </c>
      <c r="G1075" s="3">
        <f t="shared" si="33"/>
        <v>0</v>
      </c>
      <c r="H1075" s="2" t="s">
        <v>2978</v>
      </c>
      <c r="I1075" s="2" t="s">
        <v>3612</v>
      </c>
      <c r="J1075" s="2" t="s">
        <v>3379</v>
      </c>
    </row>
    <row r="1076" ht="19" customHeight="1" spans="1:10">
      <c r="A1076" s="2">
        <v>4</v>
      </c>
      <c r="B1076" s="2" t="s">
        <v>343</v>
      </c>
      <c r="C1076" s="2" t="s">
        <v>179</v>
      </c>
      <c r="D1076" s="3">
        <v>1022.1</v>
      </c>
      <c r="E1076" s="3">
        <v>981.2</v>
      </c>
      <c r="F1076" s="3">
        <f t="shared" si="32"/>
        <v>981.2</v>
      </c>
      <c r="G1076" s="3">
        <f t="shared" si="33"/>
        <v>40.9</v>
      </c>
      <c r="H1076" s="2" t="s">
        <v>2978</v>
      </c>
      <c r="I1076" s="2" t="s">
        <v>3628</v>
      </c>
      <c r="J1076" s="2" t="s">
        <v>3252</v>
      </c>
    </row>
    <row r="1077" ht="19" customHeight="1" spans="1:10">
      <c r="A1077" s="2">
        <v>4</v>
      </c>
      <c r="B1077" s="2" t="s">
        <v>343</v>
      </c>
      <c r="C1077" s="2" t="s">
        <v>3104</v>
      </c>
      <c r="D1077" s="3">
        <v>2506.9</v>
      </c>
      <c r="E1077" s="3">
        <v>2415.7</v>
      </c>
      <c r="F1077" s="3">
        <f t="shared" si="32"/>
        <v>2415.7</v>
      </c>
      <c r="G1077" s="3">
        <f t="shared" si="33"/>
        <v>91.2000000000003</v>
      </c>
      <c r="H1077" s="2" t="s">
        <v>2978</v>
      </c>
      <c r="I1077" s="2" t="s">
        <v>3644</v>
      </c>
      <c r="J1077" s="2" t="s">
        <v>3215</v>
      </c>
    </row>
    <row r="1078" ht="19" customHeight="1" spans="1:10">
      <c r="A1078" s="2">
        <v>4</v>
      </c>
      <c r="B1078" s="2" t="s">
        <v>3035</v>
      </c>
      <c r="C1078" s="2" t="s">
        <v>179</v>
      </c>
      <c r="D1078" s="3">
        <v>2462.6</v>
      </c>
      <c r="E1078" s="3">
        <v>1536.1</v>
      </c>
      <c r="F1078" s="3">
        <f t="shared" si="32"/>
        <v>1536.1</v>
      </c>
      <c r="G1078" s="3">
        <f t="shared" si="33"/>
        <v>926.5</v>
      </c>
      <c r="H1078" s="2" t="s">
        <v>2978</v>
      </c>
      <c r="I1078" s="2" t="s">
        <v>3612</v>
      </c>
      <c r="J1078" s="2" t="s">
        <v>3317</v>
      </c>
    </row>
    <row r="1079" ht="19" customHeight="1" spans="1:10">
      <c r="A1079" s="2">
        <v>4</v>
      </c>
      <c r="B1079" s="2" t="s">
        <v>344</v>
      </c>
      <c r="C1079" s="2" t="s">
        <v>312</v>
      </c>
      <c r="D1079" s="3">
        <v>7089.7</v>
      </c>
      <c r="E1079" s="3">
        <v>3612.6</v>
      </c>
      <c r="F1079" s="3">
        <f t="shared" si="32"/>
        <v>3612.6</v>
      </c>
      <c r="G1079" s="3">
        <f t="shared" si="33"/>
        <v>3477.1</v>
      </c>
      <c r="H1079" s="2" t="s">
        <v>2978</v>
      </c>
      <c r="I1079" s="2" t="s">
        <v>3612</v>
      </c>
      <c r="J1079" s="2" t="s">
        <v>3583</v>
      </c>
    </row>
    <row r="1080" ht="19" customHeight="1" spans="1:10">
      <c r="A1080" s="2">
        <v>4</v>
      </c>
      <c r="B1080" s="2" t="s">
        <v>223</v>
      </c>
      <c r="C1080" s="2" t="s">
        <v>179</v>
      </c>
      <c r="D1080" s="3">
        <v>11767.1</v>
      </c>
      <c r="E1080" s="3">
        <v>11740.9</v>
      </c>
      <c r="F1080" s="3">
        <f t="shared" si="32"/>
        <v>11740.9</v>
      </c>
      <c r="G1080" s="3">
        <f t="shared" si="33"/>
        <v>26.2000000000007</v>
      </c>
      <c r="H1080" s="2" t="s">
        <v>2978</v>
      </c>
      <c r="I1080" s="2" t="s">
        <v>3612</v>
      </c>
      <c r="J1080" s="2" t="s">
        <v>3020</v>
      </c>
    </row>
    <row r="1081" ht="19" customHeight="1" spans="1:10">
      <c r="A1081" s="2">
        <v>4</v>
      </c>
      <c r="B1081" s="2" t="s">
        <v>140</v>
      </c>
      <c r="C1081" s="2" t="s">
        <v>121</v>
      </c>
      <c r="D1081" s="3">
        <v>1843.4</v>
      </c>
      <c r="E1081" s="3">
        <v>1230.6</v>
      </c>
      <c r="F1081" s="3">
        <f t="shared" si="32"/>
        <v>1230.6</v>
      </c>
      <c r="G1081" s="3">
        <f t="shared" si="33"/>
        <v>612.8</v>
      </c>
      <c r="H1081" s="2" t="s">
        <v>2978</v>
      </c>
      <c r="I1081" s="2" t="s">
        <v>3642</v>
      </c>
      <c r="J1081" s="2" t="s">
        <v>3247</v>
      </c>
    </row>
    <row r="1082" ht="19" customHeight="1" spans="1:10">
      <c r="A1082" s="2">
        <v>4</v>
      </c>
      <c r="B1082" s="2" t="s">
        <v>345</v>
      </c>
      <c r="C1082" s="2" t="s">
        <v>312</v>
      </c>
      <c r="D1082" s="3">
        <v>3163.5</v>
      </c>
      <c r="E1082" s="3">
        <v>2462.6</v>
      </c>
      <c r="F1082" s="3">
        <f t="shared" si="32"/>
        <v>2462.6</v>
      </c>
      <c r="G1082" s="3">
        <f t="shared" si="33"/>
        <v>700.9</v>
      </c>
      <c r="H1082" s="2" t="s">
        <v>2978</v>
      </c>
      <c r="I1082" s="2" t="s">
        <v>3619</v>
      </c>
      <c r="J1082" s="2" t="s">
        <v>3587</v>
      </c>
    </row>
    <row r="1083" ht="19" customHeight="1" spans="1:10">
      <c r="A1083" s="2">
        <v>4</v>
      </c>
      <c r="B1083" s="2" t="s">
        <v>3645</v>
      </c>
      <c r="C1083" s="2" t="s">
        <v>121</v>
      </c>
      <c r="D1083" s="3">
        <v>2131.9</v>
      </c>
      <c r="E1083" s="3">
        <v>547.4</v>
      </c>
      <c r="F1083" s="3">
        <f t="shared" si="32"/>
        <v>547.4</v>
      </c>
      <c r="G1083" s="3">
        <f t="shared" si="33"/>
        <v>1584.5</v>
      </c>
      <c r="H1083" s="2" t="s">
        <v>2978</v>
      </c>
      <c r="I1083" s="2" t="s">
        <v>3621</v>
      </c>
      <c r="J1083" s="2" t="s">
        <v>3062</v>
      </c>
    </row>
    <row r="1084" ht="19" customHeight="1" spans="1:10">
      <c r="A1084" s="2">
        <v>4</v>
      </c>
      <c r="B1084" s="2" t="s">
        <v>463</v>
      </c>
      <c r="C1084" s="2" t="s">
        <v>179</v>
      </c>
      <c r="D1084" s="3">
        <v>2469.8</v>
      </c>
      <c r="E1084" s="3">
        <v>2468.6</v>
      </c>
      <c r="F1084" s="3">
        <f t="shared" si="32"/>
        <v>2468.6</v>
      </c>
      <c r="G1084" s="3">
        <f t="shared" si="33"/>
        <v>1.20000000000027</v>
      </c>
      <c r="H1084" s="2" t="s">
        <v>2978</v>
      </c>
      <c r="I1084" s="2" t="s">
        <v>3612</v>
      </c>
      <c r="J1084" s="2" t="s">
        <v>3231</v>
      </c>
    </row>
    <row r="1085" ht="19" customHeight="1" spans="1:10">
      <c r="A1085" s="2">
        <v>4</v>
      </c>
      <c r="B1085" s="2" t="s">
        <v>3501</v>
      </c>
      <c r="C1085" s="2" t="s">
        <v>179</v>
      </c>
      <c r="D1085" s="3">
        <v>12603.5</v>
      </c>
      <c r="E1085" s="3">
        <v>12579.6</v>
      </c>
      <c r="F1085" s="3">
        <f t="shared" si="32"/>
        <v>12579.6</v>
      </c>
      <c r="G1085" s="3">
        <f t="shared" si="33"/>
        <v>23.8999999999996</v>
      </c>
      <c r="H1085" s="2" t="s">
        <v>2978</v>
      </c>
      <c r="I1085" s="2" t="s">
        <v>3612</v>
      </c>
      <c r="J1085" s="2" t="s">
        <v>3100</v>
      </c>
    </row>
    <row r="1086" ht="19" customHeight="1" spans="1:10">
      <c r="A1086" s="2">
        <v>4</v>
      </c>
      <c r="B1086" s="2" t="s">
        <v>347</v>
      </c>
      <c r="C1086" s="2" t="s">
        <v>312</v>
      </c>
      <c r="D1086" s="3">
        <v>4271.9</v>
      </c>
      <c r="E1086" s="3">
        <v>4180.1</v>
      </c>
      <c r="F1086" s="3">
        <f t="shared" si="32"/>
        <v>4180.1</v>
      </c>
      <c r="G1086" s="3">
        <f t="shared" si="33"/>
        <v>91.7999999999993</v>
      </c>
      <c r="H1086" s="2" t="s">
        <v>2978</v>
      </c>
      <c r="I1086" s="2" t="s">
        <v>3620</v>
      </c>
      <c r="J1086" s="2" t="s">
        <v>3590</v>
      </c>
    </row>
    <row r="1087" ht="19" customHeight="1" spans="1:10">
      <c r="A1087" s="2">
        <v>4</v>
      </c>
      <c r="B1087" s="2" t="s">
        <v>347</v>
      </c>
      <c r="C1087" s="2" t="s">
        <v>121</v>
      </c>
      <c r="D1087" s="3">
        <v>519.6</v>
      </c>
      <c r="E1087" s="3">
        <v>501.3</v>
      </c>
      <c r="F1087" s="3">
        <f t="shared" si="32"/>
        <v>501.3</v>
      </c>
      <c r="G1087" s="3">
        <f t="shared" si="33"/>
        <v>18.3</v>
      </c>
      <c r="H1087" s="2" t="s">
        <v>2978</v>
      </c>
      <c r="I1087" s="2" t="s">
        <v>3624</v>
      </c>
      <c r="J1087" s="2" t="s">
        <v>3177</v>
      </c>
    </row>
    <row r="1088" ht="19" customHeight="1" spans="1:10">
      <c r="A1088" s="2">
        <v>4</v>
      </c>
      <c r="B1088" s="2" t="s">
        <v>3038</v>
      </c>
      <c r="C1088" s="2" t="s">
        <v>121</v>
      </c>
      <c r="D1088" s="3">
        <v>2160.3</v>
      </c>
      <c r="E1088" s="3"/>
      <c r="F1088" s="3">
        <f t="shared" si="32"/>
        <v>2160.3</v>
      </c>
      <c r="G1088" s="3">
        <f t="shared" si="33"/>
        <v>0</v>
      </c>
      <c r="H1088" s="2" t="s">
        <v>3039</v>
      </c>
      <c r="I1088" s="2" t="s">
        <v>3612</v>
      </c>
      <c r="J1088" s="2" t="s">
        <v>3383</v>
      </c>
    </row>
    <row r="1089" ht="19" customHeight="1" spans="1:10">
      <c r="A1089" s="2">
        <v>4</v>
      </c>
      <c r="B1089" s="2" t="s">
        <v>3041</v>
      </c>
      <c r="C1089" s="2" t="s">
        <v>121</v>
      </c>
      <c r="D1089" s="3">
        <v>2156.9</v>
      </c>
      <c r="E1089" s="3"/>
      <c r="F1089" s="3">
        <f t="shared" si="32"/>
        <v>2156.9</v>
      </c>
      <c r="G1089" s="3">
        <f t="shared" si="33"/>
        <v>0</v>
      </c>
      <c r="H1089" s="2" t="s">
        <v>3039</v>
      </c>
      <c r="I1089" s="2" t="s">
        <v>3612</v>
      </c>
      <c r="J1089" s="2" t="s">
        <v>3259</v>
      </c>
    </row>
    <row r="1090" ht="19" customHeight="1" spans="1:10">
      <c r="A1090" s="2">
        <v>4</v>
      </c>
      <c r="B1090" s="2" t="s">
        <v>3043</v>
      </c>
      <c r="C1090" s="2" t="s">
        <v>179</v>
      </c>
      <c r="D1090" s="3">
        <v>3959</v>
      </c>
      <c r="E1090" s="3">
        <v>3954.2</v>
      </c>
      <c r="F1090" s="3">
        <f t="shared" ref="F1090:F1153" si="34">IF(ISNUMBER(E1090),MIN(D1090,E1090),D1090)</f>
        <v>3954.2</v>
      </c>
      <c r="G1090" s="3">
        <f t="shared" ref="G1090:G1153" si="35">D1090-F1090</f>
        <v>4.80000000000018</v>
      </c>
      <c r="H1090" s="2" t="s">
        <v>2978</v>
      </c>
      <c r="I1090" s="2" t="s">
        <v>3612</v>
      </c>
      <c r="J1090" s="2" t="s">
        <v>3401</v>
      </c>
    </row>
    <row r="1091" ht="19" customHeight="1" spans="1:10">
      <c r="A1091" s="2">
        <v>4</v>
      </c>
      <c r="B1091" s="2" t="s">
        <v>464</v>
      </c>
      <c r="C1091" s="2" t="s">
        <v>121</v>
      </c>
      <c r="D1091" s="3">
        <v>1792.2</v>
      </c>
      <c r="E1091" s="3">
        <v>1790.2</v>
      </c>
      <c r="F1091" s="3">
        <f t="shared" si="34"/>
        <v>1790.2</v>
      </c>
      <c r="G1091" s="3">
        <f t="shared" si="35"/>
        <v>2</v>
      </c>
      <c r="H1091" s="2" t="s">
        <v>2978</v>
      </c>
      <c r="I1091" s="2" t="s">
        <v>3612</v>
      </c>
      <c r="J1091" s="2" t="s">
        <v>3029</v>
      </c>
    </row>
    <row r="1092" ht="19" customHeight="1" spans="1:10">
      <c r="A1092" s="2">
        <v>4</v>
      </c>
      <c r="B1092" s="2" t="s">
        <v>273</v>
      </c>
      <c r="C1092" s="2" t="s">
        <v>274</v>
      </c>
      <c r="D1092" s="3">
        <v>1624.5</v>
      </c>
      <c r="E1092" s="3"/>
      <c r="F1092" s="3">
        <f t="shared" si="34"/>
        <v>1624.5</v>
      </c>
      <c r="G1092" s="3">
        <f t="shared" si="35"/>
        <v>0</v>
      </c>
      <c r="H1092" s="2" t="s">
        <v>3039</v>
      </c>
      <c r="I1092" s="2" t="s">
        <v>3613</v>
      </c>
      <c r="J1092" s="2" t="s">
        <v>3304</v>
      </c>
    </row>
    <row r="1093" ht="19" customHeight="1" spans="1:10">
      <c r="A1093" s="2">
        <v>4</v>
      </c>
      <c r="B1093" s="2" t="s">
        <v>467</v>
      </c>
      <c r="C1093" s="2" t="s">
        <v>121</v>
      </c>
      <c r="D1093" s="3">
        <v>84.6</v>
      </c>
      <c r="E1093" s="3"/>
      <c r="F1093" s="3">
        <f t="shared" si="34"/>
        <v>84.6</v>
      </c>
      <c r="G1093" s="3">
        <f t="shared" si="35"/>
        <v>0</v>
      </c>
      <c r="H1093" s="2" t="s">
        <v>3039</v>
      </c>
      <c r="I1093" s="2" t="s">
        <v>3646</v>
      </c>
      <c r="J1093" s="2" t="s">
        <v>3088</v>
      </c>
    </row>
    <row r="1094" ht="19" customHeight="1" spans="1:10">
      <c r="A1094" s="2">
        <v>4</v>
      </c>
      <c r="B1094" s="2" t="s">
        <v>3647</v>
      </c>
      <c r="C1094" s="2" t="s">
        <v>121</v>
      </c>
      <c r="D1094" s="3">
        <v>114.6</v>
      </c>
      <c r="E1094" s="3"/>
      <c r="F1094" s="3">
        <f t="shared" si="34"/>
        <v>114.6</v>
      </c>
      <c r="G1094" s="3">
        <f t="shared" si="35"/>
        <v>0</v>
      </c>
      <c r="H1094" s="2" t="s">
        <v>3039</v>
      </c>
      <c r="I1094" s="2" t="s">
        <v>3617</v>
      </c>
      <c r="J1094" s="2" t="s">
        <v>3272</v>
      </c>
    </row>
    <row r="1095" ht="19" customHeight="1" spans="1:10">
      <c r="A1095" s="2">
        <v>4</v>
      </c>
      <c r="B1095" s="2" t="s">
        <v>224</v>
      </c>
      <c r="C1095" s="2" t="s">
        <v>179</v>
      </c>
      <c r="D1095" s="3">
        <v>691.9</v>
      </c>
      <c r="E1095" s="3"/>
      <c r="F1095" s="3">
        <f t="shared" si="34"/>
        <v>691.9</v>
      </c>
      <c r="G1095" s="3">
        <f t="shared" si="35"/>
        <v>0</v>
      </c>
      <c r="H1095" s="2" t="s">
        <v>3039</v>
      </c>
      <c r="I1095" s="2" t="s">
        <v>3622</v>
      </c>
      <c r="J1095" s="2" t="s">
        <v>3183</v>
      </c>
    </row>
    <row r="1096" ht="19" customHeight="1" spans="1:10">
      <c r="A1096" s="2">
        <v>4</v>
      </c>
      <c r="B1096" s="2" t="s">
        <v>224</v>
      </c>
      <c r="C1096" s="2" t="s">
        <v>274</v>
      </c>
      <c r="D1096" s="3">
        <v>1953</v>
      </c>
      <c r="E1096" s="3"/>
      <c r="F1096" s="3">
        <f t="shared" si="34"/>
        <v>1953</v>
      </c>
      <c r="G1096" s="3">
        <f t="shared" si="35"/>
        <v>0</v>
      </c>
      <c r="H1096" s="2" t="s">
        <v>3039</v>
      </c>
      <c r="I1096" s="2" t="s">
        <v>3648</v>
      </c>
      <c r="J1096" s="2" t="s">
        <v>3065</v>
      </c>
    </row>
    <row r="1097" ht="19" customHeight="1" spans="1:10">
      <c r="A1097" s="2">
        <v>4</v>
      </c>
      <c r="B1097" s="2" t="s">
        <v>3649</v>
      </c>
      <c r="C1097" s="2" t="s">
        <v>66</v>
      </c>
      <c r="D1097" s="3">
        <v>180.3</v>
      </c>
      <c r="E1097" s="3"/>
      <c r="F1097" s="3">
        <f t="shared" si="34"/>
        <v>180.3</v>
      </c>
      <c r="G1097" s="3">
        <f t="shared" si="35"/>
        <v>0</v>
      </c>
      <c r="H1097" s="2" t="s">
        <v>3039</v>
      </c>
      <c r="I1097" s="2" t="s">
        <v>3646</v>
      </c>
      <c r="J1097" s="2" t="s">
        <v>3133</v>
      </c>
    </row>
    <row r="1098" ht="19" customHeight="1" spans="1:10">
      <c r="A1098" s="2">
        <v>4</v>
      </c>
      <c r="B1098" s="2" t="s">
        <v>3649</v>
      </c>
      <c r="C1098" s="2" t="s">
        <v>274</v>
      </c>
      <c r="D1098" s="3">
        <v>2115.9</v>
      </c>
      <c r="E1098" s="3"/>
      <c r="F1098" s="3">
        <f t="shared" si="34"/>
        <v>2115.9</v>
      </c>
      <c r="G1098" s="3">
        <f t="shared" si="35"/>
        <v>0</v>
      </c>
      <c r="H1098" s="2" t="s">
        <v>3039</v>
      </c>
      <c r="I1098" s="2" t="s">
        <v>3650</v>
      </c>
      <c r="J1098" s="2" t="s">
        <v>3244</v>
      </c>
    </row>
    <row r="1099" ht="19" customHeight="1" spans="1:10">
      <c r="A1099" s="2">
        <v>4</v>
      </c>
      <c r="B1099" s="2" t="s">
        <v>279</v>
      </c>
      <c r="C1099" s="2" t="s">
        <v>274</v>
      </c>
      <c r="D1099" s="3">
        <v>1151.1</v>
      </c>
      <c r="E1099" s="3"/>
      <c r="F1099" s="3">
        <f t="shared" si="34"/>
        <v>1151.1</v>
      </c>
      <c r="G1099" s="3">
        <f t="shared" si="35"/>
        <v>0</v>
      </c>
      <c r="H1099" s="2" t="s">
        <v>3039</v>
      </c>
      <c r="I1099" s="2" t="s">
        <v>3651</v>
      </c>
      <c r="J1099" s="2" t="s">
        <v>3156</v>
      </c>
    </row>
    <row r="1100" ht="19" customHeight="1" spans="1:10">
      <c r="A1100" s="2">
        <v>4</v>
      </c>
      <c r="B1100" s="2" t="s">
        <v>3504</v>
      </c>
      <c r="C1100" s="2" t="s">
        <v>274</v>
      </c>
      <c r="D1100" s="3">
        <v>5559.4</v>
      </c>
      <c r="E1100" s="3"/>
      <c r="F1100" s="3">
        <f t="shared" si="34"/>
        <v>5559.4</v>
      </c>
      <c r="G1100" s="3">
        <f t="shared" si="35"/>
        <v>0</v>
      </c>
      <c r="H1100" s="2" t="s">
        <v>3039</v>
      </c>
      <c r="I1100" s="2" t="s">
        <v>3612</v>
      </c>
      <c r="J1100" s="2" t="s">
        <v>3136</v>
      </c>
    </row>
    <row r="1101" ht="19" customHeight="1" spans="1:10">
      <c r="A1101" s="2">
        <v>4</v>
      </c>
      <c r="B1101" s="2" t="s">
        <v>3652</v>
      </c>
      <c r="C1101" s="2" t="s">
        <v>274</v>
      </c>
      <c r="D1101" s="3">
        <v>3524.8</v>
      </c>
      <c r="E1101" s="3"/>
      <c r="F1101" s="3">
        <f t="shared" si="34"/>
        <v>3524.8</v>
      </c>
      <c r="G1101" s="3">
        <f t="shared" si="35"/>
        <v>0</v>
      </c>
      <c r="H1101" s="2" t="s">
        <v>3039</v>
      </c>
      <c r="I1101" s="2" t="s">
        <v>3653</v>
      </c>
      <c r="J1101" s="2" t="s">
        <v>3380</v>
      </c>
    </row>
    <row r="1102" ht="19" customHeight="1" spans="1:10">
      <c r="A1102" s="2">
        <v>4</v>
      </c>
      <c r="B1102" s="2" t="s">
        <v>3654</v>
      </c>
      <c r="C1102" s="2" t="s">
        <v>444</v>
      </c>
      <c r="D1102" s="3">
        <v>843.7</v>
      </c>
      <c r="E1102" s="3"/>
      <c r="F1102" s="3">
        <f t="shared" si="34"/>
        <v>843.7</v>
      </c>
      <c r="G1102" s="3">
        <f t="shared" si="35"/>
        <v>0</v>
      </c>
      <c r="H1102" s="2" t="s">
        <v>3039</v>
      </c>
      <c r="I1102" s="2" t="s">
        <v>3637</v>
      </c>
      <c r="J1102" s="2" t="s">
        <v>3517</v>
      </c>
    </row>
    <row r="1103" ht="19" customHeight="1" spans="1:10">
      <c r="A1103" s="2">
        <v>4</v>
      </c>
      <c r="B1103" s="2" t="s">
        <v>229</v>
      </c>
      <c r="C1103" s="2" t="s">
        <v>274</v>
      </c>
      <c r="D1103" s="3">
        <v>5422.3</v>
      </c>
      <c r="E1103" s="3"/>
      <c r="F1103" s="3">
        <f t="shared" si="34"/>
        <v>5422.3</v>
      </c>
      <c r="G1103" s="3">
        <f t="shared" si="35"/>
        <v>0</v>
      </c>
      <c r="H1103" s="2" t="s">
        <v>3039</v>
      </c>
      <c r="I1103" s="2" t="s">
        <v>3612</v>
      </c>
      <c r="J1103" s="2" t="s">
        <v>3184</v>
      </c>
    </row>
    <row r="1104" ht="19" customHeight="1" spans="1:10">
      <c r="A1104" s="2">
        <v>4</v>
      </c>
      <c r="B1104" s="2" t="s">
        <v>280</v>
      </c>
      <c r="C1104" s="2" t="s">
        <v>274</v>
      </c>
      <c r="D1104" s="3">
        <v>1713.6</v>
      </c>
      <c r="E1104" s="3"/>
      <c r="F1104" s="3">
        <f t="shared" si="34"/>
        <v>1713.6</v>
      </c>
      <c r="G1104" s="3">
        <f t="shared" si="35"/>
        <v>0</v>
      </c>
      <c r="H1104" s="2" t="s">
        <v>3039</v>
      </c>
      <c r="I1104" s="2" t="s">
        <v>3653</v>
      </c>
      <c r="J1104" s="2" t="s">
        <v>3390</v>
      </c>
    </row>
    <row r="1105" ht="19" customHeight="1" spans="1:10">
      <c r="A1105" s="2">
        <v>4</v>
      </c>
      <c r="B1105" s="2" t="s">
        <v>472</v>
      </c>
      <c r="C1105" s="2" t="s">
        <v>444</v>
      </c>
      <c r="D1105" s="3">
        <v>1232.1</v>
      </c>
      <c r="E1105" s="3"/>
      <c r="F1105" s="3">
        <f t="shared" si="34"/>
        <v>1232.1</v>
      </c>
      <c r="G1105" s="3">
        <f t="shared" si="35"/>
        <v>0</v>
      </c>
      <c r="H1105" s="2" t="s">
        <v>3039</v>
      </c>
      <c r="I1105" s="2" t="s">
        <v>3637</v>
      </c>
      <c r="J1105" s="2" t="s">
        <v>3655</v>
      </c>
    </row>
    <row r="1106" ht="19" customHeight="1" spans="1:10">
      <c r="A1106" s="2">
        <v>4</v>
      </c>
      <c r="B1106" s="2" t="s">
        <v>234</v>
      </c>
      <c r="C1106" s="2" t="s">
        <v>274</v>
      </c>
      <c r="D1106" s="3">
        <v>0</v>
      </c>
      <c r="E1106" s="3"/>
      <c r="F1106" s="3">
        <f t="shared" si="34"/>
        <v>0</v>
      </c>
      <c r="G1106" s="3">
        <f t="shared" si="35"/>
        <v>0</v>
      </c>
      <c r="H1106" s="2" t="s">
        <v>3039</v>
      </c>
      <c r="I1106" s="2" t="s">
        <v>3612</v>
      </c>
      <c r="J1106" s="2" t="s">
        <v>3321</v>
      </c>
    </row>
    <row r="1107" ht="19" customHeight="1" spans="1:10">
      <c r="A1107" s="2">
        <v>4</v>
      </c>
      <c r="B1107" s="2" t="s">
        <v>3656</v>
      </c>
      <c r="C1107" s="2" t="s">
        <v>274</v>
      </c>
      <c r="D1107" s="3">
        <v>312.4</v>
      </c>
      <c r="E1107" s="3"/>
      <c r="F1107" s="3">
        <f t="shared" si="34"/>
        <v>312.4</v>
      </c>
      <c r="G1107" s="3">
        <f t="shared" si="35"/>
        <v>0</v>
      </c>
      <c r="H1107" s="2" t="s">
        <v>3039</v>
      </c>
      <c r="I1107" s="2" t="s">
        <v>3651</v>
      </c>
      <c r="J1107" s="2" t="s">
        <v>3283</v>
      </c>
    </row>
    <row r="1108" ht="19" customHeight="1" spans="1:10">
      <c r="A1108" s="2">
        <v>4</v>
      </c>
      <c r="B1108" s="2" t="s">
        <v>281</v>
      </c>
      <c r="C1108" s="2" t="s">
        <v>274</v>
      </c>
      <c r="D1108" s="3">
        <v>1526.7</v>
      </c>
      <c r="E1108" s="3"/>
      <c r="F1108" s="3">
        <f t="shared" si="34"/>
        <v>1526.7</v>
      </c>
      <c r="G1108" s="3">
        <f t="shared" si="35"/>
        <v>0</v>
      </c>
      <c r="H1108" s="2" t="s">
        <v>3039</v>
      </c>
      <c r="I1108" s="2" t="s">
        <v>3651</v>
      </c>
      <c r="J1108" s="2" t="s">
        <v>3079</v>
      </c>
    </row>
    <row r="1109" ht="19" customHeight="1" spans="1:10">
      <c r="A1109" s="2">
        <v>4</v>
      </c>
      <c r="B1109" s="2" t="s">
        <v>482</v>
      </c>
      <c r="C1109" s="2" t="s">
        <v>121</v>
      </c>
      <c r="D1109" s="3">
        <v>230.4</v>
      </c>
      <c r="E1109" s="3"/>
      <c r="F1109" s="3">
        <f t="shared" si="34"/>
        <v>230.4</v>
      </c>
      <c r="G1109" s="3">
        <f t="shared" si="35"/>
        <v>0</v>
      </c>
      <c r="H1109" s="2" t="s">
        <v>3039</v>
      </c>
      <c r="I1109" s="2" t="s">
        <v>3617</v>
      </c>
      <c r="J1109" s="2" t="s">
        <v>3167</v>
      </c>
    </row>
    <row r="1110" ht="19" customHeight="1" spans="1:10">
      <c r="A1110" s="2">
        <v>4</v>
      </c>
      <c r="B1110" s="2" t="s">
        <v>3657</v>
      </c>
      <c r="C1110" s="2" t="s">
        <v>444</v>
      </c>
      <c r="D1110" s="3">
        <v>1449.5</v>
      </c>
      <c r="E1110" s="3"/>
      <c r="F1110" s="3">
        <f t="shared" si="34"/>
        <v>1449.5</v>
      </c>
      <c r="G1110" s="3">
        <f t="shared" si="35"/>
        <v>0</v>
      </c>
      <c r="H1110" s="2" t="s">
        <v>3039</v>
      </c>
      <c r="I1110" s="2" t="s">
        <v>3637</v>
      </c>
      <c r="J1110" s="2" t="s">
        <v>3658</v>
      </c>
    </row>
    <row r="1111" ht="19" customHeight="1" spans="1:10">
      <c r="A1111" s="2">
        <v>4</v>
      </c>
      <c r="B1111" s="2" t="s">
        <v>64</v>
      </c>
      <c r="C1111" s="2" t="s">
        <v>66</v>
      </c>
      <c r="D1111" s="3">
        <v>38.5</v>
      </c>
      <c r="E1111" s="3"/>
      <c r="F1111" s="3">
        <f t="shared" si="34"/>
        <v>38.5</v>
      </c>
      <c r="G1111" s="3">
        <f t="shared" si="35"/>
        <v>0</v>
      </c>
      <c r="H1111" s="2" t="s">
        <v>3039</v>
      </c>
      <c r="I1111" s="2" t="s">
        <v>3638</v>
      </c>
      <c r="J1111" s="2" t="s">
        <v>3286</v>
      </c>
    </row>
    <row r="1112" ht="19" customHeight="1" spans="1:10">
      <c r="A1112" s="2">
        <v>4</v>
      </c>
      <c r="B1112" s="2" t="s">
        <v>64</v>
      </c>
      <c r="C1112" s="2" t="s">
        <v>274</v>
      </c>
      <c r="D1112" s="3">
        <v>43.4</v>
      </c>
      <c r="E1112" s="3"/>
      <c r="F1112" s="3">
        <f t="shared" si="34"/>
        <v>43.4</v>
      </c>
      <c r="G1112" s="3">
        <f t="shared" si="35"/>
        <v>0</v>
      </c>
      <c r="H1112" s="2" t="s">
        <v>3039</v>
      </c>
      <c r="I1112" s="2" t="s">
        <v>3651</v>
      </c>
      <c r="J1112" s="2" t="s">
        <v>3339</v>
      </c>
    </row>
    <row r="1113" ht="19" customHeight="1" spans="1:10">
      <c r="A1113" s="2">
        <v>4</v>
      </c>
      <c r="B1113" s="2" t="s">
        <v>72</v>
      </c>
      <c r="C1113" s="2" t="s">
        <v>66</v>
      </c>
      <c r="D1113" s="3">
        <v>69.5</v>
      </c>
      <c r="E1113" s="3"/>
      <c r="F1113" s="3">
        <f t="shared" si="34"/>
        <v>69.5</v>
      </c>
      <c r="G1113" s="3">
        <f t="shared" si="35"/>
        <v>0</v>
      </c>
      <c r="H1113" s="2" t="s">
        <v>3039</v>
      </c>
      <c r="I1113" s="2" t="s">
        <v>3638</v>
      </c>
      <c r="J1113" s="2" t="s">
        <v>3072</v>
      </c>
    </row>
    <row r="1114" ht="19" customHeight="1" spans="1:10">
      <c r="A1114" s="2">
        <v>4</v>
      </c>
      <c r="B1114" s="2" t="s">
        <v>72</v>
      </c>
      <c r="C1114" s="2" t="s">
        <v>274</v>
      </c>
      <c r="D1114" s="3">
        <v>2699.6</v>
      </c>
      <c r="E1114" s="3"/>
      <c r="F1114" s="3">
        <f t="shared" si="34"/>
        <v>2699.6</v>
      </c>
      <c r="G1114" s="3">
        <f t="shared" si="35"/>
        <v>0</v>
      </c>
      <c r="H1114" s="2" t="s">
        <v>3039</v>
      </c>
      <c r="I1114" s="2" t="s">
        <v>3651</v>
      </c>
      <c r="J1114" s="2" t="s">
        <v>3210</v>
      </c>
    </row>
    <row r="1115" ht="19" customHeight="1" spans="1:10">
      <c r="A1115" s="2">
        <v>4</v>
      </c>
      <c r="B1115" s="2" t="s">
        <v>573</v>
      </c>
      <c r="C1115" s="2" t="s">
        <v>564</v>
      </c>
      <c r="D1115" s="3">
        <v>3575.4</v>
      </c>
      <c r="E1115" s="3"/>
      <c r="F1115" s="3">
        <f t="shared" si="34"/>
        <v>3575.4</v>
      </c>
      <c r="G1115" s="3">
        <f t="shared" si="35"/>
        <v>0</v>
      </c>
      <c r="H1115" s="2" t="s">
        <v>3039</v>
      </c>
      <c r="I1115" s="2" t="s">
        <v>3612</v>
      </c>
      <c r="J1115" s="2" t="s">
        <v>3659</v>
      </c>
    </row>
    <row r="1116" ht="19" customHeight="1" spans="1:10">
      <c r="A1116" s="2">
        <v>4</v>
      </c>
      <c r="B1116" s="2" t="s">
        <v>3506</v>
      </c>
      <c r="C1116" s="2" t="s">
        <v>66</v>
      </c>
      <c r="D1116" s="3">
        <v>43.1</v>
      </c>
      <c r="E1116" s="3"/>
      <c r="F1116" s="3">
        <f t="shared" si="34"/>
        <v>43.1</v>
      </c>
      <c r="G1116" s="3">
        <f t="shared" si="35"/>
        <v>0</v>
      </c>
      <c r="H1116" s="2" t="s">
        <v>3039</v>
      </c>
      <c r="I1116" s="2" t="s">
        <v>3638</v>
      </c>
      <c r="J1116" s="2" t="s">
        <v>3064</v>
      </c>
    </row>
    <row r="1117" ht="19" customHeight="1" spans="1:10">
      <c r="A1117" s="2">
        <v>4</v>
      </c>
      <c r="B1117" s="2" t="s">
        <v>3506</v>
      </c>
      <c r="C1117" s="2" t="s">
        <v>274</v>
      </c>
      <c r="D1117" s="3">
        <v>6063</v>
      </c>
      <c r="E1117" s="3"/>
      <c r="F1117" s="3">
        <f t="shared" si="34"/>
        <v>6063</v>
      </c>
      <c r="G1117" s="3">
        <f t="shared" si="35"/>
        <v>0</v>
      </c>
      <c r="H1117" s="2" t="s">
        <v>3039</v>
      </c>
      <c r="I1117" s="2" t="s">
        <v>3612</v>
      </c>
      <c r="J1117" s="2" t="s">
        <v>3377</v>
      </c>
    </row>
    <row r="1118" ht="19" customHeight="1" spans="1:10">
      <c r="A1118" s="2">
        <v>4</v>
      </c>
      <c r="B1118" s="2" t="s">
        <v>487</v>
      </c>
      <c r="C1118" s="2" t="s">
        <v>121</v>
      </c>
      <c r="D1118" s="3">
        <v>110.7</v>
      </c>
      <c r="E1118" s="3"/>
      <c r="F1118" s="3">
        <f t="shared" si="34"/>
        <v>110.7</v>
      </c>
      <c r="G1118" s="3">
        <f t="shared" si="35"/>
        <v>0</v>
      </c>
      <c r="H1118" s="2" t="s">
        <v>3039</v>
      </c>
      <c r="I1118" s="2" t="s">
        <v>3646</v>
      </c>
      <c r="J1118" s="2" t="s">
        <v>3280</v>
      </c>
    </row>
    <row r="1119" ht="19" customHeight="1" spans="1:10">
      <c r="A1119" s="2">
        <v>4</v>
      </c>
      <c r="B1119" s="2" t="s">
        <v>3048</v>
      </c>
      <c r="C1119" s="2" t="s">
        <v>564</v>
      </c>
      <c r="D1119" s="3">
        <v>3059.6</v>
      </c>
      <c r="E1119" s="3"/>
      <c r="F1119" s="3">
        <f t="shared" si="34"/>
        <v>3059.6</v>
      </c>
      <c r="G1119" s="3">
        <f t="shared" si="35"/>
        <v>0</v>
      </c>
      <c r="H1119" s="2" t="s">
        <v>3039</v>
      </c>
      <c r="I1119" s="2" t="s">
        <v>3612</v>
      </c>
      <c r="J1119" s="2" t="s">
        <v>3660</v>
      </c>
    </row>
    <row r="1120" ht="19" customHeight="1" spans="1:10">
      <c r="A1120" s="2">
        <v>4</v>
      </c>
      <c r="B1120" s="2" t="s">
        <v>3050</v>
      </c>
      <c r="C1120" s="2" t="s">
        <v>179</v>
      </c>
      <c r="D1120" s="3">
        <v>283</v>
      </c>
      <c r="E1120" s="3"/>
      <c r="F1120" s="3">
        <f t="shared" si="34"/>
        <v>283</v>
      </c>
      <c r="G1120" s="3">
        <f t="shared" si="35"/>
        <v>0</v>
      </c>
      <c r="H1120" s="2" t="s">
        <v>3039</v>
      </c>
      <c r="I1120" s="2" t="s">
        <v>3661</v>
      </c>
      <c r="J1120" s="2" t="s">
        <v>3101</v>
      </c>
    </row>
    <row r="1121" ht="19" customHeight="1" spans="1:10">
      <c r="A1121" s="2">
        <v>4</v>
      </c>
      <c r="B1121" s="2" t="s">
        <v>3052</v>
      </c>
      <c r="C1121" s="2" t="s">
        <v>179</v>
      </c>
      <c r="D1121" s="3">
        <v>2118.6</v>
      </c>
      <c r="E1121" s="3"/>
      <c r="F1121" s="3">
        <f t="shared" si="34"/>
        <v>2118.6</v>
      </c>
      <c r="G1121" s="3">
        <f t="shared" si="35"/>
        <v>0</v>
      </c>
      <c r="H1121" s="2" t="s">
        <v>3039</v>
      </c>
      <c r="I1121" s="2" t="s">
        <v>3612</v>
      </c>
      <c r="J1121" s="2" t="s">
        <v>3417</v>
      </c>
    </row>
    <row r="1122" ht="19" customHeight="1" spans="1:10">
      <c r="A1122" s="2">
        <v>4</v>
      </c>
      <c r="B1122" s="2" t="s">
        <v>579</v>
      </c>
      <c r="C1122" s="2" t="s">
        <v>121</v>
      </c>
      <c r="D1122" s="3">
        <v>3351.5</v>
      </c>
      <c r="E1122" s="3"/>
      <c r="F1122" s="3">
        <f t="shared" si="34"/>
        <v>3351.5</v>
      </c>
      <c r="G1122" s="3">
        <f t="shared" si="35"/>
        <v>0</v>
      </c>
      <c r="H1122" s="2" t="s">
        <v>3039</v>
      </c>
      <c r="I1122" s="2" t="s">
        <v>3612</v>
      </c>
      <c r="J1122" s="2" t="s">
        <v>3145</v>
      </c>
    </row>
    <row r="1123" ht="19" customHeight="1" spans="1:10">
      <c r="A1123" s="2">
        <v>4</v>
      </c>
      <c r="B1123" s="2" t="s">
        <v>355</v>
      </c>
      <c r="C1123" s="2" t="s">
        <v>356</v>
      </c>
      <c r="D1123" s="3">
        <v>5744.9</v>
      </c>
      <c r="E1123" s="3"/>
      <c r="F1123" s="3">
        <f t="shared" si="34"/>
        <v>5744.9</v>
      </c>
      <c r="G1123" s="3">
        <f t="shared" si="35"/>
        <v>0</v>
      </c>
      <c r="H1123" s="2" t="s">
        <v>3039</v>
      </c>
      <c r="I1123" s="2" t="s">
        <v>3612</v>
      </c>
      <c r="J1123" s="2" t="s">
        <v>3274</v>
      </c>
    </row>
    <row r="1124" ht="19" customHeight="1" spans="1:10">
      <c r="A1124" s="2">
        <v>4</v>
      </c>
      <c r="B1124" s="2" t="s">
        <v>3056</v>
      </c>
      <c r="C1124" s="2" t="s">
        <v>66</v>
      </c>
      <c r="D1124" s="3">
        <v>3789.7</v>
      </c>
      <c r="E1124" s="3"/>
      <c r="F1124" s="3">
        <f t="shared" si="34"/>
        <v>3789.7</v>
      </c>
      <c r="G1124" s="3">
        <f t="shared" si="35"/>
        <v>0</v>
      </c>
      <c r="H1124" s="2" t="s">
        <v>3039</v>
      </c>
      <c r="I1124" s="2" t="s">
        <v>3612</v>
      </c>
      <c r="J1124" s="2" t="s">
        <v>3119</v>
      </c>
    </row>
    <row r="1125" ht="19" customHeight="1" spans="1:10">
      <c r="A1125" s="2">
        <v>4</v>
      </c>
      <c r="B1125" s="2" t="s">
        <v>3511</v>
      </c>
      <c r="C1125" s="2" t="s">
        <v>66</v>
      </c>
      <c r="D1125" s="3">
        <v>0</v>
      </c>
      <c r="E1125" s="3"/>
      <c r="F1125" s="3">
        <f t="shared" si="34"/>
        <v>0</v>
      </c>
      <c r="G1125" s="3">
        <f t="shared" si="35"/>
        <v>0</v>
      </c>
      <c r="H1125" s="2" t="s">
        <v>3039</v>
      </c>
      <c r="I1125" s="2" t="s">
        <v>3612</v>
      </c>
      <c r="J1125" s="2" t="s">
        <v>3024</v>
      </c>
    </row>
    <row r="1126" ht="19" customHeight="1" spans="1:10">
      <c r="A1126" s="2">
        <v>4</v>
      </c>
      <c r="B1126" s="2" t="s">
        <v>580</v>
      </c>
      <c r="C1126" s="2" t="s">
        <v>121</v>
      </c>
      <c r="D1126" s="3">
        <v>1156.9</v>
      </c>
      <c r="E1126" s="3"/>
      <c r="F1126" s="3">
        <f t="shared" si="34"/>
        <v>1156.9</v>
      </c>
      <c r="G1126" s="3">
        <f t="shared" si="35"/>
        <v>0</v>
      </c>
      <c r="H1126" s="2" t="s">
        <v>3039</v>
      </c>
      <c r="I1126" s="2" t="s">
        <v>3612</v>
      </c>
      <c r="J1126" s="2" t="s">
        <v>3171</v>
      </c>
    </row>
    <row r="1127" ht="19" customHeight="1" spans="1:10">
      <c r="A1127" s="2">
        <v>4</v>
      </c>
      <c r="B1127" s="2" t="s">
        <v>581</v>
      </c>
      <c r="C1127" s="2" t="s">
        <v>121</v>
      </c>
      <c r="D1127" s="3">
        <v>2552</v>
      </c>
      <c r="E1127" s="3"/>
      <c r="F1127" s="3">
        <f t="shared" si="34"/>
        <v>2552</v>
      </c>
      <c r="G1127" s="3">
        <f t="shared" si="35"/>
        <v>0</v>
      </c>
      <c r="H1127" s="2" t="s">
        <v>3039</v>
      </c>
      <c r="I1127" s="2" t="s">
        <v>3612</v>
      </c>
      <c r="J1127" s="2" t="s">
        <v>3281</v>
      </c>
    </row>
    <row r="1128" ht="19" customHeight="1" spans="1:10">
      <c r="A1128" s="2">
        <v>4</v>
      </c>
      <c r="B1128" s="2" t="s">
        <v>3060</v>
      </c>
      <c r="C1128" s="2" t="s">
        <v>66</v>
      </c>
      <c r="D1128" s="3">
        <v>4286.1</v>
      </c>
      <c r="E1128" s="3"/>
      <c r="F1128" s="3">
        <f t="shared" si="34"/>
        <v>4286.1</v>
      </c>
      <c r="G1128" s="3">
        <f t="shared" si="35"/>
        <v>0</v>
      </c>
      <c r="H1128" s="2" t="s">
        <v>3039</v>
      </c>
      <c r="I1128" s="2" t="s">
        <v>3612</v>
      </c>
      <c r="J1128" s="2" t="s">
        <v>3250</v>
      </c>
    </row>
    <row r="1129" ht="19" customHeight="1" spans="1:10">
      <c r="A1129" s="2">
        <v>4</v>
      </c>
      <c r="B1129" s="2" t="s">
        <v>3063</v>
      </c>
      <c r="C1129" s="2" t="s">
        <v>179</v>
      </c>
      <c r="D1129" s="3">
        <v>875.1</v>
      </c>
      <c r="E1129" s="3"/>
      <c r="F1129" s="3">
        <f t="shared" si="34"/>
        <v>875.1</v>
      </c>
      <c r="G1129" s="3">
        <f t="shared" si="35"/>
        <v>0</v>
      </c>
      <c r="H1129" s="2" t="s">
        <v>3039</v>
      </c>
      <c r="I1129" s="2" t="s">
        <v>3612</v>
      </c>
      <c r="J1129" s="2" t="s">
        <v>3292</v>
      </c>
    </row>
    <row r="1130" ht="19" customHeight="1" spans="1:10">
      <c r="A1130" s="2">
        <v>4</v>
      </c>
      <c r="B1130" s="2" t="s">
        <v>3512</v>
      </c>
      <c r="C1130" s="2" t="s">
        <v>66</v>
      </c>
      <c r="D1130" s="3">
        <v>0</v>
      </c>
      <c r="E1130" s="3"/>
      <c r="F1130" s="3">
        <f t="shared" si="34"/>
        <v>0</v>
      </c>
      <c r="G1130" s="3">
        <f t="shared" si="35"/>
        <v>0</v>
      </c>
      <c r="H1130" s="2" t="s">
        <v>3039</v>
      </c>
      <c r="I1130" s="2" t="s">
        <v>3612</v>
      </c>
      <c r="J1130" s="2" t="s">
        <v>3081</v>
      </c>
    </row>
    <row r="1131" ht="19" customHeight="1" spans="1:10">
      <c r="A1131" s="2">
        <v>4</v>
      </c>
      <c r="B1131" s="2" t="s">
        <v>583</v>
      </c>
      <c r="C1131" s="2" t="s">
        <v>121</v>
      </c>
      <c r="D1131" s="3">
        <v>3922.1</v>
      </c>
      <c r="E1131" s="3"/>
      <c r="F1131" s="3">
        <f t="shared" si="34"/>
        <v>3922.1</v>
      </c>
      <c r="G1131" s="3">
        <f t="shared" si="35"/>
        <v>0</v>
      </c>
      <c r="H1131" s="2" t="s">
        <v>3039</v>
      </c>
      <c r="I1131" s="2" t="s">
        <v>3612</v>
      </c>
      <c r="J1131" s="2" t="s">
        <v>3141</v>
      </c>
    </row>
    <row r="1132" ht="19" customHeight="1" spans="1:10">
      <c r="A1132" s="2">
        <v>4</v>
      </c>
      <c r="B1132" s="2" t="s">
        <v>490</v>
      </c>
      <c r="C1132" s="2" t="s">
        <v>121</v>
      </c>
      <c r="D1132" s="3">
        <v>88.6</v>
      </c>
      <c r="E1132" s="3"/>
      <c r="F1132" s="3">
        <f t="shared" si="34"/>
        <v>88.6</v>
      </c>
      <c r="G1132" s="3">
        <f t="shared" si="35"/>
        <v>0</v>
      </c>
      <c r="H1132" s="2" t="s">
        <v>3039</v>
      </c>
      <c r="I1132" s="2" t="s">
        <v>3646</v>
      </c>
      <c r="J1132" s="2" t="s">
        <v>3240</v>
      </c>
    </row>
    <row r="1133" ht="19" customHeight="1" spans="1:10">
      <c r="A1133" s="2">
        <v>4</v>
      </c>
      <c r="B1133" s="2" t="s">
        <v>490</v>
      </c>
      <c r="C1133" s="2" t="s">
        <v>564</v>
      </c>
      <c r="D1133" s="3">
        <v>721.9</v>
      </c>
      <c r="E1133" s="3"/>
      <c r="F1133" s="3">
        <f t="shared" si="34"/>
        <v>721.9</v>
      </c>
      <c r="G1133" s="3">
        <f t="shared" si="35"/>
        <v>0</v>
      </c>
      <c r="H1133" s="2" t="s">
        <v>3039</v>
      </c>
      <c r="I1133" s="2" t="s">
        <v>3662</v>
      </c>
      <c r="J1133" s="2" t="s">
        <v>3663</v>
      </c>
    </row>
    <row r="1134" ht="19" customHeight="1" spans="1:10">
      <c r="A1134" s="2">
        <v>4</v>
      </c>
      <c r="B1134" s="2" t="s">
        <v>584</v>
      </c>
      <c r="C1134" s="2" t="s">
        <v>121</v>
      </c>
      <c r="D1134" s="3">
        <v>2656.6</v>
      </c>
      <c r="E1134" s="3"/>
      <c r="F1134" s="3">
        <f t="shared" si="34"/>
        <v>2656.6</v>
      </c>
      <c r="G1134" s="3">
        <f t="shared" si="35"/>
        <v>0</v>
      </c>
      <c r="H1134" s="2" t="s">
        <v>3039</v>
      </c>
      <c r="I1134" s="2" t="s">
        <v>3612</v>
      </c>
      <c r="J1134" s="2" t="s">
        <v>2989</v>
      </c>
    </row>
    <row r="1135" ht="19" customHeight="1" spans="1:10">
      <c r="A1135" s="2">
        <v>4</v>
      </c>
      <c r="B1135" s="2" t="s">
        <v>585</v>
      </c>
      <c r="C1135" s="2" t="s">
        <v>121</v>
      </c>
      <c r="D1135" s="3">
        <v>2056.9</v>
      </c>
      <c r="E1135" s="3"/>
      <c r="F1135" s="3">
        <f t="shared" si="34"/>
        <v>2056.9</v>
      </c>
      <c r="G1135" s="3">
        <f t="shared" si="35"/>
        <v>0</v>
      </c>
      <c r="H1135" s="2" t="s">
        <v>3039</v>
      </c>
      <c r="I1135" s="2" t="s">
        <v>3612</v>
      </c>
      <c r="J1135" s="2" t="s">
        <v>3187</v>
      </c>
    </row>
    <row r="1136" ht="19" customHeight="1" spans="1:10">
      <c r="A1136" s="2">
        <v>4</v>
      </c>
      <c r="B1136" s="2" t="s">
        <v>587</v>
      </c>
      <c r="C1136" s="2" t="s">
        <v>121</v>
      </c>
      <c r="D1136" s="3">
        <v>1128.2</v>
      </c>
      <c r="E1136" s="3"/>
      <c r="F1136" s="3">
        <f t="shared" si="34"/>
        <v>1128.2</v>
      </c>
      <c r="G1136" s="3">
        <f t="shared" si="35"/>
        <v>0</v>
      </c>
      <c r="H1136" s="2" t="s">
        <v>3039</v>
      </c>
      <c r="I1136" s="2" t="s">
        <v>3612</v>
      </c>
      <c r="J1136" s="2" t="s">
        <v>3195</v>
      </c>
    </row>
    <row r="1137" ht="19" customHeight="1" spans="1:10">
      <c r="A1137" s="2">
        <v>4</v>
      </c>
      <c r="B1137" s="2" t="s">
        <v>588</v>
      </c>
      <c r="C1137" s="2" t="s">
        <v>3070</v>
      </c>
      <c r="D1137" s="3">
        <v>1127.8</v>
      </c>
      <c r="E1137" s="3"/>
      <c r="F1137" s="3">
        <f t="shared" si="34"/>
        <v>1127.8</v>
      </c>
      <c r="G1137" s="3">
        <f t="shared" si="35"/>
        <v>0</v>
      </c>
      <c r="H1137" s="2" t="s">
        <v>3039</v>
      </c>
      <c r="I1137" s="2" t="s">
        <v>3612</v>
      </c>
      <c r="J1137" s="2" t="s">
        <v>3591</v>
      </c>
    </row>
    <row r="1138" ht="19" customHeight="1" spans="1:10">
      <c r="A1138" s="2">
        <v>4</v>
      </c>
      <c r="B1138" s="2" t="s">
        <v>591</v>
      </c>
      <c r="C1138" s="2" t="s">
        <v>121</v>
      </c>
      <c r="D1138" s="3">
        <v>1486.8</v>
      </c>
      <c r="E1138" s="3"/>
      <c r="F1138" s="3">
        <f t="shared" si="34"/>
        <v>1486.8</v>
      </c>
      <c r="G1138" s="3">
        <f t="shared" si="35"/>
        <v>0</v>
      </c>
      <c r="H1138" s="2" t="s">
        <v>3039</v>
      </c>
      <c r="I1138" s="2" t="s">
        <v>3612</v>
      </c>
      <c r="J1138" s="2" t="s">
        <v>3333</v>
      </c>
    </row>
    <row r="1139" ht="19" customHeight="1" spans="1:10">
      <c r="A1139" s="2">
        <v>4</v>
      </c>
      <c r="B1139" s="2" t="s">
        <v>593</v>
      </c>
      <c r="C1139" s="2" t="s">
        <v>121</v>
      </c>
      <c r="D1139" s="3">
        <v>1983.2</v>
      </c>
      <c r="E1139" s="3"/>
      <c r="F1139" s="3">
        <f t="shared" si="34"/>
        <v>1983.2</v>
      </c>
      <c r="G1139" s="3">
        <f t="shared" si="35"/>
        <v>0</v>
      </c>
      <c r="H1139" s="2" t="s">
        <v>3039</v>
      </c>
      <c r="I1139" s="2" t="s">
        <v>3612</v>
      </c>
      <c r="J1139" s="2" t="s">
        <v>3264</v>
      </c>
    </row>
    <row r="1140" ht="19" customHeight="1" spans="1:10">
      <c r="A1140" s="2">
        <v>4</v>
      </c>
      <c r="B1140" s="2" t="s">
        <v>3074</v>
      </c>
      <c r="C1140" s="2" t="s">
        <v>444</v>
      </c>
      <c r="D1140" s="3">
        <v>1233.1</v>
      </c>
      <c r="E1140" s="3"/>
      <c r="F1140" s="3">
        <f t="shared" si="34"/>
        <v>1233.1</v>
      </c>
      <c r="G1140" s="3">
        <f t="shared" si="35"/>
        <v>0</v>
      </c>
      <c r="H1140" s="2" t="s">
        <v>3039</v>
      </c>
      <c r="I1140" s="2" t="s">
        <v>3612</v>
      </c>
      <c r="J1140" s="2" t="s">
        <v>3521</v>
      </c>
    </row>
    <row r="1141" ht="19" customHeight="1" spans="1:10">
      <c r="A1141" s="2">
        <v>4</v>
      </c>
      <c r="B1141" s="2" t="s">
        <v>594</v>
      </c>
      <c r="C1141" s="2" t="s">
        <v>564</v>
      </c>
      <c r="D1141" s="3">
        <v>3471.9</v>
      </c>
      <c r="E1141" s="3"/>
      <c r="F1141" s="3">
        <f t="shared" si="34"/>
        <v>3471.9</v>
      </c>
      <c r="G1141" s="3">
        <f t="shared" si="35"/>
        <v>0</v>
      </c>
      <c r="H1141" s="2" t="s">
        <v>3039</v>
      </c>
      <c r="I1141" s="2" t="s">
        <v>3664</v>
      </c>
      <c r="J1141" s="2" t="s">
        <v>3665</v>
      </c>
    </row>
    <row r="1142" ht="19" customHeight="1" spans="1:10">
      <c r="A1142" s="2">
        <v>4</v>
      </c>
      <c r="B1142" s="2" t="s">
        <v>597</v>
      </c>
      <c r="C1142" s="2" t="s">
        <v>121</v>
      </c>
      <c r="D1142" s="3">
        <v>2122</v>
      </c>
      <c r="E1142" s="3"/>
      <c r="F1142" s="3">
        <f t="shared" si="34"/>
        <v>2122</v>
      </c>
      <c r="G1142" s="3">
        <f t="shared" si="35"/>
        <v>0</v>
      </c>
      <c r="H1142" s="2" t="s">
        <v>3039</v>
      </c>
      <c r="I1142" s="2" t="s">
        <v>3612</v>
      </c>
      <c r="J1142" s="2" t="s">
        <v>3341</v>
      </c>
    </row>
    <row r="1143" ht="19" customHeight="1" spans="1:10">
      <c r="A1143" s="2">
        <v>4</v>
      </c>
      <c r="B1143" s="2" t="s">
        <v>3078</v>
      </c>
      <c r="C1143" s="2" t="s">
        <v>66</v>
      </c>
      <c r="D1143" s="3">
        <v>168.4</v>
      </c>
      <c r="E1143" s="3"/>
      <c r="F1143" s="3">
        <f t="shared" si="34"/>
        <v>168.4</v>
      </c>
      <c r="G1143" s="3">
        <f t="shared" si="35"/>
        <v>0</v>
      </c>
      <c r="H1143" s="2" t="s">
        <v>3039</v>
      </c>
      <c r="I1143" s="2" t="s">
        <v>3612</v>
      </c>
      <c r="J1143" s="2" t="s">
        <v>3233</v>
      </c>
    </row>
    <row r="1144" ht="19" customHeight="1" spans="1:10">
      <c r="A1144" s="2">
        <v>4</v>
      </c>
      <c r="B1144" s="2" t="s">
        <v>3080</v>
      </c>
      <c r="C1144" s="2" t="s">
        <v>564</v>
      </c>
      <c r="D1144" s="3">
        <v>1.9</v>
      </c>
      <c r="E1144" s="3"/>
      <c r="F1144" s="3">
        <f t="shared" si="34"/>
        <v>1.9</v>
      </c>
      <c r="G1144" s="3">
        <f t="shared" si="35"/>
        <v>0</v>
      </c>
      <c r="H1144" s="2" t="s">
        <v>3039</v>
      </c>
      <c r="I1144" s="2" t="s">
        <v>3612</v>
      </c>
      <c r="J1144" s="2" t="s">
        <v>3666</v>
      </c>
    </row>
    <row r="1145" ht="19" customHeight="1" spans="1:10">
      <c r="A1145" s="2">
        <v>4</v>
      </c>
      <c r="B1145" s="2" t="s">
        <v>600</v>
      </c>
      <c r="C1145" s="2" t="s">
        <v>121</v>
      </c>
      <c r="D1145" s="3">
        <v>1603</v>
      </c>
      <c r="E1145" s="3"/>
      <c r="F1145" s="3">
        <f t="shared" si="34"/>
        <v>1603</v>
      </c>
      <c r="G1145" s="3">
        <f t="shared" si="35"/>
        <v>0</v>
      </c>
      <c r="H1145" s="2" t="s">
        <v>3039</v>
      </c>
      <c r="I1145" s="2" t="s">
        <v>3612</v>
      </c>
      <c r="J1145" s="2" t="s">
        <v>3051</v>
      </c>
    </row>
    <row r="1146" ht="19" customHeight="1" spans="1:10">
      <c r="A1146" s="2">
        <v>4</v>
      </c>
      <c r="B1146" s="2" t="s">
        <v>601</v>
      </c>
      <c r="C1146" s="2" t="s">
        <v>444</v>
      </c>
      <c r="D1146" s="3">
        <v>911.8</v>
      </c>
      <c r="E1146" s="3"/>
      <c r="F1146" s="3">
        <f t="shared" si="34"/>
        <v>911.8</v>
      </c>
      <c r="G1146" s="3">
        <f t="shared" si="35"/>
        <v>0</v>
      </c>
      <c r="H1146" s="2" t="s">
        <v>3039</v>
      </c>
      <c r="I1146" s="2" t="s">
        <v>3612</v>
      </c>
      <c r="J1146" s="2" t="s">
        <v>3523</v>
      </c>
    </row>
    <row r="1147" ht="19" customHeight="1" spans="1:10">
      <c r="A1147" s="2">
        <v>4</v>
      </c>
      <c r="B1147" s="2" t="s">
        <v>491</v>
      </c>
      <c r="C1147" s="2" t="s">
        <v>121</v>
      </c>
      <c r="D1147" s="3">
        <v>1157</v>
      </c>
      <c r="E1147" s="3"/>
      <c r="F1147" s="3">
        <f t="shared" si="34"/>
        <v>1157</v>
      </c>
      <c r="G1147" s="3">
        <f t="shared" si="35"/>
        <v>0</v>
      </c>
      <c r="H1147" s="2" t="s">
        <v>3039</v>
      </c>
      <c r="I1147" s="2" t="s">
        <v>3612</v>
      </c>
      <c r="J1147" s="2" t="s">
        <v>3218</v>
      </c>
    </row>
    <row r="1148" ht="19" customHeight="1" spans="1:10">
      <c r="A1148" s="2">
        <v>4</v>
      </c>
      <c r="B1148" s="2" t="s">
        <v>3085</v>
      </c>
      <c r="C1148" s="2" t="s">
        <v>179</v>
      </c>
      <c r="D1148" s="3">
        <v>1616.3</v>
      </c>
      <c r="E1148" s="3"/>
      <c r="F1148" s="3">
        <f t="shared" si="34"/>
        <v>1616.3</v>
      </c>
      <c r="G1148" s="3">
        <f t="shared" si="35"/>
        <v>0</v>
      </c>
      <c r="H1148" s="2" t="s">
        <v>3039</v>
      </c>
      <c r="I1148" s="2" t="s">
        <v>3612</v>
      </c>
      <c r="J1148" s="2" t="s">
        <v>3337</v>
      </c>
    </row>
    <row r="1149" ht="19" customHeight="1" spans="1:10">
      <c r="A1149" s="2">
        <v>4</v>
      </c>
      <c r="B1149" s="2" t="s">
        <v>3087</v>
      </c>
      <c r="C1149" s="2" t="s">
        <v>121</v>
      </c>
      <c r="D1149" s="3">
        <v>3279.9</v>
      </c>
      <c r="E1149" s="3"/>
      <c r="F1149" s="3">
        <f t="shared" si="34"/>
        <v>3279.9</v>
      </c>
      <c r="G1149" s="3">
        <f t="shared" si="35"/>
        <v>0</v>
      </c>
      <c r="H1149" s="2" t="s">
        <v>3039</v>
      </c>
      <c r="I1149" s="2" t="s">
        <v>3612</v>
      </c>
      <c r="J1149" s="2" t="s">
        <v>3189</v>
      </c>
    </row>
    <row r="1150" ht="19" customHeight="1" spans="1:10">
      <c r="A1150" s="2">
        <v>4</v>
      </c>
      <c r="B1150" s="2" t="s">
        <v>603</v>
      </c>
      <c r="C1150" s="2" t="s">
        <v>121</v>
      </c>
      <c r="D1150" s="3">
        <v>2324.6</v>
      </c>
      <c r="E1150" s="3"/>
      <c r="F1150" s="3">
        <f t="shared" si="34"/>
        <v>2324.6</v>
      </c>
      <c r="G1150" s="3">
        <f t="shared" si="35"/>
        <v>0</v>
      </c>
      <c r="H1150" s="2" t="s">
        <v>3039</v>
      </c>
      <c r="I1150" s="2" t="s">
        <v>3612</v>
      </c>
      <c r="J1150" s="2" t="s">
        <v>3387</v>
      </c>
    </row>
    <row r="1151" ht="19" customHeight="1" spans="1:10">
      <c r="A1151" s="2">
        <v>4</v>
      </c>
      <c r="B1151" s="2" t="s">
        <v>604</v>
      </c>
      <c r="C1151" s="2" t="s">
        <v>564</v>
      </c>
      <c r="D1151" s="3">
        <v>2103.7</v>
      </c>
      <c r="E1151" s="3"/>
      <c r="F1151" s="3">
        <f t="shared" si="34"/>
        <v>2103.7</v>
      </c>
      <c r="G1151" s="3">
        <f t="shared" si="35"/>
        <v>0</v>
      </c>
      <c r="H1151" s="2" t="s">
        <v>3039</v>
      </c>
      <c r="I1151" s="2" t="s">
        <v>3612</v>
      </c>
      <c r="J1151" s="2" t="s">
        <v>3667</v>
      </c>
    </row>
    <row r="1152" ht="19" customHeight="1" spans="1:10">
      <c r="A1152" s="2">
        <v>4</v>
      </c>
      <c r="B1152" s="2" t="s">
        <v>607</v>
      </c>
      <c r="C1152" s="2" t="s">
        <v>121</v>
      </c>
      <c r="D1152" s="3">
        <v>982.7</v>
      </c>
      <c r="E1152" s="3"/>
      <c r="F1152" s="3">
        <f t="shared" si="34"/>
        <v>982.7</v>
      </c>
      <c r="G1152" s="3">
        <f t="shared" si="35"/>
        <v>0</v>
      </c>
      <c r="H1152" s="2" t="s">
        <v>3039</v>
      </c>
      <c r="I1152" s="2" t="s">
        <v>3612</v>
      </c>
      <c r="J1152" s="2" t="s">
        <v>3009</v>
      </c>
    </row>
    <row r="1153" ht="19" customHeight="1" spans="1:10">
      <c r="A1153" s="2">
        <v>4</v>
      </c>
      <c r="B1153" s="2" t="s">
        <v>3092</v>
      </c>
      <c r="C1153" s="2" t="s">
        <v>121</v>
      </c>
      <c r="D1153" s="3">
        <v>3432</v>
      </c>
      <c r="E1153" s="3"/>
      <c r="F1153" s="3">
        <f t="shared" si="34"/>
        <v>3432</v>
      </c>
      <c r="G1153" s="3">
        <f t="shared" si="35"/>
        <v>0</v>
      </c>
      <c r="H1153" s="2" t="s">
        <v>3039</v>
      </c>
      <c r="I1153" s="2" t="s">
        <v>3612</v>
      </c>
      <c r="J1153" s="2" t="s">
        <v>3403</v>
      </c>
    </row>
    <row r="1154" ht="19" customHeight="1" spans="1:10">
      <c r="A1154" s="2">
        <v>4</v>
      </c>
      <c r="B1154" s="2" t="s">
        <v>608</v>
      </c>
      <c r="C1154" s="2" t="s">
        <v>3070</v>
      </c>
      <c r="D1154" s="3">
        <v>1463.9</v>
      </c>
      <c r="E1154" s="3"/>
      <c r="F1154" s="3">
        <f t="shared" ref="F1154:F1217" si="36">IF(ISNUMBER(E1154),MIN(D1154,E1154),D1154)</f>
        <v>1463.9</v>
      </c>
      <c r="G1154" s="3">
        <f t="shared" ref="G1154:G1217" si="37">D1154-F1154</f>
        <v>0</v>
      </c>
      <c r="H1154" s="2" t="s">
        <v>3039</v>
      </c>
      <c r="I1154" s="2" t="s">
        <v>3612</v>
      </c>
      <c r="J1154" s="2" t="s">
        <v>3596</v>
      </c>
    </row>
    <row r="1155" ht="19" customHeight="1" spans="1:10">
      <c r="A1155" s="2">
        <v>4</v>
      </c>
      <c r="B1155" s="2" t="s">
        <v>493</v>
      </c>
      <c r="C1155" s="2" t="s">
        <v>121</v>
      </c>
      <c r="D1155" s="3">
        <v>806.6</v>
      </c>
      <c r="E1155" s="3"/>
      <c r="F1155" s="3">
        <f t="shared" si="36"/>
        <v>806.6</v>
      </c>
      <c r="G1155" s="3">
        <f t="shared" si="37"/>
        <v>0</v>
      </c>
      <c r="H1155" s="2" t="s">
        <v>3039</v>
      </c>
      <c r="I1155" s="2" t="s">
        <v>3612</v>
      </c>
      <c r="J1155" s="2" t="s">
        <v>2983</v>
      </c>
    </row>
    <row r="1156" ht="19" customHeight="1" spans="1:10">
      <c r="A1156" s="2">
        <v>4</v>
      </c>
      <c r="B1156" s="2" t="s">
        <v>609</v>
      </c>
      <c r="C1156" s="2" t="s">
        <v>121</v>
      </c>
      <c r="D1156" s="3">
        <v>453.9</v>
      </c>
      <c r="E1156" s="3">
        <v>960.8</v>
      </c>
      <c r="F1156" s="3">
        <f t="shared" si="36"/>
        <v>453.9</v>
      </c>
      <c r="G1156" s="3">
        <f t="shared" si="37"/>
        <v>0</v>
      </c>
      <c r="H1156" s="2" t="s">
        <v>2978</v>
      </c>
      <c r="I1156" s="2" t="s">
        <v>3631</v>
      </c>
      <c r="J1156" s="2" t="s">
        <v>3128</v>
      </c>
    </row>
    <row r="1157" ht="19" customHeight="1" spans="1:10">
      <c r="A1157" s="2">
        <v>4</v>
      </c>
      <c r="B1157" s="2" t="s">
        <v>612</v>
      </c>
      <c r="C1157" s="2" t="s">
        <v>564</v>
      </c>
      <c r="D1157" s="3">
        <v>12792.5</v>
      </c>
      <c r="E1157" s="3">
        <v>12052.2</v>
      </c>
      <c r="F1157" s="3">
        <f t="shared" si="36"/>
        <v>12052.2</v>
      </c>
      <c r="G1157" s="3">
        <f t="shared" si="37"/>
        <v>740.299999999999</v>
      </c>
      <c r="H1157" s="2" t="s">
        <v>2978</v>
      </c>
      <c r="I1157" s="2" t="s">
        <v>3612</v>
      </c>
      <c r="J1157" s="2" t="s">
        <v>3668</v>
      </c>
    </row>
    <row r="1158" ht="19" customHeight="1" spans="1:10">
      <c r="A1158" s="2">
        <v>4</v>
      </c>
      <c r="B1158" s="2" t="s">
        <v>615</v>
      </c>
      <c r="C1158" s="2" t="s">
        <v>564</v>
      </c>
      <c r="D1158" s="3">
        <v>2349.8</v>
      </c>
      <c r="E1158" s="3">
        <v>2342.9</v>
      </c>
      <c r="F1158" s="3">
        <f t="shared" si="36"/>
        <v>2342.9</v>
      </c>
      <c r="G1158" s="3">
        <f t="shared" si="37"/>
        <v>6.90000000000009</v>
      </c>
      <c r="H1158" s="2" t="s">
        <v>2978</v>
      </c>
      <c r="I1158" s="2" t="s">
        <v>3612</v>
      </c>
      <c r="J1158" s="2" t="s">
        <v>3669</v>
      </c>
    </row>
    <row r="1159" ht="19" customHeight="1" spans="1:10">
      <c r="A1159" s="2">
        <v>4</v>
      </c>
      <c r="B1159" s="2" t="s">
        <v>141</v>
      </c>
      <c r="C1159" s="2" t="s">
        <v>564</v>
      </c>
      <c r="D1159" s="3">
        <v>391.6</v>
      </c>
      <c r="E1159" s="3">
        <v>391.8</v>
      </c>
      <c r="F1159" s="3">
        <f t="shared" si="36"/>
        <v>391.6</v>
      </c>
      <c r="G1159" s="3">
        <f t="shared" si="37"/>
        <v>0</v>
      </c>
      <c r="H1159" s="2" t="s">
        <v>2978</v>
      </c>
      <c r="I1159" s="2" t="s">
        <v>3670</v>
      </c>
      <c r="J1159" s="2" t="s">
        <v>3671</v>
      </c>
    </row>
    <row r="1160" ht="19" customHeight="1" spans="1:10">
      <c r="A1160" s="2">
        <v>4</v>
      </c>
      <c r="B1160" s="2" t="s">
        <v>3103</v>
      </c>
      <c r="C1160" s="2" t="s">
        <v>66</v>
      </c>
      <c r="D1160" s="3">
        <v>5612.1</v>
      </c>
      <c r="E1160" s="3">
        <v>5599.4</v>
      </c>
      <c r="F1160" s="3">
        <f t="shared" si="36"/>
        <v>5599.4</v>
      </c>
      <c r="G1160" s="3">
        <f t="shared" si="37"/>
        <v>12.7000000000007</v>
      </c>
      <c r="H1160" s="2" t="s">
        <v>2978</v>
      </c>
      <c r="I1160" s="2" t="s">
        <v>3612</v>
      </c>
      <c r="J1160" s="2" t="s">
        <v>3045</v>
      </c>
    </row>
    <row r="1161" ht="19" customHeight="1" spans="1:10">
      <c r="A1161" s="2">
        <v>4</v>
      </c>
      <c r="B1161" s="2" t="s">
        <v>3107</v>
      </c>
      <c r="C1161" s="2" t="s">
        <v>356</v>
      </c>
      <c r="D1161" s="3">
        <v>9025.9</v>
      </c>
      <c r="E1161" s="3">
        <v>9002</v>
      </c>
      <c r="F1161" s="3">
        <f t="shared" si="36"/>
        <v>9002</v>
      </c>
      <c r="G1161" s="3">
        <f t="shared" si="37"/>
        <v>23.8999999999996</v>
      </c>
      <c r="H1161" s="2" t="s">
        <v>2978</v>
      </c>
      <c r="I1161" s="2" t="s">
        <v>3612</v>
      </c>
      <c r="J1161" s="2" t="s">
        <v>3423</v>
      </c>
    </row>
    <row r="1162" ht="19" customHeight="1" spans="1:10">
      <c r="A1162" s="2">
        <v>4</v>
      </c>
      <c r="B1162" s="2" t="s">
        <v>361</v>
      </c>
      <c r="C1162" s="2" t="s">
        <v>356</v>
      </c>
      <c r="D1162" s="3">
        <v>4467.9</v>
      </c>
      <c r="E1162" s="3">
        <v>4342</v>
      </c>
      <c r="F1162" s="3">
        <f t="shared" si="36"/>
        <v>4342</v>
      </c>
      <c r="G1162" s="3">
        <f t="shared" si="37"/>
        <v>125.9</v>
      </c>
      <c r="H1162" s="2" t="s">
        <v>2978</v>
      </c>
      <c r="I1162" s="2" t="s">
        <v>3612</v>
      </c>
      <c r="J1162" s="2" t="s">
        <v>3375</v>
      </c>
    </row>
    <row r="1163" ht="19" customHeight="1" spans="1:10">
      <c r="A1163" s="2">
        <v>4</v>
      </c>
      <c r="B1163" s="2" t="s">
        <v>364</v>
      </c>
      <c r="C1163" s="2" t="s">
        <v>356</v>
      </c>
      <c r="D1163" s="3">
        <v>3051.7</v>
      </c>
      <c r="E1163" s="3">
        <v>3039.6</v>
      </c>
      <c r="F1163" s="3">
        <f t="shared" si="36"/>
        <v>3039.6</v>
      </c>
      <c r="G1163" s="3">
        <f t="shared" si="37"/>
        <v>12.0999999999999</v>
      </c>
      <c r="H1163" s="2" t="s">
        <v>2978</v>
      </c>
      <c r="I1163" s="2" t="s">
        <v>3612</v>
      </c>
      <c r="J1163" s="2" t="s">
        <v>3434</v>
      </c>
    </row>
    <row r="1164" ht="19" customHeight="1" spans="1:10">
      <c r="A1164" s="2">
        <v>4</v>
      </c>
      <c r="B1164" s="2" t="s">
        <v>283</v>
      </c>
      <c r="C1164" s="2" t="s">
        <v>274</v>
      </c>
      <c r="D1164" s="3">
        <v>3541</v>
      </c>
      <c r="E1164" s="3">
        <v>3537.2</v>
      </c>
      <c r="F1164" s="3">
        <f t="shared" si="36"/>
        <v>3537.2</v>
      </c>
      <c r="G1164" s="3">
        <f t="shared" si="37"/>
        <v>3.80000000000018</v>
      </c>
      <c r="H1164" s="2" t="s">
        <v>2978</v>
      </c>
      <c r="I1164" s="2" t="s">
        <v>3612</v>
      </c>
      <c r="J1164" s="2" t="s">
        <v>3144</v>
      </c>
    </row>
    <row r="1165" ht="19" customHeight="1" spans="1:10">
      <c r="A1165" s="2">
        <v>4</v>
      </c>
      <c r="B1165" s="2" t="s">
        <v>3112</v>
      </c>
      <c r="C1165" s="2" t="s">
        <v>564</v>
      </c>
      <c r="D1165" s="3">
        <v>1238.1</v>
      </c>
      <c r="E1165" s="3">
        <v>1230.5</v>
      </c>
      <c r="F1165" s="3">
        <f t="shared" si="36"/>
        <v>1230.5</v>
      </c>
      <c r="G1165" s="3">
        <f t="shared" si="37"/>
        <v>7.59999999999991</v>
      </c>
      <c r="H1165" s="2" t="s">
        <v>2978</v>
      </c>
      <c r="I1165" s="2" t="s">
        <v>3612</v>
      </c>
      <c r="J1165" s="2" t="s">
        <v>3672</v>
      </c>
    </row>
    <row r="1166" ht="19" customHeight="1" spans="1:10">
      <c r="A1166" s="2">
        <v>4</v>
      </c>
      <c r="B1166" s="2" t="s">
        <v>3528</v>
      </c>
      <c r="C1166" s="2" t="s">
        <v>66</v>
      </c>
      <c r="D1166" s="3">
        <v>1605.3</v>
      </c>
      <c r="E1166" s="3">
        <v>1590.6</v>
      </c>
      <c r="F1166" s="3">
        <f t="shared" si="36"/>
        <v>1590.6</v>
      </c>
      <c r="G1166" s="3">
        <f t="shared" si="37"/>
        <v>14.7</v>
      </c>
      <c r="H1166" s="2" t="s">
        <v>2978</v>
      </c>
      <c r="I1166" s="2" t="s">
        <v>3612</v>
      </c>
      <c r="J1166" s="2" t="s">
        <v>3054</v>
      </c>
    </row>
    <row r="1167" ht="19" customHeight="1" spans="1:10">
      <c r="A1167" s="2">
        <v>4</v>
      </c>
      <c r="B1167" s="2" t="s">
        <v>236</v>
      </c>
      <c r="C1167" s="2" t="s">
        <v>179</v>
      </c>
      <c r="D1167" s="3">
        <v>2426</v>
      </c>
      <c r="E1167" s="3">
        <v>29562.9</v>
      </c>
      <c r="F1167" s="3">
        <f t="shared" si="36"/>
        <v>2426</v>
      </c>
      <c r="G1167" s="3">
        <f t="shared" si="37"/>
        <v>0</v>
      </c>
      <c r="H1167" s="2" t="s">
        <v>2978</v>
      </c>
      <c r="I1167" s="2" t="s">
        <v>3612</v>
      </c>
      <c r="J1167" s="2" t="s">
        <v>3115</v>
      </c>
    </row>
    <row r="1168" ht="19" customHeight="1" spans="1:10">
      <c r="A1168" s="2">
        <v>4</v>
      </c>
      <c r="B1168" s="2" t="s">
        <v>73</v>
      </c>
      <c r="C1168" s="2" t="s">
        <v>179</v>
      </c>
      <c r="D1168" s="3">
        <v>1539.1</v>
      </c>
      <c r="E1168" s="3">
        <v>26066.5</v>
      </c>
      <c r="F1168" s="3">
        <f t="shared" si="36"/>
        <v>1539.1</v>
      </c>
      <c r="G1168" s="3">
        <f t="shared" si="37"/>
        <v>0</v>
      </c>
      <c r="H1168" s="2" t="s">
        <v>2978</v>
      </c>
      <c r="I1168" s="2" t="s">
        <v>3612</v>
      </c>
      <c r="J1168" s="2" t="s">
        <v>3221</v>
      </c>
    </row>
    <row r="1169" ht="19" customHeight="1" spans="1:10">
      <c r="A1169" s="2">
        <v>4</v>
      </c>
      <c r="B1169" s="2" t="s">
        <v>77</v>
      </c>
      <c r="C1169" s="2" t="s">
        <v>66</v>
      </c>
      <c r="D1169" s="3">
        <v>7134.9</v>
      </c>
      <c r="E1169" s="3">
        <v>7126.6</v>
      </c>
      <c r="F1169" s="3">
        <f t="shared" si="36"/>
        <v>7126.6</v>
      </c>
      <c r="G1169" s="3">
        <f t="shared" si="37"/>
        <v>8.29999999999927</v>
      </c>
      <c r="H1169" s="2" t="s">
        <v>2978</v>
      </c>
      <c r="I1169" s="2" t="s">
        <v>3612</v>
      </c>
      <c r="J1169" s="2" t="s">
        <v>3025</v>
      </c>
    </row>
    <row r="1170" ht="19" customHeight="1" spans="1:10">
      <c r="A1170" s="2">
        <v>4</v>
      </c>
      <c r="B1170" s="2" t="s">
        <v>145</v>
      </c>
      <c r="C1170" s="2" t="s">
        <v>121</v>
      </c>
      <c r="D1170" s="3">
        <v>3242</v>
      </c>
      <c r="E1170" s="3">
        <v>8585.5</v>
      </c>
      <c r="F1170" s="3">
        <f t="shared" si="36"/>
        <v>3242</v>
      </c>
      <c r="G1170" s="3">
        <f t="shared" si="37"/>
        <v>0</v>
      </c>
      <c r="H1170" s="2" t="s">
        <v>2978</v>
      </c>
      <c r="I1170" s="2" t="s">
        <v>3664</v>
      </c>
      <c r="J1170" s="2" t="s">
        <v>3393</v>
      </c>
    </row>
    <row r="1171" ht="19" customHeight="1" spans="1:10">
      <c r="A1171" s="2">
        <v>4</v>
      </c>
      <c r="B1171" s="2" t="s">
        <v>146</v>
      </c>
      <c r="C1171" s="2" t="s">
        <v>121</v>
      </c>
      <c r="D1171" s="3">
        <v>2299.3</v>
      </c>
      <c r="E1171" s="3">
        <v>3140.6</v>
      </c>
      <c r="F1171" s="3">
        <f t="shared" si="36"/>
        <v>2299.3</v>
      </c>
      <c r="G1171" s="3">
        <f t="shared" si="37"/>
        <v>0</v>
      </c>
      <c r="H1171" s="2" t="s">
        <v>2978</v>
      </c>
      <c r="I1171" s="2" t="s">
        <v>3673</v>
      </c>
      <c r="J1171" s="2" t="s">
        <v>3225</v>
      </c>
    </row>
    <row r="1172" ht="19" customHeight="1" spans="1:10">
      <c r="A1172" s="2">
        <v>4</v>
      </c>
      <c r="B1172" s="2" t="s">
        <v>3118</v>
      </c>
      <c r="C1172" s="2" t="s">
        <v>3070</v>
      </c>
      <c r="D1172" s="3">
        <v>1609.3</v>
      </c>
      <c r="E1172" s="3">
        <v>1590.2</v>
      </c>
      <c r="F1172" s="3">
        <f t="shared" si="36"/>
        <v>1590.2</v>
      </c>
      <c r="G1172" s="3">
        <f t="shared" si="37"/>
        <v>19.0999999999999</v>
      </c>
      <c r="H1172" s="2" t="s">
        <v>2978</v>
      </c>
      <c r="I1172" s="2" t="s">
        <v>3612</v>
      </c>
      <c r="J1172" s="2" t="s">
        <v>3597</v>
      </c>
    </row>
    <row r="1173" ht="19" customHeight="1" spans="1:10">
      <c r="A1173" s="2">
        <v>4</v>
      </c>
      <c r="B1173" s="2" t="s">
        <v>365</v>
      </c>
      <c r="C1173" s="2" t="s">
        <v>356</v>
      </c>
      <c r="D1173" s="3">
        <v>4143</v>
      </c>
      <c r="E1173" s="3">
        <v>8829.9</v>
      </c>
      <c r="F1173" s="3">
        <f t="shared" si="36"/>
        <v>4143</v>
      </c>
      <c r="G1173" s="3">
        <f t="shared" si="37"/>
        <v>0</v>
      </c>
      <c r="H1173" s="2" t="s">
        <v>2978</v>
      </c>
      <c r="I1173" s="2" t="s">
        <v>3612</v>
      </c>
      <c r="J1173" s="2" t="s">
        <v>3147</v>
      </c>
    </row>
    <row r="1174" ht="19" customHeight="1" spans="1:10">
      <c r="A1174" s="2">
        <v>4</v>
      </c>
      <c r="B1174" s="2" t="s">
        <v>348</v>
      </c>
      <c r="C1174" s="2" t="s">
        <v>356</v>
      </c>
      <c r="D1174" s="3">
        <v>8599.5</v>
      </c>
      <c r="E1174" s="3">
        <v>8587.6</v>
      </c>
      <c r="F1174" s="3">
        <f t="shared" si="36"/>
        <v>8587.6</v>
      </c>
      <c r="G1174" s="3">
        <f t="shared" si="37"/>
        <v>11.8999999999996</v>
      </c>
      <c r="H1174" s="2" t="s">
        <v>2978</v>
      </c>
      <c r="I1174" s="2" t="s">
        <v>3612</v>
      </c>
      <c r="J1174" s="2" t="s">
        <v>3310</v>
      </c>
    </row>
    <row r="1175" ht="19" customHeight="1" spans="1:10">
      <c r="A1175" s="2">
        <v>4</v>
      </c>
      <c r="B1175" s="2" t="s">
        <v>149</v>
      </c>
      <c r="C1175" s="2" t="s">
        <v>121</v>
      </c>
      <c r="D1175" s="3">
        <v>1822.2</v>
      </c>
      <c r="E1175" s="3">
        <v>2504.6</v>
      </c>
      <c r="F1175" s="3">
        <f t="shared" si="36"/>
        <v>1822.2</v>
      </c>
      <c r="G1175" s="3">
        <f t="shared" si="37"/>
        <v>0</v>
      </c>
      <c r="H1175" s="2" t="s">
        <v>2978</v>
      </c>
      <c r="I1175" s="2" t="s">
        <v>3664</v>
      </c>
      <c r="J1175" s="2" t="s">
        <v>3091</v>
      </c>
    </row>
    <row r="1176" ht="19" customHeight="1" spans="1:10">
      <c r="A1176" s="2">
        <v>4</v>
      </c>
      <c r="B1176" s="2" t="s">
        <v>286</v>
      </c>
      <c r="C1176" s="2" t="s">
        <v>274</v>
      </c>
      <c r="D1176" s="3">
        <v>4245.6</v>
      </c>
      <c r="E1176" s="3">
        <v>19015</v>
      </c>
      <c r="F1176" s="3">
        <f t="shared" si="36"/>
        <v>4245.6</v>
      </c>
      <c r="G1176" s="3">
        <f t="shared" si="37"/>
        <v>0</v>
      </c>
      <c r="H1176" s="2" t="s">
        <v>2978</v>
      </c>
      <c r="I1176" s="2" t="s">
        <v>3651</v>
      </c>
      <c r="J1176" s="2" t="s">
        <v>3384</v>
      </c>
    </row>
    <row r="1177" ht="19" customHeight="1" spans="1:10">
      <c r="A1177" s="2">
        <v>4</v>
      </c>
      <c r="B1177" s="2" t="s">
        <v>240</v>
      </c>
      <c r="C1177" s="2" t="s">
        <v>179</v>
      </c>
      <c r="D1177" s="3">
        <v>7444.9</v>
      </c>
      <c r="E1177" s="3">
        <v>7461.3</v>
      </c>
      <c r="F1177" s="3">
        <f t="shared" si="36"/>
        <v>7444.9</v>
      </c>
      <c r="G1177" s="3">
        <f t="shared" si="37"/>
        <v>0</v>
      </c>
      <c r="H1177" s="2" t="s">
        <v>2978</v>
      </c>
      <c r="I1177" s="2" t="s">
        <v>3612</v>
      </c>
      <c r="J1177" s="2" t="s">
        <v>3336</v>
      </c>
    </row>
    <row r="1178" ht="19" customHeight="1" spans="1:10">
      <c r="A1178" s="2">
        <v>4</v>
      </c>
      <c r="B1178" s="2" t="s">
        <v>151</v>
      </c>
      <c r="C1178" s="2" t="s">
        <v>121</v>
      </c>
      <c r="D1178" s="3">
        <v>1143.1</v>
      </c>
      <c r="E1178" s="3">
        <v>988.7</v>
      </c>
      <c r="F1178" s="3">
        <f t="shared" si="36"/>
        <v>988.7</v>
      </c>
      <c r="G1178" s="3">
        <f t="shared" si="37"/>
        <v>154.4</v>
      </c>
      <c r="H1178" s="2" t="s">
        <v>2978</v>
      </c>
      <c r="I1178" s="2" t="s">
        <v>3612</v>
      </c>
      <c r="J1178" s="2" t="s">
        <v>3365</v>
      </c>
    </row>
    <row r="1179" ht="19" customHeight="1" spans="1:10">
      <c r="A1179" s="2">
        <v>4</v>
      </c>
      <c r="B1179" s="2" t="s">
        <v>3122</v>
      </c>
      <c r="C1179" s="2" t="s">
        <v>66</v>
      </c>
      <c r="D1179" s="3">
        <v>295.1</v>
      </c>
      <c r="E1179" s="3">
        <v>23624.4</v>
      </c>
      <c r="F1179" s="3">
        <f t="shared" si="36"/>
        <v>295.1</v>
      </c>
      <c r="G1179" s="3">
        <f t="shared" si="37"/>
        <v>0</v>
      </c>
      <c r="H1179" s="2" t="s">
        <v>2978</v>
      </c>
      <c r="I1179" s="2" t="s">
        <v>3612</v>
      </c>
      <c r="J1179" s="2" t="s">
        <v>3036</v>
      </c>
    </row>
    <row r="1180" ht="19" customHeight="1" spans="1:10">
      <c r="A1180" s="2">
        <v>4</v>
      </c>
      <c r="B1180" s="2" t="s">
        <v>3125</v>
      </c>
      <c r="C1180" s="2" t="s">
        <v>179</v>
      </c>
      <c r="D1180" s="3">
        <v>95.5</v>
      </c>
      <c r="E1180" s="3">
        <v>926.4</v>
      </c>
      <c r="F1180" s="3">
        <f t="shared" si="36"/>
        <v>95.5</v>
      </c>
      <c r="G1180" s="3">
        <f t="shared" si="37"/>
        <v>0</v>
      </c>
      <c r="H1180" s="2" t="s">
        <v>2978</v>
      </c>
      <c r="I1180" s="2" t="s">
        <v>3674</v>
      </c>
      <c r="J1180" s="2" t="s">
        <v>3344</v>
      </c>
    </row>
    <row r="1181" ht="19" customHeight="1" spans="1:10">
      <c r="A1181" s="2">
        <v>4</v>
      </c>
      <c r="B1181" s="2" t="s">
        <v>3127</v>
      </c>
      <c r="C1181" s="2" t="s">
        <v>66</v>
      </c>
      <c r="D1181" s="3">
        <v>2349.7</v>
      </c>
      <c r="E1181" s="3">
        <v>25230.4</v>
      </c>
      <c r="F1181" s="3">
        <f t="shared" si="36"/>
        <v>2349.7</v>
      </c>
      <c r="G1181" s="3">
        <f t="shared" si="37"/>
        <v>0</v>
      </c>
      <c r="H1181" s="2" t="s">
        <v>2978</v>
      </c>
      <c r="I1181" s="2" t="s">
        <v>3612</v>
      </c>
      <c r="J1181" s="2" t="s">
        <v>3305</v>
      </c>
    </row>
    <row r="1182" ht="19" customHeight="1" spans="1:10">
      <c r="A1182" s="2">
        <v>4</v>
      </c>
      <c r="B1182" s="2" t="s">
        <v>242</v>
      </c>
      <c r="C1182" s="2" t="s">
        <v>179</v>
      </c>
      <c r="D1182" s="3">
        <v>1911.3</v>
      </c>
      <c r="E1182" s="3">
        <v>31761.1</v>
      </c>
      <c r="F1182" s="3">
        <f t="shared" si="36"/>
        <v>1911.3</v>
      </c>
      <c r="G1182" s="3">
        <f t="shared" si="37"/>
        <v>0</v>
      </c>
      <c r="H1182" s="2" t="s">
        <v>2978</v>
      </c>
      <c r="I1182" s="2" t="s">
        <v>3612</v>
      </c>
      <c r="J1182" s="2" t="s">
        <v>3037</v>
      </c>
    </row>
    <row r="1183" ht="19" customHeight="1" spans="1:10">
      <c r="A1183" s="2">
        <v>4</v>
      </c>
      <c r="B1183" s="2" t="s">
        <v>243</v>
      </c>
      <c r="C1183" s="2" t="s">
        <v>179</v>
      </c>
      <c r="D1183" s="3">
        <v>8068.2</v>
      </c>
      <c r="E1183" s="3">
        <v>8081.1</v>
      </c>
      <c r="F1183" s="3">
        <f t="shared" si="36"/>
        <v>8068.2</v>
      </c>
      <c r="G1183" s="3">
        <f t="shared" si="37"/>
        <v>0</v>
      </c>
      <c r="H1183" s="2" t="s">
        <v>2978</v>
      </c>
      <c r="I1183" s="2" t="s">
        <v>3612</v>
      </c>
      <c r="J1183" s="2" t="s">
        <v>3289</v>
      </c>
    </row>
    <row r="1184" ht="19" customHeight="1" spans="1:10">
      <c r="A1184" s="2">
        <v>4</v>
      </c>
      <c r="B1184" s="2" t="s">
        <v>368</v>
      </c>
      <c r="C1184" s="2" t="s">
        <v>179</v>
      </c>
      <c r="D1184" s="3">
        <v>9545.3</v>
      </c>
      <c r="E1184" s="3">
        <v>11673.2</v>
      </c>
      <c r="F1184" s="3">
        <f t="shared" si="36"/>
        <v>9545.3</v>
      </c>
      <c r="G1184" s="3">
        <f t="shared" si="37"/>
        <v>0</v>
      </c>
      <c r="H1184" s="2" t="s">
        <v>2978</v>
      </c>
      <c r="I1184" s="2" t="s">
        <v>3612</v>
      </c>
      <c r="J1184" s="2" t="s">
        <v>3193</v>
      </c>
    </row>
    <row r="1185" ht="19" customHeight="1" spans="1:10">
      <c r="A1185" s="2">
        <v>4</v>
      </c>
      <c r="B1185" s="2" t="s">
        <v>370</v>
      </c>
      <c r="C1185" s="2" t="s">
        <v>356</v>
      </c>
      <c r="D1185" s="3">
        <v>3592.1</v>
      </c>
      <c r="E1185" s="3">
        <v>8114.4</v>
      </c>
      <c r="F1185" s="3">
        <f t="shared" si="36"/>
        <v>3592.1</v>
      </c>
      <c r="G1185" s="3">
        <f t="shared" si="37"/>
        <v>0</v>
      </c>
      <c r="H1185" s="2" t="s">
        <v>2978</v>
      </c>
      <c r="I1185" s="2" t="s">
        <v>3612</v>
      </c>
      <c r="J1185" s="2" t="s">
        <v>3357</v>
      </c>
    </row>
    <row r="1186" ht="19" customHeight="1" spans="1:10">
      <c r="A1186" s="2">
        <v>4</v>
      </c>
      <c r="B1186" s="2" t="s">
        <v>618</v>
      </c>
      <c r="C1186" s="2" t="s">
        <v>3070</v>
      </c>
      <c r="D1186" s="3">
        <v>1282.7</v>
      </c>
      <c r="E1186" s="3">
        <v>1266.7</v>
      </c>
      <c r="F1186" s="3">
        <f t="shared" si="36"/>
        <v>1266.7</v>
      </c>
      <c r="G1186" s="3">
        <f t="shared" si="37"/>
        <v>16</v>
      </c>
      <c r="H1186" s="2" t="s">
        <v>2978</v>
      </c>
      <c r="I1186" s="2" t="s">
        <v>3612</v>
      </c>
      <c r="J1186" s="2" t="s">
        <v>3598</v>
      </c>
    </row>
    <row r="1187" ht="19" customHeight="1" spans="1:10">
      <c r="A1187" s="2">
        <v>4</v>
      </c>
      <c r="B1187" s="2" t="s">
        <v>3132</v>
      </c>
      <c r="C1187" s="2" t="s">
        <v>3070</v>
      </c>
      <c r="D1187" s="3">
        <v>1385.9</v>
      </c>
      <c r="E1187" s="3">
        <v>1387.5</v>
      </c>
      <c r="F1187" s="3">
        <f t="shared" si="36"/>
        <v>1385.9</v>
      </c>
      <c r="G1187" s="3">
        <f t="shared" si="37"/>
        <v>0</v>
      </c>
      <c r="H1187" s="2" t="s">
        <v>2978</v>
      </c>
      <c r="I1187" s="2" t="s">
        <v>3612</v>
      </c>
      <c r="J1187" s="2" t="s">
        <v>3599</v>
      </c>
    </row>
    <row r="1188" ht="19" customHeight="1" spans="1:10">
      <c r="A1188" s="2">
        <v>4</v>
      </c>
      <c r="B1188" s="2" t="s">
        <v>3675</v>
      </c>
      <c r="C1188" s="2" t="s">
        <v>3104</v>
      </c>
      <c r="D1188" s="3">
        <v>8442.9</v>
      </c>
      <c r="E1188" s="3">
        <v>8993.3</v>
      </c>
      <c r="F1188" s="3">
        <f t="shared" si="36"/>
        <v>8442.9</v>
      </c>
      <c r="G1188" s="3">
        <f t="shared" si="37"/>
        <v>0</v>
      </c>
      <c r="H1188" s="2" t="s">
        <v>2978</v>
      </c>
      <c r="I1188" s="2" t="s">
        <v>3642</v>
      </c>
      <c r="J1188" s="2" t="s">
        <v>3327</v>
      </c>
    </row>
    <row r="1189" ht="19" customHeight="1" spans="1:10">
      <c r="A1189" s="2">
        <v>4</v>
      </c>
      <c r="B1189" s="2" t="s">
        <v>153</v>
      </c>
      <c r="C1189" s="2" t="s">
        <v>121</v>
      </c>
      <c r="D1189" s="3">
        <v>13390.7</v>
      </c>
      <c r="E1189" s="3">
        <v>13395.9</v>
      </c>
      <c r="F1189" s="3">
        <f t="shared" si="36"/>
        <v>13390.7</v>
      </c>
      <c r="G1189" s="3">
        <f t="shared" si="37"/>
        <v>0</v>
      </c>
      <c r="H1189" s="2" t="s">
        <v>2978</v>
      </c>
      <c r="I1189" s="2" t="s">
        <v>3612</v>
      </c>
      <c r="J1189" s="2" t="s">
        <v>3361</v>
      </c>
    </row>
    <row r="1190" ht="19" customHeight="1" spans="1:10">
      <c r="A1190" s="2">
        <v>4</v>
      </c>
      <c r="B1190" s="2" t="s">
        <v>3135</v>
      </c>
      <c r="C1190" s="2" t="s">
        <v>121</v>
      </c>
      <c r="D1190" s="3">
        <v>2747.4</v>
      </c>
      <c r="E1190" s="3">
        <v>2740.8</v>
      </c>
      <c r="F1190" s="3">
        <f t="shared" si="36"/>
        <v>2740.8</v>
      </c>
      <c r="G1190" s="3">
        <f t="shared" si="37"/>
        <v>6.59999999999991</v>
      </c>
      <c r="H1190" s="2" t="s">
        <v>2978</v>
      </c>
      <c r="I1190" s="2" t="s">
        <v>3612</v>
      </c>
      <c r="J1190" s="2" t="s">
        <v>3222</v>
      </c>
    </row>
    <row r="1191" ht="19" customHeight="1" spans="1:10">
      <c r="A1191" s="2">
        <v>4</v>
      </c>
      <c r="B1191" s="2" t="s">
        <v>3137</v>
      </c>
      <c r="C1191" s="2" t="s">
        <v>564</v>
      </c>
      <c r="D1191" s="3">
        <v>700.4</v>
      </c>
      <c r="E1191" s="3">
        <v>703.1</v>
      </c>
      <c r="F1191" s="3">
        <f t="shared" si="36"/>
        <v>700.4</v>
      </c>
      <c r="G1191" s="3">
        <f t="shared" si="37"/>
        <v>0</v>
      </c>
      <c r="H1191" s="2" t="s">
        <v>2978</v>
      </c>
      <c r="I1191" s="2" t="s">
        <v>3612</v>
      </c>
      <c r="J1191" s="2" t="s">
        <v>3676</v>
      </c>
    </row>
    <row r="1192" ht="19" customHeight="1" spans="1:10">
      <c r="A1192" s="2">
        <v>4</v>
      </c>
      <c r="B1192" s="2" t="s">
        <v>156</v>
      </c>
      <c r="C1192" s="2" t="s">
        <v>121</v>
      </c>
      <c r="D1192" s="3">
        <v>3426.6</v>
      </c>
      <c r="E1192" s="3">
        <v>8596.8</v>
      </c>
      <c r="F1192" s="3">
        <f t="shared" si="36"/>
        <v>3426.6</v>
      </c>
      <c r="G1192" s="3">
        <f t="shared" si="37"/>
        <v>0</v>
      </c>
      <c r="H1192" s="2" t="s">
        <v>2978</v>
      </c>
      <c r="I1192" s="2" t="s">
        <v>3677</v>
      </c>
      <c r="J1192" s="2" t="s">
        <v>3678</v>
      </c>
    </row>
    <row r="1193" ht="19" customHeight="1" spans="1:10">
      <c r="A1193" s="2">
        <v>4</v>
      </c>
      <c r="B1193" s="2" t="s">
        <v>3140</v>
      </c>
      <c r="C1193" s="2" t="s">
        <v>3190</v>
      </c>
      <c r="D1193" s="3">
        <v>901.4</v>
      </c>
      <c r="E1193" s="3">
        <v>919.4</v>
      </c>
      <c r="F1193" s="3">
        <f t="shared" si="36"/>
        <v>901.4</v>
      </c>
      <c r="G1193" s="3">
        <f t="shared" si="37"/>
        <v>0</v>
      </c>
      <c r="H1193" s="2" t="s">
        <v>2978</v>
      </c>
      <c r="I1193" s="2" t="s">
        <v>3617</v>
      </c>
      <c r="J1193" s="2" t="s">
        <v>3679</v>
      </c>
    </row>
    <row r="1194" ht="19" customHeight="1" spans="1:10">
      <c r="A1194" s="2">
        <v>4</v>
      </c>
      <c r="B1194" s="2" t="s">
        <v>3140</v>
      </c>
      <c r="C1194" s="2" t="s">
        <v>121</v>
      </c>
      <c r="D1194" s="3">
        <v>54.5</v>
      </c>
      <c r="E1194" s="3">
        <v>93.4</v>
      </c>
      <c r="F1194" s="3">
        <f t="shared" si="36"/>
        <v>54.5</v>
      </c>
      <c r="G1194" s="3">
        <f t="shared" si="37"/>
        <v>0</v>
      </c>
      <c r="H1194" s="2" t="s">
        <v>2978</v>
      </c>
      <c r="I1194" s="2" t="s">
        <v>3680</v>
      </c>
      <c r="J1194" s="2" t="s">
        <v>3120</v>
      </c>
    </row>
    <row r="1195" ht="19" customHeight="1" spans="1:10">
      <c r="A1195" s="2">
        <v>4</v>
      </c>
      <c r="B1195" s="2" t="s">
        <v>3142</v>
      </c>
      <c r="C1195" s="2" t="s">
        <v>3190</v>
      </c>
      <c r="D1195" s="3">
        <v>8466</v>
      </c>
      <c r="E1195" s="3">
        <v>8192.1</v>
      </c>
      <c r="F1195" s="3">
        <f t="shared" si="36"/>
        <v>8192.1</v>
      </c>
      <c r="G1195" s="3">
        <f t="shared" si="37"/>
        <v>273.9</v>
      </c>
      <c r="H1195" s="2" t="s">
        <v>2978</v>
      </c>
      <c r="I1195" s="2" t="s">
        <v>3612</v>
      </c>
      <c r="J1195" s="2" t="s">
        <v>3681</v>
      </c>
    </row>
    <row r="1196" ht="19" customHeight="1" spans="1:10">
      <c r="A1196" s="2">
        <v>4</v>
      </c>
      <c r="B1196" s="2" t="s">
        <v>371</v>
      </c>
      <c r="C1196" s="2" t="s">
        <v>356</v>
      </c>
      <c r="D1196" s="3">
        <v>7229.5</v>
      </c>
      <c r="E1196" s="3">
        <v>6870</v>
      </c>
      <c r="F1196" s="3">
        <f t="shared" si="36"/>
        <v>6870</v>
      </c>
      <c r="G1196" s="3">
        <f t="shared" si="37"/>
        <v>359.5</v>
      </c>
      <c r="H1196" s="2" t="s">
        <v>2978</v>
      </c>
      <c r="I1196" s="2" t="s">
        <v>3682</v>
      </c>
      <c r="J1196" s="2" t="s">
        <v>3044</v>
      </c>
    </row>
    <row r="1197" ht="19" customHeight="1" spans="1:10">
      <c r="A1197" s="2">
        <v>4</v>
      </c>
      <c r="B1197" s="2" t="s">
        <v>80</v>
      </c>
      <c r="C1197" s="2" t="s">
        <v>66</v>
      </c>
      <c r="D1197" s="3">
        <v>9575.6</v>
      </c>
      <c r="E1197" s="3">
        <v>9559.1</v>
      </c>
      <c r="F1197" s="3">
        <f t="shared" si="36"/>
        <v>9559.1</v>
      </c>
      <c r="G1197" s="3">
        <f t="shared" si="37"/>
        <v>16.5</v>
      </c>
      <c r="H1197" s="2" t="s">
        <v>2978</v>
      </c>
      <c r="I1197" s="2" t="s">
        <v>3612</v>
      </c>
      <c r="J1197" s="2" t="s">
        <v>3191</v>
      </c>
    </row>
    <row r="1198" ht="19" customHeight="1" spans="1:10">
      <c r="A1198" s="2">
        <v>4</v>
      </c>
      <c r="B1198" s="2" t="s">
        <v>82</v>
      </c>
      <c r="C1198" s="2" t="s">
        <v>179</v>
      </c>
      <c r="D1198" s="3">
        <v>280.8</v>
      </c>
      <c r="E1198" s="3">
        <v>25385.6</v>
      </c>
      <c r="F1198" s="3">
        <f t="shared" si="36"/>
        <v>280.8</v>
      </c>
      <c r="G1198" s="3">
        <f t="shared" si="37"/>
        <v>0</v>
      </c>
      <c r="H1198" s="2" t="s">
        <v>2978</v>
      </c>
      <c r="I1198" s="2" t="s">
        <v>3612</v>
      </c>
      <c r="J1198" s="2" t="s">
        <v>3131</v>
      </c>
    </row>
    <row r="1199" ht="19" customHeight="1" spans="1:10">
      <c r="A1199" s="2">
        <v>4</v>
      </c>
      <c r="B1199" s="2" t="s">
        <v>621</v>
      </c>
      <c r="C1199" s="2" t="s">
        <v>121</v>
      </c>
      <c r="D1199" s="3">
        <v>97.4</v>
      </c>
      <c r="E1199" s="3">
        <v>97.5</v>
      </c>
      <c r="F1199" s="3">
        <f t="shared" si="36"/>
        <v>97.4</v>
      </c>
      <c r="G1199" s="3">
        <f t="shared" si="37"/>
        <v>0</v>
      </c>
      <c r="H1199" s="2" t="s">
        <v>2978</v>
      </c>
      <c r="I1199" s="2" t="s">
        <v>3683</v>
      </c>
      <c r="J1199" s="2" t="s">
        <v>3161</v>
      </c>
    </row>
    <row r="1200" ht="19" customHeight="1" spans="1:10">
      <c r="A1200" s="2">
        <v>4</v>
      </c>
      <c r="B1200" s="2" t="s">
        <v>3146</v>
      </c>
      <c r="C1200" s="2" t="s">
        <v>66</v>
      </c>
      <c r="D1200" s="3">
        <v>6154</v>
      </c>
      <c r="E1200" s="3">
        <v>6075.2</v>
      </c>
      <c r="F1200" s="3">
        <f t="shared" si="36"/>
        <v>6075.2</v>
      </c>
      <c r="G1200" s="3">
        <f t="shared" si="37"/>
        <v>78.8000000000002</v>
      </c>
      <c r="H1200" s="2" t="s">
        <v>2978</v>
      </c>
      <c r="I1200" s="2" t="s">
        <v>3612</v>
      </c>
      <c r="J1200" s="2" t="s">
        <v>3389</v>
      </c>
    </row>
    <row r="1201" ht="19" customHeight="1" spans="1:10">
      <c r="A1201" s="2">
        <v>4</v>
      </c>
      <c r="B1201" s="2" t="s">
        <v>3538</v>
      </c>
      <c r="C1201" s="2" t="s">
        <v>564</v>
      </c>
      <c r="D1201" s="3">
        <v>2220.8</v>
      </c>
      <c r="E1201" s="3">
        <v>2240.8</v>
      </c>
      <c r="F1201" s="3">
        <f t="shared" si="36"/>
        <v>2220.8</v>
      </c>
      <c r="G1201" s="3">
        <f t="shared" si="37"/>
        <v>0</v>
      </c>
      <c r="H1201" s="2" t="s">
        <v>2978</v>
      </c>
      <c r="I1201" s="2" t="s">
        <v>3612</v>
      </c>
      <c r="J1201" s="2" t="s">
        <v>3684</v>
      </c>
    </row>
    <row r="1202" ht="19" customHeight="1" spans="1:10">
      <c r="A1202" s="2">
        <v>4</v>
      </c>
      <c r="B1202" s="2" t="s">
        <v>3148</v>
      </c>
      <c r="C1202" s="2" t="s">
        <v>66</v>
      </c>
      <c r="D1202" s="3">
        <v>7374.6</v>
      </c>
      <c r="E1202" s="3">
        <v>7366.4</v>
      </c>
      <c r="F1202" s="3">
        <f t="shared" si="36"/>
        <v>7366.4</v>
      </c>
      <c r="G1202" s="3">
        <f t="shared" si="37"/>
        <v>8.20000000000073</v>
      </c>
      <c r="H1202" s="2" t="s">
        <v>2978</v>
      </c>
      <c r="I1202" s="2" t="s">
        <v>3612</v>
      </c>
      <c r="J1202" s="2" t="s">
        <v>3011</v>
      </c>
    </row>
    <row r="1203" ht="19" customHeight="1" spans="1:10">
      <c r="A1203" s="2">
        <v>4</v>
      </c>
      <c r="B1203" s="2" t="s">
        <v>494</v>
      </c>
      <c r="C1203" s="2" t="s">
        <v>121</v>
      </c>
      <c r="D1203" s="3">
        <v>753.8</v>
      </c>
      <c r="E1203" s="3">
        <v>746.7</v>
      </c>
      <c r="F1203" s="3">
        <f t="shared" si="36"/>
        <v>746.7</v>
      </c>
      <c r="G1203" s="3">
        <f t="shared" si="37"/>
        <v>7.09999999999991</v>
      </c>
      <c r="H1203" s="2" t="s">
        <v>2978</v>
      </c>
      <c r="I1203" s="2" t="s">
        <v>3612</v>
      </c>
      <c r="J1203" s="2" t="s">
        <v>3368</v>
      </c>
    </row>
    <row r="1204" ht="19" customHeight="1" spans="1:10">
      <c r="A1204" s="2">
        <v>4</v>
      </c>
      <c r="B1204" s="2" t="s">
        <v>157</v>
      </c>
      <c r="C1204" s="2" t="s">
        <v>121</v>
      </c>
      <c r="D1204" s="3">
        <v>1002.2</v>
      </c>
      <c r="E1204" s="3">
        <v>2107.1</v>
      </c>
      <c r="F1204" s="3">
        <f t="shared" si="36"/>
        <v>1002.2</v>
      </c>
      <c r="G1204" s="3">
        <f t="shared" si="37"/>
        <v>0</v>
      </c>
      <c r="H1204" s="2" t="s">
        <v>2978</v>
      </c>
      <c r="I1204" s="2" t="s">
        <v>3664</v>
      </c>
      <c r="J1204" s="2" t="s">
        <v>3367</v>
      </c>
    </row>
    <row r="1205" ht="19" customHeight="1" spans="1:10">
      <c r="A1205" s="2">
        <v>4</v>
      </c>
      <c r="B1205" s="2" t="s">
        <v>3152</v>
      </c>
      <c r="C1205" s="2" t="s">
        <v>66</v>
      </c>
      <c r="D1205" s="3">
        <v>7013</v>
      </c>
      <c r="E1205" s="3">
        <v>7002</v>
      </c>
      <c r="F1205" s="3">
        <f t="shared" si="36"/>
        <v>7002</v>
      </c>
      <c r="G1205" s="3">
        <f t="shared" si="37"/>
        <v>11</v>
      </c>
      <c r="H1205" s="2" t="s">
        <v>2978</v>
      </c>
      <c r="I1205" s="2" t="s">
        <v>3612</v>
      </c>
      <c r="J1205" s="2" t="s">
        <v>3004</v>
      </c>
    </row>
    <row r="1206" ht="19" customHeight="1" spans="1:10">
      <c r="A1206" s="2">
        <v>4</v>
      </c>
      <c r="B1206" s="2" t="s">
        <v>624</v>
      </c>
      <c r="C1206" s="2" t="s">
        <v>121</v>
      </c>
      <c r="D1206" s="3">
        <v>2544.3</v>
      </c>
      <c r="E1206" s="3">
        <v>2533.8</v>
      </c>
      <c r="F1206" s="3">
        <f t="shared" si="36"/>
        <v>2533.8</v>
      </c>
      <c r="G1206" s="3">
        <f t="shared" si="37"/>
        <v>10.5</v>
      </c>
      <c r="H1206" s="2" t="s">
        <v>2978</v>
      </c>
      <c r="I1206" s="2" t="s">
        <v>3612</v>
      </c>
      <c r="J1206" s="2" t="s">
        <v>3309</v>
      </c>
    </row>
    <row r="1207" ht="19" customHeight="1" spans="1:10">
      <c r="A1207" s="2">
        <v>4</v>
      </c>
      <c r="B1207" s="2" t="s">
        <v>246</v>
      </c>
      <c r="C1207" s="2" t="s">
        <v>179</v>
      </c>
      <c r="D1207" s="3">
        <v>550.9</v>
      </c>
      <c r="E1207" s="3">
        <v>549.7</v>
      </c>
      <c r="F1207" s="3">
        <f t="shared" si="36"/>
        <v>549.7</v>
      </c>
      <c r="G1207" s="3">
        <f t="shared" si="37"/>
        <v>1.19999999999993</v>
      </c>
      <c r="H1207" s="2" t="s">
        <v>2978</v>
      </c>
      <c r="I1207" s="2" t="s">
        <v>3674</v>
      </c>
      <c r="J1207" s="2" t="s">
        <v>3313</v>
      </c>
    </row>
    <row r="1208" ht="19" customHeight="1" spans="1:10">
      <c r="A1208" s="2">
        <v>4</v>
      </c>
      <c r="B1208" s="2" t="s">
        <v>160</v>
      </c>
      <c r="C1208" s="2" t="s">
        <v>121</v>
      </c>
      <c r="D1208" s="3">
        <v>7224.5</v>
      </c>
      <c r="E1208" s="3">
        <v>6821.6</v>
      </c>
      <c r="F1208" s="3">
        <f t="shared" si="36"/>
        <v>6821.6</v>
      </c>
      <c r="G1208" s="3">
        <f t="shared" si="37"/>
        <v>402.9</v>
      </c>
      <c r="H1208" s="2" t="s">
        <v>2978</v>
      </c>
      <c r="I1208" s="2" t="s">
        <v>3612</v>
      </c>
      <c r="J1208" s="2" t="s">
        <v>3352</v>
      </c>
    </row>
    <row r="1209" ht="19" customHeight="1" spans="1:10">
      <c r="A1209" s="2">
        <v>4</v>
      </c>
      <c r="B1209" s="2" t="s">
        <v>83</v>
      </c>
      <c r="C1209" s="2" t="s">
        <v>66</v>
      </c>
      <c r="D1209" s="3">
        <v>5708.2</v>
      </c>
      <c r="E1209" s="3">
        <v>10270.6</v>
      </c>
      <c r="F1209" s="3">
        <f t="shared" si="36"/>
        <v>5708.2</v>
      </c>
      <c r="G1209" s="3">
        <f t="shared" si="37"/>
        <v>0</v>
      </c>
      <c r="H1209" s="2" t="s">
        <v>2978</v>
      </c>
      <c r="I1209" s="2" t="s">
        <v>3612</v>
      </c>
      <c r="J1209" s="2" t="s">
        <v>3349</v>
      </c>
    </row>
    <row r="1210" ht="19" customHeight="1" spans="1:10">
      <c r="A1210" s="2">
        <v>4</v>
      </c>
      <c r="B1210" s="2" t="s">
        <v>3160</v>
      </c>
      <c r="C1210" s="2" t="s">
        <v>179</v>
      </c>
      <c r="D1210" s="3">
        <v>3631.7</v>
      </c>
      <c r="E1210" s="3">
        <v>3628.5</v>
      </c>
      <c r="F1210" s="3">
        <f t="shared" si="36"/>
        <v>3628.5</v>
      </c>
      <c r="G1210" s="3">
        <f t="shared" si="37"/>
        <v>3.19999999999982</v>
      </c>
      <c r="H1210" s="2" t="s">
        <v>2978</v>
      </c>
      <c r="I1210" s="2" t="s">
        <v>3612</v>
      </c>
      <c r="J1210" s="2" t="s">
        <v>3307</v>
      </c>
    </row>
    <row r="1211" ht="19" customHeight="1" spans="1:10">
      <c r="A1211" s="2">
        <v>4</v>
      </c>
      <c r="B1211" s="2" t="s">
        <v>3685</v>
      </c>
      <c r="C1211" s="2" t="s">
        <v>564</v>
      </c>
      <c r="D1211" s="3">
        <v>543.6</v>
      </c>
      <c r="E1211" s="3">
        <v>544.1</v>
      </c>
      <c r="F1211" s="3">
        <f t="shared" si="36"/>
        <v>543.6</v>
      </c>
      <c r="G1211" s="3">
        <f t="shared" si="37"/>
        <v>0</v>
      </c>
      <c r="H1211" s="2" t="s">
        <v>2978</v>
      </c>
      <c r="I1211" s="2" t="s">
        <v>3617</v>
      </c>
      <c r="J1211" s="2" t="s">
        <v>3686</v>
      </c>
    </row>
    <row r="1212" ht="19" customHeight="1" spans="1:10">
      <c r="A1212" s="2">
        <v>4</v>
      </c>
      <c r="B1212" s="2" t="s">
        <v>3162</v>
      </c>
      <c r="C1212" s="2" t="s">
        <v>356</v>
      </c>
      <c r="D1212" s="3">
        <v>11481</v>
      </c>
      <c r="E1212" s="3">
        <v>11761.2</v>
      </c>
      <c r="F1212" s="3">
        <f t="shared" si="36"/>
        <v>11481</v>
      </c>
      <c r="G1212" s="3">
        <f t="shared" si="37"/>
        <v>0</v>
      </c>
      <c r="H1212" s="2" t="s">
        <v>2978</v>
      </c>
      <c r="I1212" s="2" t="s">
        <v>3612</v>
      </c>
      <c r="J1212" s="2" t="s">
        <v>3149</v>
      </c>
    </row>
    <row r="1213" ht="19" customHeight="1" spans="1:10">
      <c r="A1213" s="2">
        <v>4</v>
      </c>
      <c r="B1213" s="2" t="s">
        <v>375</v>
      </c>
      <c r="C1213" s="2" t="s">
        <v>356</v>
      </c>
      <c r="D1213" s="3">
        <v>11933.9</v>
      </c>
      <c r="E1213" s="3">
        <v>11979.9</v>
      </c>
      <c r="F1213" s="3">
        <f t="shared" si="36"/>
        <v>11933.9</v>
      </c>
      <c r="G1213" s="3">
        <f t="shared" si="37"/>
        <v>0</v>
      </c>
      <c r="H1213" s="2" t="s">
        <v>2978</v>
      </c>
      <c r="I1213" s="2" t="s">
        <v>3612</v>
      </c>
      <c r="J1213" s="2" t="s">
        <v>3360</v>
      </c>
    </row>
    <row r="1214" ht="19" customHeight="1" spans="1:10">
      <c r="A1214" s="2">
        <v>4</v>
      </c>
      <c r="B1214" s="2" t="s">
        <v>496</v>
      </c>
      <c r="C1214" s="2" t="s">
        <v>121</v>
      </c>
      <c r="D1214" s="3">
        <v>770.8</v>
      </c>
      <c r="E1214" s="3">
        <v>773.8</v>
      </c>
      <c r="F1214" s="3">
        <f t="shared" si="36"/>
        <v>770.8</v>
      </c>
      <c r="G1214" s="3">
        <f t="shared" si="37"/>
        <v>0</v>
      </c>
      <c r="H1214" s="2" t="s">
        <v>2978</v>
      </c>
      <c r="I1214" s="2" t="s">
        <v>3612</v>
      </c>
      <c r="J1214" s="2" t="s">
        <v>3196</v>
      </c>
    </row>
    <row r="1215" ht="19" customHeight="1" spans="1:10">
      <c r="A1215" s="2">
        <v>4</v>
      </c>
      <c r="B1215" s="2" t="s">
        <v>248</v>
      </c>
      <c r="C1215" s="2" t="s">
        <v>179</v>
      </c>
      <c r="D1215" s="3">
        <v>303.7</v>
      </c>
      <c r="E1215" s="3">
        <v>306.8</v>
      </c>
      <c r="F1215" s="3">
        <f t="shared" si="36"/>
        <v>303.7</v>
      </c>
      <c r="G1215" s="3">
        <f t="shared" si="37"/>
        <v>0</v>
      </c>
      <c r="H1215" s="2" t="s">
        <v>2978</v>
      </c>
      <c r="I1215" s="2" t="s">
        <v>3687</v>
      </c>
      <c r="J1215" s="2" t="s">
        <v>3342</v>
      </c>
    </row>
    <row r="1216" ht="19" customHeight="1" spans="1:10">
      <c r="A1216" s="2">
        <v>4</v>
      </c>
      <c r="B1216" s="2" t="s">
        <v>85</v>
      </c>
      <c r="C1216" s="2" t="s">
        <v>66</v>
      </c>
      <c r="D1216" s="3">
        <v>5991.7</v>
      </c>
      <c r="E1216" s="3">
        <v>10780.4</v>
      </c>
      <c r="F1216" s="3">
        <f t="shared" si="36"/>
        <v>5991.7</v>
      </c>
      <c r="G1216" s="3">
        <f t="shared" si="37"/>
        <v>0</v>
      </c>
      <c r="H1216" s="2" t="s">
        <v>2978</v>
      </c>
      <c r="I1216" s="2" t="s">
        <v>3612</v>
      </c>
      <c r="J1216" s="2" t="s">
        <v>3266</v>
      </c>
    </row>
    <row r="1217" ht="19" customHeight="1" spans="1:10">
      <c r="A1217" s="2">
        <v>4</v>
      </c>
      <c r="B1217" s="2" t="s">
        <v>3425</v>
      </c>
      <c r="C1217" s="2" t="s">
        <v>356</v>
      </c>
      <c r="D1217" s="3">
        <v>1782.5</v>
      </c>
      <c r="E1217" s="3">
        <v>19671.2</v>
      </c>
      <c r="F1217" s="3">
        <f t="shared" si="36"/>
        <v>1782.5</v>
      </c>
      <c r="G1217" s="3">
        <f t="shared" si="37"/>
        <v>0</v>
      </c>
      <c r="H1217" s="2" t="s">
        <v>2978</v>
      </c>
      <c r="I1217" s="2" t="s">
        <v>3612</v>
      </c>
      <c r="J1217" s="2" t="s">
        <v>3334</v>
      </c>
    </row>
    <row r="1218" ht="19" customHeight="1" spans="1:10">
      <c r="A1218" s="2">
        <v>4</v>
      </c>
      <c r="B1218" s="2" t="s">
        <v>3544</v>
      </c>
      <c r="C1218" s="2" t="s">
        <v>66</v>
      </c>
      <c r="D1218" s="3">
        <v>6399.5</v>
      </c>
      <c r="E1218" s="3">
        <v>6381.7</v>
      </c>
      <c r="F1218" s="3">
        <f t="shared" ref="F1218:F1281" si="38">IF(ISNUMBER(E1218),MIN(D1218,E1218),D1218)</f>
        <v>6381.7</v>
      </c>
      <c r="G1218" s="3">
        <f t="shared" ref="G1218:G1281" si="39">D1218-F1218</f>
        <v>17.8000000000002</v>
      </c>
      <c r="H1218" s="2" t="s">
        <v>2978</v>
      </c>
      <c r="I1218" s="2" t="s">
        <v>3612</v>
      </c>
      <c r="J1218" s="2" t="s">
        <v>3243</v>
      </c>
    </row>
    <row r="1219" ht="19" customHeight="1" spans="1:10">
      <c r="A1219" s="2">
        <v>4</v>
      </c>
      <c r="B1219" s="2" t="s">
        <v>161</v>
      </c>
      <c r="C1219" s="2" t="s">
        <v>121</v>
      </c>
      <c r="D1219" s="3">
        <v>1949.2</v>
      </c>
      <c r="E1219" s="3">
        <v>3912</v>
      </c>
      <c r="F1219" s="3">
        <f t="shared" si="38"/>
        <v>1949.2</v>
      </c>
      <c r="G1219" s="3">
        <f t="shared" si="39"/>
        <v>0</v>
      </c>
      <c r="H1219" s="2" t="s">
        <v>2978</v>
      </c>
      <c r="I1219" s="2" t="s">
        <v>3664</v>
      </c>
      <c r="J1219" s="2" t="s">
        <v>3197</v>
      </c>
    </row>
    <row r="1220" ht="19" customHeight="1" spans="1:10">
      <c r="A1220" s="2">
        <v>4</v>
      </c>
      <c r="B1220" s="2" t="s">
        <v>627</v>
      </c>
      <c r="C1220" s="2" t="s">
        <v>564</v>
      </c>
      <c r="D1220" s="3">
        <v>2088.6</v>
      </c>
      <c r="E1220" s="3">
        <v>2077.4</v>
      </c>
      <c r="F1220" s="3">
        <f t="shared" si="38"/>
        <v>2077.4</v>
      </c>
      <c r="G1220" s="3">
        <f t="shared" si="39"/>
        <v>11.1999999999998</v>
      </c>
      <c r="H1220" s="2" t="s">
        <v>2978</v>
      </c>
      <c r="I1220" s="2" t="s">
        <v>3612</v>
      </c>
      <c r="J1220" s="2" t="s">
        <v>3688</v>
      </c>
    </row>
    <row r="1221" ht="19" customHeight="1" spans="1:10">
      <c r="A1221" s="2">
        <v>4</v>
      </c>
      <c r="B1221" s="2" t="s">
        <v>3169</v>
      </c>
      <c r="C1221" s="2" t="s">
        <v>121</v>
      </c>
      <c r="D1221" s="3">
        <v>1135.4</v>
      </c>
      <c r="E1221" s="3">
        <v>1129.5</v>
      </c>
      <c r="F1221" s="3">
        <f t="shared" si="38"/>
        <v>1129.5</v>
      </c>
      <c r="G1221" s="3">
        <f t="shared" si="39"/>
        <v>5.90000000000009</v>
      </c>
      <c r="H1221" s="2" t="s">
        <v>2978</v>
      </c>
      <c r="I1221" s="2" t="s">
        <v>3612</v>
      </c>
      <c r="J1221" s="2" t="s">
        <v>3059</v>
      </c>
    </row>
    <row r="1222" ht="19" customHeight="1" spans="1:10">
      <c r="A1222" s="2">
        <v>4</v>
      </c>
      <c r="B1222" s="2" t="s">
        <v>628</v>
      </c>
      <c r="C1222" s="2" t="s">
        <v>121</v>
      </c>
      <c r="D1222" s="3">
        <v>574.2</v>
      </c>
      <c r="E1222" s="3">
        <v>574</v>
      </c>
      <c r="F1222" s="3">
        <f t="shared" si="38"/>
        <v>574</v>
      </c>
      <c r="G1222" s="3">
        <f t="shared" si="39"/>
        <v>0.200000000000045</v>
      </c>
      <c r="H1222" s="2" t="s">
        <v>2978</v>
      </c>
      <c r="I1222" s="2" t="s">
        <v>3631</v>
      </c>
      <c r="J1222" s="2" t="s">
        <v>3331</v>
      </c>
    </row>
    <row r="1223" ht="19" customHeight="1" spans="1:10">
      <c r="A1223" s="2">
        <v>4</v>
      </c>
      <c r="B1223" s="2" t="s">
        <v>378</v>
      </c>
      <c r="C1223" s="2" t="s">
        <v>356</v>
      </c>
      <c r="D1223" s="3">
        <v>8238.1</v>
      </c>
      <c r="E1223" s="3">
        <v>8245.2</v>
      </c>
      <c r="F1223" s="3">
        <f t="shared" si="38"/>
        <v>8238.1</v>
      </c>
      <c r="G1223" s="3">
        <f t="shared" si="39"/>
        <v>0</v>
      </c>
      <c r="H1223" s="2" t="s">
        <v>2978</v>
      </c>
      <c r="I1223" s="2" t="s">
        <v>3612</v>
      </c>
      <c r="J1223" s="2" t="s">
        <v>3258</v>
      </c>
    </row>
    <row r="1224" ht="19" customHeight="1" spans="1:10">
      <c r="A1224" s="2">
        <v>4</v>
      </c>
      <c r="B1224" s="2" t="s">
        <v>86</v>
      </c>
      <c r="C1224" s="2" t="s">
        <v>66</v>
      </c>
      <c r="D1224" s="3">
        <v>10685.4</v>
      </c>
      <c r="E1224" s="3">
        <v>10672.7</v>
      </c>
      <c r="F1224" s="3">
        <f t="shared" si="38"/>
        <v>10672.7</v>
      </c>
      <c r="G1224" s="3">
        <f t="shared" si="39"/>
        <v>12.6999999999989</v>
      </c>
      <c r="H1224" s="2" t="s">
        <v>2978</v>
      </c>
      <c r="I1224" s="2" t="s">
        <v>3612</v>
      </c>
      <c r="J1224" s="2" t="s">
        <v>3166</v>
      </c>
    </row>
    <row r="1225" ht="19" customHeight="1" spans="1:10">
      <c r="A1225" s="2">
        <v>4</v>
      </c>
      <c r="B1225" s="2" t="s">
        <v>3172</v>
      </c>
      <c r="C1225" s="2" t="s">
        <v>66</v>
      </c>
      <c r="D1225" s="3">
        <v>545</v>
      </c>
      <c r="E1225" s="3">
        <v>27350</v>
      </c>
      <c r="F1225" s="3">
        <f t="shared" si="38"/>
        <v>545</v>
      </c>
      <c r="G1225" s="3">
        <f t="shared" si="39"/>
        <v>0</v>
      </c>
      <c r="H1225" s="2" t="s">
        <v>2978</v>
      </c>
      <c r="I1225" s="2" t="s">
        <v>3612</v>
      </c>
      <c r="J1225" s="2" t="s">
        <v>3082</v>
      </c>
    </row>
    <row r="1226" ht="19" customHeight="1" spans="1:10">
      <c r="A1226" s="2">
        <v>4</v>
      </c>
      <c r="B1226" s="2" t="s">
        <v>629</v>
      </c>
      <c r="C1226" s="2" t="s">
        <v>564</v>
      </c>
      <c r="D1226" s="3">
        <v>1463.7</v>
      </c>
      <c r="E1226" s="3">
        <v>1458.5</v>
      </c>
      <c r="F1226" s="3">
        <f t="shared" si="38"/>
        <v>1458.5</v>
      </c>
      <c r="G1226" s="3">
        <f t="shared" si="39"/>
        <v>5.20000000000005</v>
      </c>
      <c r="H1226" s="2" t="s">
        <v>2978</v>
      </c>
      <c r="I1226" s="2" t="s">
        <v>3612</v>
      </c>
      <c r="J1226" s="2" t="s">
        <v>3689</v>
      </c>
    </row>
    <row r="1227" ht="19" customHeight="1" spans="1:10">
      <c r="A1227" s="2">
        <v>4</v>
      </c>
      <c r="B1227" s="2" t="s">
        <v>3175</v>
      </c>
      <c r="C1227" s="2" t="s">
        <v>121</v>
      </c>
      <c r="D1227" s="3">
        <v>51.2</v>
      </c>
      <c r="E1227" s="3">
        <v>30.7</v>
      </c>
      <c r="F1227" s="3">
        <f t="shared" si="38"/>
        <v>30.7</v>
      </c>
      <c r="G1227" s="3">
        <f t="shared" si="39"/>
        <v>20.5</v>
      </c>
      <c r="H1227" s="2" t="s">
        <v>2978</v>
      </c>
      <c r="I1227" s="2" t="s">
        <v>3690</v>
      </c>
      <c r="J1227" s="2" t="s">
        <v>3691</v>
      </c>
    </row>
    <row r="1228" ht="19" customHeight="1" spans="1:10">
      <c r="A1228" s="2">
        <v>4</v>
      </c>
      <c r="B1228" s="2" t="s">
        <v>3692</v>
      </c>
      <c r="C1228" s="2" t="s">
        <v>3104</v>
      </c>
      <c r="D1228" s="3">
        <v>604.4</v>
      </c>
      <c r="E1228" s="3">
        <v>1276.9</v>
      </c>
      <c r="F1228" s="3">
        <f t="shared" si="38"/>
        <v>604.4</v>
      </c>
      <c r="G1228" s="3">
        <f t="shared" si="39"/>
        <v>0</v>
      </c>
      <c r="H1228" s="2" t="s">
        <v>2978</v>
      </c>
      <c r="I1228" s="2" t="s">
        <v>3621</v>
      </c>
      <c r="J1228" s="2" t="s">
        <v>3181</v>
      </c>
    </row>
    <row r="1229" ht="19" customHeight="1" spans="1:10">
      <c r="A1229" s="2">
        <v>4</v>
      </c>
      <c r="B1229" s="2" t="s">
        <v>3430</v>
      </c>
      <c r="C1229" s="2" t="s">
        <v>66</v>
      </c>
      <c r="D1229" s="3">
        <v>12439.8</v>
      </c>
      <c r="E1229" s="3">
        <v>12665.3</v>
      </c>
      <c r="F1229" s="3">
        <f t="shared" si="38"/>
        <v>12439.8</v>
      </c>
      <c r="G1229" s="3">
        <f t="shared" si="39"/>
        <v>0</v>
      </c>
      <c r="H1229" s="2" t="s">
        <v>2978</v>
      </c>
      <c r="I1229" s="2" t="s">
        <v>3612</v>
      </c>
      <c r="J1229" s="2" t="s">
        <v>3296</v>
      </c>
    </row>
    <row r="1230" ht="19" customHeight="1" spans="1:10">
      <c r="A1230" s="2">
        <v>4</v>
      </c>
      <c r="B1230" s="2" t="s">
        <v>164</v>
      </c>
      <c r="C1230" s="2" t="s">
        <v>121</v>
      </c>
      <c r="D1230" s="3">
        <v>2444.1</v>
      </c>
      <c r="E1230" s="3">
        <v>2319.9</v>
      </c>
      <c r="F1230" s="3">
        <f t="shared" si="38"/>
        <v>2319.9</v>
      </c>
      <c r="G1230" s="3">
        <f t="shared" si="39"/>
        <v>124.2</v>
      </c>
      <c r="H1230" s="2" t="s">
        <v>2978</v>
      </c>
      <c r="I1230" s="2" t="s">
        <v>3673</v>
      </c>
      <c r="J1230" s="2" t="s">
        <v>3033</v>
      </c>
    </row>
    <row r="1231" ht="19" customHeight="1" spans="1:10">
      <c r="A1231" s="2">
        <v>4</v>
      </c>
      <c r="B1231" s="2" t="s">
        <v>251</v>
      </c>
      <c r="C1231" s="2" t="s">
        <v>179</v>
      </c>
      <c r="D1231" s="3">
        <v>54.5</v>
      </c>
      <c r="E1231" s="3">
        <v>53.9</v>
      </c>
      <c r="F1231" s="3">
        <f t="shared" si="38"/>
        <v>53.9</v>
      </c>
      <c r="G1231" s="3">
        <f t="shared" si="39"/>
        <v>0.600000000000001</v>
      </c>
      <c r="H1231" s="2" t="s">
        <v>2978</v>
      </c>
      <c r="I1231" s="2" t="s">
        <v>3693</v>
      </c>
      <c r="J1231" s="2" t="s">
        <v>3238</v>
      </c>
    </row>
    <row r="1232" ht="19" customHeight="1" spans="1:10">
      <c r="A1232" s="2">
        <v>4</v>
      </c>
      <c r="B1232" s="2" t="s">
        <v>251</v>
      </c>
      <c r="C1232" s="2" t="s">
        <v>274</v>
      </c>
      <c r="D1232" s="3">
        <v>2304.4</v>
      </c>
      <c r="E1232" s="3">
        <v>22347.4</v>
      </c>
      <c r="F1232" s="3">
        <f t="shared" si="38"/>
        <v>2304.4</v>
      </c>
      <c r="G1232" s="3">
        <f t="shared" si="39"/>
        <v>0</v>
      </c>
      <c r="H1232" s="2" t="s">
        <v>2978</v>
      </c>
      <c r="I1232" s="2" t="s">
        <v>3653</v>
      </c>
      <c r="J1232" s="2" t="s">
        <v>3090</v>
      </c>
    </row>
    <row r="1233" ht="19" customHeight="1" spans="1:10">
      <c r="A1233" s="2">
        <v>4</v>
      </c>
      <c r="B1233" s="2" t="s">
        <v>3431</v>
      </c>
      <c r="C1233" s="2" t="s">
        <v>3104</v>
      </c>
      <c r="D1233" s="3">
        <v>10445.2</v>
      </c>
      <c r="E1233" s="3">
        <v>10397.4</v>
      </c>
      <c r="F1233" s="3">
        <f t="shared" si="38"/>
        <v>10397.4</v>
      </c>
      <c r="G1233" s="3">
        <f t="shared" si="39"/>
        <v>47.8000000000011</v>
      </c>
      <c r="H1233" s="2" t="s">
        <v>2978</v>
      </c>
      <c r="I1233" s="2" t="s">
        <v>3612</v>
      </c>
      <c r="J1233" s="2" t="s">
        <v>3213</v>
      </c>
    </row>
    <row r="1234" ht="19" customHeight="1" spans="1:10">
      <c r="A1234" s="2">
        <v>4</v>
      </c>
      <c r="B1234" s="2" t="s">
        <v>252</v>
      </c>
      <c r="C1234" s="2" t="s">
        <v>274</v>
      </c>
      <c r="D1234" s="3">
        <v>7672.6</v>
      </c>
      <c r="E1234" s="3">
        <v>7664.2</v>
      </c>
      <c r="F1234" s="3">
        <f t="shared" si="38"/>
        <v>7664.2</v>
      </c>
      <c r="G1234" s="3">
        <f t="shared" si="39"/>
        <v>8.40000000000055</v>
      </c>
      <c r="H1234" s="2" t="s">
        <v>2978</v>
      </c>
      <c r="I1234" s="2" t="s">
        <v>3613</v>
      </c>
      <c r="J1234" s="2" t="s">
        <v>3397</v>
      </c>
    </row>
    <row r="1235" ht="19" customHeight="1" spans="1:10">
      <c r="A1235" s="2">
        <v>4</v>
      </c>
      <c r="B1235" s="2" t="s">
        <v>3694</v>
      </c>
      <c r="C1235" s="2" t="s">
        <v>121</v>
      </c>
      <c r="D1235" s="3">
        <v>828.3</v>
      </c>
      <c r="E1235" s="3">
        <v>823.2</v>
      </c>
      <c r="F1235" s="3">
        <f t="shared" si="38"/>
        <v>823.2</v>
      </c>
      <c r="G1235" s="3">
        <f t="shared" si="39"/>
        <v>5.09999999999991</v>
      </c>
      <c r="H1235" s="2" t="s">
        <v>2978</v>
      </c>
      <c r="I1235" s="2" t="s">
        <v>3612</v>
      </c>
      <c r="J1235" s="2" t="s">
        <v>3102</v>
      </c>
    </row>
    <row r="1236" ht="19" customHeight="1" spans="1:10">
      <c r="A1236" s="2">
        <v>4</v>
      </c>
      <c r="B1236" s="2" t="s">
        <v>630</v>
      </c>
      <c r="C1236" s="2" t="s">
        <v>121</v>
      </c>
      <c r="D1236" s="3">
        <v>2356.1</v>
      </c>
      <c r="E1236" s="3">
        <v>2348</v>
      </c>
      <c r="F1236" s="3">
        <f t="shared" si="38"/>
        <v>2348</v>
      </c>
      <c r="G1236" s="3">
        <f t="shared" si="39"/>
        <v>8.09999999999991</v>
      </c>
      <c r="H1236" s="2" t="s">
        <v>2978</v>
      </c>
      <c r="I1236" s="2" t="s">
        <v>3612</v>
      </c>
      <c r="J1236" s="2" t="s">
        <v>3278</v>
      </c>
    </row>
    <row r="1237" ht="19" customHeight="1" spans="1:10">
      <c r="A1237" s="2">
        <v>4</v>
      </c>
      <c r="B1237" s="2" t="s">
        <v>497</v>
      </c>
      <c r="C1237" s="2" t="s">
        <v>564</v>
      </c>
      <c r="D1237" s="3">
        <v>2091.7</v>
      </c>
      <c r="E1237" s="3">
        <v>2100.5</v>
      </c>
      <c r="F1237" s="3">
        <f t="shared" si="38"/>
        <v>2091.7</v>
      </c>
      <c r="G1237" s="3">
        <f t="shared" si="39"/>
        <v>0</v>
      </c>
      <c r="H1237" s="2" t="s">
        <v>2978</v>
      </c>
      <c r="I1237" s="2" t="s">
        <v>3612</v>
      </c>
      <c r="J1237" s="2" t="s">
        <v>3695</v>
      </c>
    </row>
    <row r="1238" ht="19" customHeight="1" spans="1:10">
      <c r="A1238" s="2">
        <v>4</v>
      </c>
      <c r="B1238" s="2" t="s">
        <v>499</v>
      </c>
      <c r="C1238" s="2" t="s">
        <v>121</v>
      </c>
      <c r="D1238" s="3">
        <v>112.5</v>
      </c>
      <c r="E1238" s="3">
        <v>93</v>
      </c>
      <c r="F1238" s="3">
        <f t="shared" si="38"/>
        <v>93</v>
      </c>
      <c r="G1238" s="3">
        <f t="shared" si="39"/>
        <v>19.5</v>
      </c>
      <c r="H1238" s="2" t="s">
        <v>2978</v>
      </c>
      <c r="I1238" s="2" t="s">
        <v>3680</v>
      </c>
      <c r="J1238" s="2" t="s">
        <v>3467</v>
      </c>
    </row>
    <row r="1239" ht="19" customHeight="1" spans="1:10">
      <c r="A1239" s="2">
        <v>4</v>
      </c>
      <c r="B1239" s="2" t="s">
        <v>703</v>
      </c>
      <c r="C1239" s="2" t="s">
        <v>356</v>
      </c>
      <c r="D1239" s="3">
        <v>7492.4</v>
      </c>
      <c r="E1239" s="3">
        <v>7477.7</v>
      </c>
      <c r="F1239" s="3">
        <f t="shared" si="38"/>
        <v>7477.7</v>
      </c>
      <c r="G1239" s="3">
        <f t="shared" si="39"/>
        <v>14.6999999999998</v>
      </c>
      <c r="H1239" s="2" t="s">
        <v>2978</v>
      </c>
      <c r="I1239" s="2" t="s">
        <v>3612</v>
      </c>
      <c r="J1239" s="2" t="s">
        <v>3364</v>
      </c>
    </row>
    <row r="1240" ht="19" customHeight="1" spans="1:10">
      <c r="A1240" s="2">
        <v>4</v>
      </c>
      <c r="B1240" s="2" t="s">
        <v>288</v>
      </c>
      <c r="C1240" s="2" t="s">
        <v>274</v>
      </c>
      <c r="D1240" s="3">
        <v>1198.5</v>
      </c>
      <c r="E1240" s="3">
        <v>1197.3</v>
      </c>
      <c r="F1240" s="3">
        <f t="shared" si="38"/>
        <v>1197.3</v>
      </c>
      <c r="G1240" s="3">
        <f t="shared" si="39"/>
        <v>1.20000000000005</v>
      </c>
      <c r="H1240" s="2" t="s">
        <v>2978</v>
      </c>
      <c r="I1240" s="2" t="s">
        <v>3612</v>
      </c>
      <c r="J1240" s="2" t="s">
        <v>3350</v>
      </c>
    </row>
    <row r="1241" ht="19" customHeight="1" spans="1:10">
      <c r="A1241" s="2">
        <v>4</v>
      </c>
      <c r="B1241" s="2" t="s">
        <v>500</v>
      </c>
      <c r="C1241" s="2" t="s">
        <v>564</v>
      </c>
      <c r="D1241" s="3">
        <v>2811.7</v>
      </c>
      <c r="E1241" s="3">
        <v>2804.2</v>
      </c>
      <c r="F1241" s="3">
        <f t="shared" si="38"/>
        <v>2804.2</v>
      </c>
      <c r="G1241" s="3">
        <f t="shared" si="39"/>
        <v>7.5</v>
      </c>
      <c r="H1241" s="2" t="s">
        <v>2978</v>
      </c>
      <c r="I1241" s="2" t="s">
        <v>3612</v>
      </c>
      <c r="J1241" s="2" t="s">
        <v>3696</v>
      </c>
    </row>
    <row r="1242" ht="19" customHeight="1" spans="1:10">
      <c r="A1242" s="2">
        <v>4</v>
      </c>
      <c r="B1242" s="2" t="s">
        <v>381</v>
      </c>
      <c r="C1242" s="2" t="s">
        <v>356</v>
      </c>
      <c r="D1242" s="3">
        <v>5861.5</v>
      </c>
      <c r="E1242" s="3">
        <v>5848.1</v>
      </c>
      <c r="F1242" s="3">
        <f t="shared" si="38"/>
        <v>5848.1</v>
      </c>
      <c r="G1242" s="3">
        <f t="shared" si="39"/>
        <v>13.3999999999996</v>
      </c>
      <c r="H1242" s="2" t="s">
        <v>2978</v>
      </c>
      <c r="I1242" s="2" t="s">
        <v>3682</v>
      </c>
      <c r="J1242" s="2" t="s">
        <v>3328</v>
      </c>
    </row>
    <row r="1243" ht="19" customHeight="1" spans="1:10">
      <c r="A1243" s="2">
        <v>4</v>
      </c>
      <c r="B1243" s="2" t="s">
        <v>382</v>
      </c>
      <c r="C1243" s="2" t="s">
        <v>66</v>
      </c>
      <c r="D1243" s="3">
        <v>9345.5</v>
      </c>
      <c r="E1243" s="3">
        <v>9323</v>
      </c>
      <c r="F1243" s="3">
        <f t="shared" si="38"/>
        <v>9323</v>
      </c>
      <c r="G1243" s="3">
        <f t="shared" si="39"/>
        <v>22.5</v>
      </c>
      <c r="H1243" s="2" t="s">
        <v>2978</v>
      </c>
      <c r="I1243" s="2" t="s">
        <v>3612</v>
      </c>
      <c r="J1243" s="2" t="s">
        <v>3325</v>
      </c>
    </row>
    <row r="1244" ht="19" customHeight="1" spans="1:10">
      <c r="A1244" s="2">
        <v>4</v>
      </c>
      <c r="B1244" s="2" t="s">
        <v>3551</v>
      </c>
      <c r="C1244" s="2" t="s">
        <v>66</v>
      </c>
      <c r="D1244" s="3">
        <v>2785.9</v>
      </c>
      <c r="E1244" s="3">
        <v>2774.6</v>
      </c>
      <c r="F1244" s="3">
        <f t="shared" si="38"/>
        <v>2774.6</v>
      </c>
      <c r="G1244" s="3">
        <f t="shared" si="39"/>
        <v>11.3000000000002</v>
      </c>
      <c r="H1244" s="2" t="s">
        <v>2978</v>
      </c>
      <c r="I1244" s="2" t="s">
        <v>3612</v>
      </c>
      <c r="J1244" s="2" t="s">
        <v>3094</v>
      </c>
    </row>
    <row r="1245" ht="19" customHeight="1" spans="1:10">
      <c r="A1245" s="2">
        <v>4</v>
      </c>
      <c r="B1245" s="2" t="s">
        <v>3186</v>
      </c>
      <c r="C1245" s="2" t="s">
        <v>3190</v>
      </c>
      <c r="D1245" s="3">
        <v>869.9</v>
      </c>
      <c r="E1245" s="3">
        <v>866.1</v>
      </c>
      <c r="F1245" s="3">
        <f t="shared" si="38"/>
        <v>866.1</v>
      </c>
      <c r="G1245" s="3">
        <f t="shared" si="39"/>
        <v>3.79999999999995</v>
      </c>
      <c r="H1245" s="2" t="s">
        <v>2978</v>
      </c>
      <c r="I1245" s="2" t="s">
        <v>3642</v>
      </c>
      <c r="J1245" s="2" t="s">
        <v>3697</v>
      </c>
    </row>
    <row r="1246" ht="19" customHeight="1" spans="1:10">
      <c r="A1246" s="2">
        <v>4</v>
      </c>
      <c r="B1246" s="2" t="s">
        <v>3186</v>
      </c>
      <c r="C1246" s="2" t="s">
        <v>121</v>
      </c>
      <c r="D1246" s="3">
        <v>91.2</v>
      </c>
      <c r="E1246" s="3">
        <v>123.4</v>
      </c>
      <c r="F1246" s="3">
        <f t="shared" si="38"/>
        <v>91.2</v>
      </c>
      <c r="G1246" s="3">
        <f t="shared" si="39"/>
        <v>0</v>
      </c>
      <c r="H1246" s="2" t="s">
        <v>2978</v>
      </c>
      <c r="I1246" s="2" t="s">
        <v>3680</v>
      </c>
      <c r="J1246" s="2" t="s">
        <v>3436</v>
      </c>
    </row>
    <row r="1247" ht="19" customHeight="1" spans="1:10">
      <c r="A1247" s="2">
        <v>4</v>
      </c>
      <c r="B1247" s="2" t="s">
        <v>3435</v>
      </c>
      <c r="C1247" s="2" t="s">
        <v>66</v>
      </c>
      <c r="D1247" s="3">
        <v>3525.1</v>
      </c>
      <c r="E1247" s="3">
        <v>20517.2</v>
      </c>
      <c r="F1247" s="3">
        <f t="shared" si="38"/>
        <v>3525.1</v>
      </c>
      <c r="G1247" s="3">
        <f t="shared" si="39"/>
        <v>0</v>
      </c>
      <c r="H1247" s="2" t="s">
        <v>2978</v>
      </c>
      <c r="I1247" s="2" t="s">
        <v>3612</v>
      </c>
      <c r="J1247" s="2" t="s">
        <v>3040</v>
      </c>
    </row>
    <row r="1248" ht="19" customHeight="1" spans="1:10">
      <c r="A1248" s="2">
        <v>4</v>
      </c>
      <c r="B1248" s="2" t="s">
        <v>3552</v>
      </c>
      <c r="C1248" s="2" t="s">
        <v>66</v>
      </c>
      <c r="D1248" s="3">
        <v>1614.7</v>
      </c>
      <c r="E1248" s="3">
        <v>27345.7</v>
      </c>
      <c r="F1248" s="3">
        <f t="shared" si="38"/>
        <v>1614.7</v>
      </c>
      <c r="G1248" s="3">
        <f t="shared" si="39"/>
        <v>0</v>
      </c>
      <c r="H1248" s="2" t="s">
        <v>2978</v>
      </c>
      <c r="I1248" s="2" t="s">
        <v>3612</v>
      </c>
      <c r="J1248" s="2" t="s">
        <v>3323</v>
      </c>
    </row>
    <row r="1249" ht="19" customHeight="1" spans="1:10">
      <c r="A1249" s="2">
        <v>4</v>
      </c>
      <c r="B1249" s="2" t="s">
        <v>501</v>
      </c>
      <c r="C1249" s="2" t="s">
        <v>121</v>
      </c>
      <c r="D1249" s="3">
        <v>2868.5</v>
      </c>
      <c r="E1249" s="3">
        <v>2856.2</v>
      </c>
      <c r="F1249" s="3">
        <f t="shared" si="38"/>
        <v>2856.2</v>
      </c>
      <c r="G1249" s="3">
        <f t="shared" si="39"/>
        <v>12.3000000000002</v>
      </c>
      <c r="H1249" s="2" t="s">
        <v>2978</v>
      </c>
      <c r="I1249" s="2" t="s">
        <v>3612</v>
      </c>
      <c r="J1249" s="2" t="s">
        <v>3448</v>
      </c>
    </row>
    <row r="1250" ht="19" customHeight="1" spans="1:10">
      <c r="A1250" s="2">
        <v>4</v>
      </c>
      <c r="B1250" s="2" t="s">
        <v>166</v>
      </c>
      <c r="C1250" s="2" t="s">
        <v>121</v>
      </c>
      <c r="D1250" s="3">
        <v>65.3</v>
      </c>
      <c r="E1250" s="3">
        <v>65.8</v>
      </c>
      <c r="F1250" s="3">
        <f t="shared" si="38"/>
        <v>65.3</v>
      </c>
      <c r="G1250" s="3">
        <f t="shared" si="39"/>
        <v>0</v>
      </c>
      <c r="H1250" s="2" t="s">
        <v>2978</v>
      </c>
      <c r="I1250" s="2" t="s">
        <v>3680</v>
      </c>
      <c r="J1250" s="2" t="s">
        <v>3452</v>
      </c>
    </row>
    <row r="1251" ht="19" customHeight="1" spans="1:10">
      <c r="A1251" s="2">
        <v>4</v>
      </c>
      <c r="B1251" s="2" t="s">
        <v>633</v>
      </c>
      <c r="C1251" s="2" t="s">
        <v>564</v>
      </c>
      <c r="D1251" s="3">
        <v>3539.6</v>
      </c>
      <c r="E1251" s="3">
        <v>3524</v>
      </c>
      <c r="F1251" s="3">
        <f t="shared" si="38"/>
        <v>3524</v>
      </c>
      <c r="G1251" s="3">
        <f t="shared" si="39"/>
        <v>15.5999999999999</v>
      </c>
      <c r="H1251" s="2" t="s">
        <v>2978</v>
      </c>
      <c r="I1251" s="2" t="s">
        <v>3612</v>
      </c>
      <c r="J1251" s="2" t="s">
        <v>3698</v>
      </c>
    </row>
    <row r="1252" ht="19" customHeight="1" spans="1:10">
      <c r="A1252" s="2">
        <v>4</v>
      </c>
      <c r="B1252" s="2" t="s">
        <v>254</v>
      </c>
      <c r="C1252" s="2" t="s">
        <v>179</v>
      </c>
      <c r="D1252" s="3">
        <v>4548.6</v>
      </c>
      <c r="E1252" s="3">
        <v>4537.9</v>
      </c>
      <c r="F1252" s="3">
        <f t="shared" si="38"/>
        <v>4537.9</v>
      </c>
      <c r="G1252" s="3">
        <f t="shared" si="39"/>
        <v>10.7000000000007</v>
      </c>
      <c r="H1252" s="2" t="s">
        <v>2978</v>
      </c>
      <c r="I1252" s="2" t="s">
        <v>3612</v>
      </c>
      <c r="J1252" s="2" t="s">
        <v>3026</v>
      </c>
    </row>
    <row r="1253" ht="19" customHeight="1" spans="1:10">
      <c r="A1253" s="2">
        <v>4</v>
      </c>
      <c r="B1253" s="2" t="s">
        <v>88</v>
      </c>
      <c r="C1253" s="2" t="s">
        <v>179</v>
      </c>
      <c r="D1253" s="3">
        <v>8365</v>
      </c>
      <c r="E1253" s="3">
        <v>10942.6</v>
      </c>
      <c r="F1253" s="3">
        <f t="shared" si="38"/>
        <v>8365</v>
      </c>
      <c r="G1253" s="3">
        <f t="shared" si="39"/>
        <v>0</v>
      </c>
      <c r="H1253" s="2" t="s">
        <v>2978</v>
      </c>
      <c r="I1253" s="2" t="s">
        <v>3612</v>
      </c>
      <c r="J1253" s="2" t="s">
        <v>3429</v>
      </c>
    </row>
    <row r="1254" ht="19" customHeight="1" spans="1:10">
      <c r="A1254" s="2">
        <v>4</v>
      </c>
      <c r="B1254" s="2" t="s">
        <v>505</v>
      </c>
      <c r="C1254" s="2" t="s">
        <v>3070</v>
      </c>
      <c r="D1254" s="3">
        <v>1300.1</v>
      </c>
      <c r="E1254" s="3">
        <v>1296.8</v>
      </c>
      <c r="F1254" s="3">
        <f t="shared" si="38"/>
        <v>1296.8</v>
      </c>
      <c r="G1254" s="3">
        <f t="shared" si="39"/>
        <v>3.29999999999995</v>
      </c>
      <c r="H1254" s="2" t="s">
        <v>2978</v>
      </c>
      <c r="I1254" s="2" t="s">
        <v>3699</v>
      </c>
      <c r="J1254" s="2" t="s">
        <v>3600</v>
      </c>
    </row>
    <row r="1255" ht="19" customHeight="1" spans="1:10">
      <c r="A1255" s="2">
        <v>4</v>
      </c>
      <c r="B1255" s="2" t="s">
        <v>109</v>
      </c>
      <c r="C1255" s="2" t="s">
        <v>121</v>
      </c>
      <c r="D1255" s="3">
        <v>205.3</v>
      </c>
      <c r="E1255" s="3">
        <v>173.7</v>
      </c>
      <c r="F1255" s="3">
        <f t="shared" si="38"/>
        <v>173.7</v>
      </c>
      <c r="G1255" s="3">
        <f t="shared" si="39"/>
        <v>31.6</v>
      </c>
      <c r="H1255" s="2" t="s">
        <v>2978</v>
      </c>
      <c r="I1255" s="2" t="s">
        <v>3631</v>
      </c>
      <c r="J1255" s="2" t="s">
        <v>3453</v>
      </c>
    </row>
    <row r="1256" ht="19" customHeight="1" spans="1:10">
      <c r="A1256" s="2">
        <v>4</v>
      </c>
      <c r="B1256" s="2" t="s">
        <v>255</v>
      </c>
      <c r="C1256" s="2" t="s">
        <v>179</v>
      </c>
      <c r="D1256" s="3">
        <v>8051.9</v>
      </c>
      <c r="E1256" s="3">
        <v>8037.2</v>
      </c>
      <c r="F1256" s="3">
        <f t="shared" si="38"/>
        <v>8037.2</v>
      </c>
      <c r="G1256" s="3">
        <f t="shared" si="39"/>
        <v>14.6999999999998</v>
      </c>
      <c r="H1256" s="2" t="s">
        <v>2978</v>
      </c>
      <c r="I1256" s="2" t="s">
        <v>3612</v>
      </c>
      <c r="J1256" s="2" t="s">
        <v>3188</v>
      </c>
    </row>
    <row r="1257" ht="19" customHeight="1" spans="1:10">
      <c r="A1257" s="2">
        <v>4</v>
      </c>
      <c r="B1257" s="2" t="s">
        <v>388</v>
      </c>
      <c r="C1257" s="2" t="s">
        <v>356</v>
      </c>
      <c r="D1257" s="3">
        <v>7423.6</v>
      </c>
      <c r="E1257" s="3">
        <v>7434.8</v>
      </c>
      <c r="F1257" s="3">
        <f t="shared" si="38"/>
        <v>7423.6</v>
      </c>
      <c r="G1257" s="3">
        <f t="shared" si="39"/>
        <v>0</v>
      </c>
      <c r="H1257" s="2" t="s">
        <v>2978</v>
      </c>
      <c r="I1257" s="2" t="s">
        <v>3612</v>
      </c>
      <c r="J1257" s="2" t="s">
        <v>3340</v>
      </c>
    </row>
    <row r="1258" ht="19" customHeight="1" spans="1:10">
      <c r="A1258" s="2">
        <v>4</v>
      </c>
      <c r="B1258" s="2" t="s">
        <v>3198</v>
      </c>
      <c r="C1258" s="2" t="s">
        <v>564</v>
      </c>
      <c r="D1258" s="3">
        <v>2810</v>
      </c>
      <c r="E1258" s="3">
        <v>2810.7</v>
      </c>
      <c r="F1258" s="3">
        <f t="shared" si="38"/>
        <v>2810</v>
      </c>
      <c r="G1258" s="3">
        <f t="shared" si="39"/>
        <v>0</v>
      </c>
      <c r="H1258" s="2" t="s">
        <v>2978</v>
      </c>
      <c r="I1258" s="2" t="s">
        <v>3612</v>
      </c>
      <c r="J1258" s="2" t="s">
        <v>3700</v>
      </c>
    </row>
    <row r="1259" ht="19" customHeight="1" spans="1:10">
      <c r="A1259" s="2">
        <v>4</v>
      </c>
      <c r="B1259" s="2" t="s">
        <v>167</v>
      </c>
      <c r="C1259" s="2" t="s">
        <v>121</v>
      </c>
      <c r="D1259" s="3">
        <v>2314</v>
      </c>
      <c r="E1259" s="3">
        <v>3441.3</v>
      </c>
      <c r="F1259" s="3">
        <f t="shared" si="38"/>
        <v>2314</v>
      </c>
      <c r="G1259" s="3">
        <f t="shared" si="39"/>
        <v>0</v>
      </c>
      <c r="H1259" s="2" t="s">
        <v>2978</v>
      </c>
      <c r="I1259" s="2" t="s">
        <v>3673</v>
      </c>
      <c r="J1259" s="2" t="s">
        <v>3456</v>
      </c>
    </row>
    <row r="1260" ht="19" customHeight="1" spans="1:10">
      <c r="A1260" s="2">
        <v>4</v>
      </c>
      <c r="B1260" s="2" t="s">
        <v>3201</v>
      </c>
      <c r="C1260" s="2" t="s">
        <v>179</v>
      </c>
      <c r="D1260" s="3">
        <v>3471</v>
      </c>
      <c r="E1260" s="3">
        <v>7438.9</v>
      </c>
      <c r="F1260" s="3">
        <f t="shared" si="38"/>
        <v>3471</v>
      </c>
      <c r="G1260" s="3">
        <f t="shared" si="39"/>
        <v>0</v>
      </c>
      <c r="H1260" s="2" t="s">
        <v>2978</v>
      </c>
      <c r="I1260" s="2" t="s">
        <v>3612</v>
      </c>
      <c r="J1260" s="2" t="s">
        <v>3129</v>
      </c>
    </row>
    <row r="1261" ht="19" customHeight="1" spans="1:10">
      <c r="A1261" s="2">
        <v>4</v>
      </c>
      <c r="B1261" s="2" t="s">
        <v>636</v>
      </c>
      <c r="C1261" s="2" t="s">
        <v>3190</v>
      </c>
      <c r="D1261" s="3">
        <v>9600.3</v>
      </c>
      <c r="E1261" s="3">
        <v>9567.8</v>
      </c>
      <c r="F1261" s="3">
        <f t="shared" si="38"/>
        <v>9567.8</v>
      </c>
      <c r="G1261" s="3">
        <f t="shared" si="39"/>
        <v>32.5</v>
      </c>
      <c r="H1261" s="2" t="s">
        <v>2978</v>
      </c>
      <c r="I1261" s="2" t="s">
        <v>3612</v>
      </c>
      <c r="J1261" s="2" t="s">
        <v>3701</v>
      </c>
    </row>
    <row r="1262" ht="19" customHeight="1" spans="1:10">
      <c r="A1262" s="2">
        <v>4</v>
      </c>
      <c r="B1262" s="2" t="s">
        <v>3204</v>
      </c>
      <c r="C1262" s="2" t="s">
        <v>564</v>
      </c>
      <c r="D1262" s="3">
        <v>1163.4</v>
      </c>
      <c r="E1262" s="3">
        <v>1157.5</v>
      </c>
      <c r="F1262" s="3">
        <f t="shared" si="38"/>
        <v>1157.5</v>
      </c>
      <c r="G1262" s="3">
        <f t="shared" si="39"/>
        <v>5.90000000000009</v>
      </c>
      <c r="H1262" s="2" t="s">
        <v>2978</v>
      </c>
      <c r="I1262" s="2" t="s">
        <v>3612</v>
      </c>
      <c r="J1262" s="2" t="s">
        <v>3702</v>
      </c>
    </row>
    <row r="1263" ht="19" customHeight="1" spans="1:10">
      <c r="A1263" s="2">
        <v>4</v>
      </c>
      <c r="B1263" s="2" t="s">
        <v>3207</v>
      </c>
      <c r="C1263" s="2" t="s">
        <v>121</v>
      </c>
      <c r="D1263" s="3">
        <v>3938.2</v>
      </c>
      <c r="E1263" s="3">
        <v>3935.5</v>
      </c>
      <c r="F1263" s="3">
        <f t="shared" si="38"/>
        <v>3935.5</v>
      </c>
      <c r="G1263" s="3">
        <f t="shared" si="39"/>
        <v>2.69999999999982</v>
      </c>
      <c r="H1263" s="2" t="s">
        <v>2978</v>
      </c>
      <c r="I1263" s="2" t="s">
        <v>3612</v>
      </c>
      <c r="J1263" s="2" t="s">
        <v>3457</v>
      </c>
    </row>
    <row r="1264" ht="19" customHeight="1" spans="1:10">
      <c r="A1264" s="2">
        <v>4</v>
      </c>
      <c r="B1264" s="2" t="s">
        <v>509</v>
      </c>
      <c r="C1264" s="2" t="s">
        <v>121</v>
      </c>
      <c r="D1264" s="3">
        <v>3223.8</v>
      </c>
      <c r="E1264" s="3">
        <v>3218</v>
      </c>
      <c r="F1264" s="3">
        <f t="shared" si="38"/>
        <v>3218</v>
      </c>
      <c r="G1264" s="3">
        <f t="shared" si="39"/>
        <v>5.80000000000018</v>
      </c>
      <c r="H1264" s="2" t="s">
        <v>2978</v>
      </c>
      <c r="I1264" s="2" t="s">
        <v>3612</v>
      </c>
      <c r="J1264" s="2" t="s">
        <v>3459</v>
      </c>
    </row>
    <row r="1265" ht="19" customHeight="1" spans="1:10">
      <c r="A1265" s="2">
        <v>4</v>
      </c>
      <c r="B1265" s="2" t="s">
        <v>3438</v>
      </c>
      <c r="C1265" s="2" t="s">
        <v>356</v>
      </c>
      <c r="D1265" s="3">
        <v>8778</v>
      </c>
      <c r="E1265" s="3">
        <v>8763</v>
      </c>
      <c r="F1265" s="3">
        <f t="shared" si="38"/>
        <v>8763</v>
      </c>
      <c r="G1265" s="3">
        <f t="shared" si="39"/>
        <v>15</v>
      </c>
      <c r="H1265" s="2" t="s">
        <v>2978</v>
      </c>
      <c r="I1265" s="2" t="s">
        <v>3612</v>
      </c>
      <c r="J1265" s="2" t="s">
        <v>3378</v>
      </c>
    </row>
    <row r="1266" ht="19" customHeight="1" spans="1:10">
      <c r="A1266" s="2">
        <v>4</v>
      </c>
      <c r="B1266" s="2" t="s">
        <v>390</v>
      </c>
      <c r="C1266" s="2" t="s">
        <v>356</v>
      </c>
      <c r="D1266" s="3">
        <v>3701.7</v>
      </c>
      <c r="E1266" s="3">
        <v>6409.5</v>
      </c>
      <c r="F1266" s="3">
        <f t="shared" si="38"/>
        <v>3701.7</v>
      </c>
      <c r="G1266" s="3">
        <f t="shared" si="39"/>
        <v>0</v>
      </c>
      <c r="H1266" s="2" t="s">
        <v>2978</v>
      </c>
      <c r="I1266" s="2" t="s">
        <v>3612</v>
      </c>
      <c r="J1266" s="2" t="s">
        <v>3404</v>
      </c>
    </row>
    <row r="1267" ht="19" customHeight="1" spans="1:10">
      <c r="A1267" s="2">
        <v>4</v>
      </c>
      <c r="B1267" s="2" t="s">
        <v>3211</v>
      </c>
      <c r="C1267" s="2" t="s">
        <v>66</v>
      </c>
      <c r="D1267" s="3">
        <v>6710.5</v>
      </c>
      <c r="E1267" s="3">
        <v>6512.4</v>
      </c>
      <c r="F1267" s="3">
        <f t="shared" si="38"/>
        <v>6512.4</v>
      </c>
      <c r="G1267" s="3">
        <f t="shared" si="39"/>
        <v>198.1</v>
      </c>
      <c r="H1267" s="2" t="s">
        <v>2978</v>
      </c>
      <c r="I1267" s="2" t="s">
        <v>3612</v>
      </c>
      <c r="J1267" s="2" t="s">
        <v>3109</v>
      </c>
    </row>
    <row r="1268" ht="19" customHeight="1" spans="1:10">
      <c r="A1268" s="2">
        <v>4</v>
      </c>
      <c r="B1268" s="2" t="s">
        <v>3561</v>
      </c>
      <c r="C1268" s="2" t="s">
        <v>66</v>
      </c>
      <c r="D1268" s="3">
        <v>7727.2</v>
      </c>
      <c r="E1268" s="3">
        <v>7489.2</v>
      </c>
      <c r="F1268" s="3">
        <f t="shared" si="38"/>
        <v>7489.2</v>
      </c>
      <c r="G1268" s="3">
        <f t="shared" si="39"/>
        <v>238</v>
      </c>
      <c r="H1268" s="2" t="s">
        <v>2978</v>
      </c>
      <c r="I1268" s="2" t="s">
        <v>3612</v>
      </c>
      <c r="J1268" s="2" t="s">
        <v>3130</v>
      </c>
    </row>
    <row r="1269" ht="19" customHeight="1" spans="1:10">
      <c r="A1269" s="2">
        <v>4</v>
      </c>
      <c r="B1269" s="2" t="s">
        <v>510</v>
      </c>
      <c r="C1269" s="2" t="s">
        <v>121</v>
      </c>
      <c r="D1269" s="3">
        <v>3601.2</v>
      </c>
      <c r="E1269" s="3">
        <v>3608.4</v>
      </c>
      <c r="F1269" s="3">
        <f t="shared" si="38"/>
        <v>3601.2</v>
      </c>
      <c r="G1269" s="3">
        <f t="shared" si="39"/>
        <v>0</v>
      </c>
      <c r="H1269" s="2" t="s">
        <v>2978</v>
      </c>
      <c r="I1269" s="2" t="s">
        <v>3612</v>
      </c>
      <c r="J1269" s="2" t="s">
        <v>3461</v>
      </c>
    </row>
    <row r="1270" ht="19" customHeight="1" spans="1:10">
      <c r="A1270" s="2">
        <v>4</v>
      </c>
      <c r="B1270" s="2" t="s">
        <v>3214</v>
      </c>
      <c r="C1270" s="2" t="s">
        <v>121</v>
      </c>
      <c r="D1270" s="3">
        <v>1135.5</v>
      </c>
      <c r="E1270" s="3">
        <v>1118.4</v>
      </c>
      <c r="F1270" s="3">
        <f t="shared" si="38"/>
        <v>1118.4</v>
      </c>
      <c r="G1270" s="3">
        <f t="shared" si="39"/>
        <v>17.0999999999999</v>
      </c>
      <c r="H1270" s="2" t="s">
        <v>2978</v>
      </c>
      <c r="I1270" s="2" t="s">
        <v>3612</v>
      </c>
      <c r="J1270" s="2" t="s">
        <v>3462</v>
      </c>
    </row>
    <row r="1271" ht="19" customHeight="1" spans="1:10">
      <c r="A1271" s="2">
        <v>4</v>
      </c>
      <c r="B1271" s="2" t="s">
        <v>514</v>
      </c>
      <c r="C1271" s="2" t="s">
        <v>564</v>
      </c>
      <c r="D1271" s="3">
        <v>1592.9</v>
      </c>
      <c r="E1271" s="3">
        <v>1575.9</v>
      </c>
      <c r="F1271" s="3">
        <f t="shared" si="38"/>
        <v>1575.9</v>
      </c>
      <c r="G1271" s="3">
        <f t="shared" si="39"/>
        <v>17</v>
      </c>
      <c r="H1271" s="2" t="s">
        <v>2978</v>
      </c>
      <c r="I1271" s="2" t="s">
        <v>3612</v>
      </c>
      <c r="J1271" s="2" t="s">
        <v>3703</v>
      </c>
    </row>
    <row r="1272" ht="19" customHeight="1" spans="1:10">
      <c r="A1272" s="2">
        <v>4</v>
      </c>
      <c r="B1272" s="2" t="s">
        <v>3439</v>
      </c>
      <c r="C1272" s="2" t="s">
        <v>66</v>
      </c>
      <c r="D1272" s="3">
        <v>9278.5</v>
      </c>
      <c r="E1272" s="3">
        <v>9318.3</v>
      </c>
      <c r="F1272" s="3">
        <f t="shared" si="38"/>
        <v>9278.5</v>
      </c>
      <c r="G1272" s="3">
        <f t="shared" si="39"/>
        <v>0</v>
      </c>
      <c r="H1272" s="2" t="s">
        <v>2978</v>
      </c>
      <c r="I1272" s="2" t="s">
        <v>3612</v>
      </c>
      <c r="J1272" s="2" t="s">
        <v>3113</v>
      </c>
    </row>
    <row r="1273" ht="19" customHeight="1" spans="1:10">
      <c r="A1273" s="2">
        <v>4</v>
      </c>
      <c r="B1273" s="2" t="s">
        <v>3217</v>
      </c>
      <c r="C1273" s="2" t="s">
        <v>3070</v>
      </c>
      <c r="D1273" s="3">
        <v>2972.1</v>
      </c>
      <c r="E1273" s="3">
        <v>3002.6</v>
      </c>
      <c r="F1273" s="3">
        <f t="shared" si="38"/>
        <v>2972.1</v>
      </c>
      <c r="G1273" s="3">
        <f t="shared" si="39"/>
        <v>0</v>
      </c>
      <c r="H1273" s="2" t="s">
        <v>2978</v>
      </c>
      <c r="I1273" s="2" t="s">
        <v>3612</v>
      </c>
      <c r="J1273" s="2" t="s">
        <v>3601</v>
      </c>
    </row>
    <row r="1274" ht="19" customHeight="1" spans="1:10">
      <c r="A1274" s="2">
        <v>4</v>
      </c>
      <c r="B1274" s="2" t="s">
        <v>3219</v>
      </c>
      <c r="C1274" s="2" t="s">
        <v>121</v>
      </c>
      <c r="D1274" s="3">
        <v>6405.7</v>
      </c>
      <c r="E1274" s="3">
        <v>6397</v>
      </c>
      <c r="F1274" s="3">
        <f t="shared" si="38"/>
        <v>6397</v>
      </c>
      <c r="G1274" s="3">
        <f t="shared" si="39"/>
        <v>8.69999999999982</v>
      </c>
      <c r="H1274" s="2" t="s">
        <v>2978</v>
      </c>
      <c r="I1274" s="2" t="s">
        <v>3612</v>
      </c>
      <c r="J1274" s="2" t="s">
        <v>3465</v>
      </c>
    </row>
    <row r="1275" ht="19" customHeight="1" spans="1:10">
      <c r="A1275" s="2">
        <v>4</v>
      </c>
      <c r="B1275" s="2" t="s">
        <v>3440</v>
      </c>
      <c r="C1275" s="2" t="s">
        <v>3104</v>
      </c>
      <c r="D1275" s="3">
        <v>11825.5</v>
      </c>
      <c r="E1275" s="3">
        <v>11794.9</v>
      </c>
      <c r="F1275" s="3">
        <f t="shared" si="38"/>
        <v>11794.9</v>
      </c>
      <c r="G1275" s="3">
        <f t="shared" si="39"/>
        <v>30.6000000000004</v>
      </c>
      <c r="H1275" s="2" t="s">
        <v>2978</v>
      </c>
      <c r="I1275" s="2" t="s">
        <v>3612</v>
      </c>
      <c r="J1275" s="2" t="s">
        <v>3164</v>
      </c>
    </row>
    <row r="1276" ht="19" customHeight="1" spans="1:10">
      <c r="A1276" s="2">
        <v>4</v>
      </c>
      <c r="B1276" s="2" t="s">
        <v>637</v>
      </c>
      <c r="C1276" s="2" t="s">
        <v>564</v>
      </c>
      <c r="D1276" s="3">
        <v>3011.5</v>
      </c>
      <c r="E1276" s="3">
        <v>3015.9</v>
      </c>
      <c r="F1276" s="3">
        <f t="shared" si="38"/>
        <v>3011.5</v>
      </c>
      <c r="G1276" s="3">
        <f t="shared" si="39"/>
        <v>0</v>
      </c>
      <c r="H1276" s="2" t="s">
        <v>2978</v>
      </c>
      <c r="I1276" s="2" t="s">
        <v>3612</v>
      </c>
      <c r="J1276" s="2" t="s">
        <v>3704</v>
      </c>
    </row>
    <row r="1277" ht="19" customHeight="1" spans="1:10">
      <c r="A1277" s="2">
        <v>4</v>
      </c>
      <c r="B1277" s="2" t="s">
        <v>394</v>
      </c>
      <c r="C1277" s="2" t="s">
        <v>274</v>
      </c>
      <c r="D1277" s="3">
        <v>7091.4</v>
      </c>
      <c r="E1277" s="3">
        <v>7053.7</v>
      </c>
      <c r="F1277" s="3">
        <f t="shared" si="38"/>
        <v>7053.7</v>
      </c>
      <c r="G1277" s="3">
        <f t="shared" si="39"/>
        <v>37.6999999999998</v>
      </c>
      <c r="H1277" s="2" t="s">
        <v>2978</v>
      </c>
      <c r="I1277" s="2" t="s">
        <v>3613</v>
      </c>
      <c r="J1277" s="2" t="s">
        <v>3185</v>
      </c>
    </row>
    <row r="1278" ht="19" customHeight="1" spans="1:10">
      <c r="A1278" s="2">
        <v>4</v>
      </c>
      <c r="B1278" s="2" t="s">
        <v>396</v>
      </c>
      <c r="C1278" s="2" t="s">
        <v>356</v>
      </c>
      <c r="D1278" s="3">
        <v>317.1</v>
      </c>
      <c r="E1278" s="3">
        <v>11542.8</v>
      </c>
      <c r="F1278" s="3">
        <f t="shared" si="38"/>
        <v>317.1</v>
      </c>
      <c r="G1278" s="3">
        <f t="shared" si="39"/>
        <v>0</v>
      </c>
      <c r="H1278" s="2" t="s">
        <v>2978</v>
      </c>
      <c r="I1278" s="2" t="s">
        <v>3705</v>
      </c>
      <c r="J1278" s="2" t="s">
        <v>3427</v>
      </c>
    </row>
    <row r="1279" ht="19" customHeight="1" spans="1:10">
      <c r="A1279" s="2">
        <v>4</v>
      </c>
      <c r="B1279" s="2" t="s">
        <v>3706</v>
      </c>
      <c r="C1279" s="2" t="s">
        <v>3104</v>
      </c>
      <c r="D1279" s="3">
        <v>773.2</v>
      </c>
      <c r="E1279" s="3">
        <v>1287.8</v>
      </c>
      <c r="F1279" s="3">
        <f t="shared" si="38"/>
        <v>773.2</v>
      </c>
      <c r="G1279" s="3">
        <f t="shared" si="39"/>
        <v>0</v>
      </c>
      <c r="H1279" s="2" t="s">
        <v>2978</v>
      </c>
      <c r="I1279" s="2" t="s">
        <v>3621</v>
      </c>
      <c r="J1279" s="2" t="s">
        <v>3276</v>
      </c>
    </row>
    <row r="1280" ht="19" customHeight="1" spans="1:10">
      <c r="A1280" s="2">
        <v>4</v>
      </c>
      <c r="B1280" s="2" t="s">
        <v>3567</v>
      </c>
      <c r="C1280" s="2" t="s">
        <v>66</v>
      </c>
      <c r="D1280" s="3">
        <v>7946.5</v>
      </c>
      <c r="E1280" s="3">
        <v>7967.8</v>
      </c>
      <c r="F1280" s="3">
        <f t="shared" si="38"/>
        <v>7946.5</v>
      </c>
      <c r="G1280" s="3">
        <f t="shared" si="39"/>
        <v>0</v>
      </c>
      <c r="H1280" s="2" t="s">
        <v>2978</v>
      </c>
      <c r="I1280" s="2" t="s">
        <v>3612</v>
      </c>
      <c r="J1280" s="2" t="s">
        <v>3287</v>
      </c>
    </row>
    <row r="1281" ht="19" customHeight="1" spans="1:10">
      <c r="A1281" s="2">
        <v>4</v>
      </c>
      <c r="B1281" s="2" t="s">
        <v>515</v>
      </c>
      <c r="C1281" s="2" t="s">
        <v>121</v>
      </c>
      <c r="D1281" s="3">
        <v>2307</v>
      </c>
      <c r="E1281" s="3">
        <v>2300.5</v>
      </c>
      <c r="F1281" s="3">
        <f t="shared" si="38"/>
        <v>2300.5</v>
      </c>
      <c r="G1281" s="3">
        <f t="shared" si="39"/>
        <v>6.5</v>
      </c>
      <c r="H1281" s="2" t="s">
        <v>2978</v>
      </c>
      <c r="I1281" s="2" t="s">
        <v>3612</v>
      </c>
      <c r="J1281" s="2" t="s">
        <v>3466</v>
      </c>
    </row>
    <row r="1282" ht="19" customHeight="1" spans="1:10">
      <c r="A1282" s="2">
        <v>4</v>
      </c>
      <c r="B1282" s="2" t="s">
        <v>516</v>
      </c>
      <c r="C1282" s="2" t="s">
        <v>121</v>
      </c>
      <c r="D1282" s="3">
        <v>6040.7</v>
      </c>
      <c r="E1282" s="3">
        <v>6044.2</v>
      </c>
      <c r="F1282" s="3">
        <f t="shared" ref="F1282:F1345" si="40">IF(ISNUMBER(E1282),MIN(D1282,E1282),D1282)</f>
        <v>6040.7</v>
      </c>
      <c r="G1282" s="3">
        <f t="shared" ref="G1282:G1345" si="41">D1282-F1282</f>
        <v>0</v>
      </c>
      <c r="H1282" s="2" t="s">
        <v>2978</v>
      </c>
      <c r="I1282" s="2" t="s">
        <v>3612</v>
      </c>
      <c r="J1282" s="2" t="s">
        <v>3485</v>
      </c>
    </row>
    <row r="1283" ht="19" customHeight="1" spans="1:10">
      <c r="A1283" s="2">
        <v>4</v>
      </c>
      <c r="B1283" s="2" t="s">
        <v>289</v>
      </c>
      <c r="C1283" s="2" t="s">
        <v>274</v>
      </c>
      <c r="D1283" s="3">
        <v>5828.4</v>
      </c>
      <c r="E1283" s="3">
        <v>6463.2</v>
      </c>
      <c r="F1283" s="3">
        <f t="shared" si="40"/>
        <v>5828.4</v>
      </c>
      <c r="G1283" s="3">
        <f t="shared" si="41"/>
        <v>0</v>
      </c>
      <c r="H1283" s="2" t="s">
        <v>2978</v>
      </c>
      <c r="I1283" s="2" t="s">
        <v>3651</v>
      </c>
      <c r="J1283" s="2" t="s">
        <v>3326</v>
      </c>
    </row>
    <row r="1284" ht="19" customHeight="1" spans="1:10">
      <c r="A1284" s="2">
        <v>4</v>
      </c>
      <c r="B1284" s="2" t="s">
        <v>352</v>
      </c>
      <c r="C1284" s="2" t="s">
        <v>3104</v>
      </c>
      <c r="D1284" s="3">
        <v>20.7</v>
      </c>
      <c r="E1284" s="3">
        <v>20.5</v>
      </c>
      <c r="F1284" s="3">
        <f t="shared" si="40"/>
        <v>20.5</v>
      </c>
      <c r="G1284" s="3">
        <f t="shared" si="41"/>
        <v>0.199999999999999</v>
      </c>
      <c r="H1284" s="2" t="s">
        <v>2978</v>
      </c>
      <c r="I1284" s="2" t="s">
        <v>3707</v>
      </c>
      <c r="J1284" s="2" t="s">
        <v>3324</v>
      </c>
    </row>
    <row r="1285" ht="19" customHeight="1" spans="1:10">
      <c r="A1285" s="2">
        <v>4</v>
      </c>
      <c r="B1285" s="2" t="s">
        <v>641</v>
      </c>
      <c r="C1285" s="2" t="s">
        <v>564</v>
      </c>
      <c r="D1285" s="3">
        <v>5337.3</v>
      </c>
      <c r="E1285" s="3">
        <v>5329.7</v>
      </c>
      <c r="F1285" s="3">
        <f t="shared" si="40"/>
        <v>5329.7</v>
      </c>
      <c r="G1285" s="3">
        <f t="shared" si="41"/>
        <v>7.60000000000036</v>
      </c>
      <c r="H1285" s="2" t="s">
        <v>2978</v>
      </c>
      <c r="I1285" s="2" t="s">
        <v>3612</v>
      </c>
      <c r="J1285" s="2" t="s">
        <v>3708</v>
      </c>
    </row>
    <row r="1286" ht="19" customHeight="1" spans="1:10">
      <c r="A1286" s="2">
        <v>4</v>
      </c>
      <c r="B1286" s="2" t="s">
        <v>3230</v>
      </c>
      <c r="C1286" s="2" t="s">
        <v>564</v>
      </c>
      <c r="D1286" s="3">
        <v>5564.4</v>
      </c>
      <c r="E1286" s="3">
        <v>5579</v>
      </c>
      <c r="F1286" s="3">
        <f t="shared" si="40"/>
        <v>5564.4</v>
      </c>
      <c r="G1286" s="3">
        <f t="shared" si="41"/>
        <v>0</v>
      </c>
      <c r="H1286" s="2" t="s">
        <v>2978</v>
      </c>
      <c r="I1286" s="2" t="s">
        <v>3612</v>
      </c>
      <c r="J1286" s="2" t="s">
        <v>3709</v>
      </c>
    </row>
    <row r="1287" ht="19" customHeight="1" spans="1:10">
      <c r="A1287" s="2">
        <v>4</v>
      </c>
      <c r="B1287" s="2" t="s">
        <v>3232</v>
      </c>
      <c r="C1287" s="2" t="s">
        <v>179</v>
      </c>
      <c r="D1287" s="3">
        <v>15377.2</v>
      </c>
      <c r="E1287" s="3">
        <v>15569</v>
      </c>
      <c r="F1287" s="3">
        <f t="shared" si="40"/>
        <v>15377.2</v>
      </c>
      <c r="G1287" s="3">
        <f t="shared" si="41"/>
        <v>0</v>
      </c>
      <c r="H1287" s="2" t="s">
        <v>2978</v>
      </c>
      <c r="I1287" s="2" t="s">
        <v>3612</v>
      </c>
      <c r="J1287" s="2" t="s">
        <v>3126</v>
      </c>
    </row>
    <row r="1288" ht="19" customHeight="1" spans="1:10">
      <c r="A1288" s="2">
        <v>4</v>
      </c>
      <c r="B1288" s="2" t="s">
        <v>397</v>
      </c>
      <c r="C1288" s="2" t="s">
        <v>66</v>
      </c>
      <c r="D1288" s="3">
        <v>7610.7</v>
      </c>
      <c r="E1288" s="3">
        <v>7601.6</v>
      </c>
      <c r="F1288" s="3">
        <f t="shared" si="40"/>
        <v>7601.6</v>
      </c>
      <c r="G1288" s="3">
        <f t="shared" si="41"/>
        <v>9.09999999999945</v>
      </c>
      <c r="H1288" s="2" t="s">
        <v>2978</v>
      </c>
      <c r="I1288" s="2" t="s">
        <v>3612</v>
      </c>
      <c r="J1288" s="2" t="s">
        <v>3179</v>
      </c>
    </row>
    <row r="1289" ht="19" customHeight="1" spans="1:10">
      <c r="A1289" s="2">
        <v>4</v>
      </c>
      <c r="B1289" s="2" t="s">
        <v>398</v>
      </c>
      <c r="C1289" s="2" t="s">
        <v>356</v>
      </c>
      <c r="D1289" s="3">
        <v>5283.4</v>
      </c>
      <c r="E1289" s="3">
        <v>14383.1</v>
      </c>
      <c r="F1289" s="3">
        <f t="shared" si="40"/>
        <v>5283.4</v>
      </c>
      <c r="G1289" s="3">
        <f t="shared" si="41"/>
        <v>0</v>
      </c>
      <c r="H1289" s="2" t="s">
        <v>2978</v>
      </c>
      <c r="I1289" s="2" t="s">
        <v>3612</v>
      </c>
      <c r="J1289" s="2" t="s">
        <v>3395</v>
      </c>
    </row>
    <row r="1290" ht="19" customHeight="1" spans="1:10">
      <c r="A1290" s="2">
        <v>4</v>
      </c>
      <c r="B1290" s="2" t="s">
        <v>518</v>
      </c>
      <c r="C1290" s="2" t="s">
        <v>121</v>
      </c>
      <c r="D1290" s="3">
        <v>1058.1</v>
      </c>
      <c r="E1290" s="3">
        <v>1066.1</v>
      </c>
      <c r="F1290" s="3">
        <f t="shared" si="40"/>
        <v>1058.1</v>
      </c>
      <c r="G1290" s="3">
        <f t="shared" si="41"/>
        <v>0</v>
      </c>
      <c r="H1290" s="2" t="s">
        <v>2978</v>
      </c>
      <c r="I1290" s="2" t="s">
        <v>3612</v>
      </c>
      <c r="J1290" s="2" t="s">
        <v>3487</v>
      </c>
    </row>
    <row r="1291" ht="19" customHeight="1" spans="1:10">
      <c r="A1291" s="2">
        <v>4</v>
      </c>
      <c r="B1291" s="2" t="s">
        <v>399</v>
      </c>
      <c r="C1291" s="2" t="s">
        <v>274</v>
      </c>
      <c r="D1291" s="3">
        <v>4403.2</v>
      </c>
      <c r="E1291" s="3">
        <v>4393.3</v>
      </c>
      <c r="F1291" s="3">
        <f t="shared" si="40"/>
        <v>4393.3</v>
      </c>
      <c r="G1291" s="3">
        <f t="shared" si="41"/>
        <v>9.89999999999964</v>
      </c>
      <c r="H1291" s="2" t="s">
        <v>2978</v>
      </c>
      <c r="I1291" s="2" t="s">
        <v>3620</v>
      </c>
      <c r="J1291" s="2" t="s">
        <v>3057</v>
      </c>
    </row>
    <row r="1292" ht="19" customHeight="1" spans="1:10">
      <c r="A1292" s="2">
        <v>4</v>
      </c>
      <c r="B1292" s="2" t="s">
        <v>3236</v>
      </c>
      <c r="C1292" s="2" t="s">
        <v>66</v>
      </c>
      <c r="D1292" s="3">
        <v>5975.4</v>
      </c>
      <c r="E1292" s="3">
        <v>5972.6</v>
      </c>
      <c r="F1292" s="3">
        <f t="shared" si="40"/>
        <v>5972.6</v>
      </c>
      <c r="G1292" s="3">
        <f t="shared" si="41"/>
        <v>2.79999999999927</v>
      </c>
      <c r="H1292" s="2" t="s">
        <v>2978</v>
      </c>
      <c r="I1292" s="2" t="s">
        <v>3612</v>
      </c>
      <c r="J1292" s="2" t="s">
        <v>3208</v>
      </c>
    </row>
    <row r="1293" ht="19" customHeight="1" spans="1:10">
      <c r="A1293" s="2">
        <v>4</v>
      </c>
      <c r="B1293" s="2" t="s">
        <v>519</v>
      </c>
      <c r="C1293" s="2" t="s">
        <v>564</v>
      </c>
      <c r="D1293" s="3">
        <v>2802.1</v>
      </c>
      <c r="E1293" s="3">
        <v>2804.1</v>
      </c>
      <c r="F1293" s="3">
        <f t="shared" si="40"/>
        <v>2802.1</v>
      </c>
      <c r="G1293" s="3">
        <f t="shared" si="41"/>
        <v>0</v>
      </c>
      <c r="H1293" s="2" t="s">
        <v>2978</v>
      </c>
      <c r="I1293" s="2" t="s">
        <v>3612</v>
      </c>
      <c r="J1293" s="2" t="s">
        <v>3710</v>
      </c>
    </row>
    <row r="1294" ht="19" customHeight="1" spans="1:10">
      <c r="A1294" s="2">
        <v>4</v>
      </c>
      <c r="B1294" s="2" t="s">
        <v>3443</v>
      </c>
      <c r="C1294" s="2" t="s">
        <v>356</v>
      </c>
      <c r="D1294" s="3">
        <v>8818.1</v>
      </c>
      <c r="E1294" s="3">
        <v>8827.1</v>
      </c>
      <c r="F1294" s="3">
        <f t="shared" si="40"/>
        <v>8818.1</v>
      </c>
      <c r="G1294" s="3">
        <f t="shared" si="41"/>
        <v>0</v>
      </c>
      <c r="H1294" s="2" t="s">
        <v>2978</v>
      </c>
      <c r="I1294" s="2" t="s">
        <v>3612</v>
      </c>
      <c r="J1294" s="2" t="s">
        <v>3382</v>
      </c>
    </row>
    <row r="1295" ht="19" customHeight="1" spans="1:10">
      <c r="A1295" s="2">
        <v>4</v>
      </c>
      <c r="B1295" s="2" t="s">
        <v>642</v>
      </c>
      <c r="C1295" s="2" t="s">
        <v>564</v>
      </c>
      <c r="D1295" s="3">
        <v>2167</v>
      </c>
      <c r="E1295" s="3">
        <v>2156</v>
      </c>
      <c r="F1295" s="3">
        <f t="shared" si="40"/>
        <v>2156</v>
      </c>
      <c r="G1295" s="3">
        <f t="shared" si="41"/>
        <v>11</v>
      </c>
      <c r="H1295" s="2" t="s">
        <v>2978</v>
      </c>
      <c r="I1295" s="2" t="s">
        <v>3612</v>
      </c>
      <c r="J1295" s="2" t="s">
        <v>3711</v>
      </c>
    </row>
    <row r="1296" ht="19" customHeight="1" spans="1:10">
      <c r="A1296" s="2">
        <v>4</v>
      </c>
      <c r="B1296" s="2" t="s">
        <v>400</v>
      </c>
      <c r="C1296" s="2" t="s">
        <v>356</v>
      </c>
      <c r="D1296" s="3">
        <v>5316.3</v>
      </c>
      <c r="E1296" s="3">
        <v>5312.2</v>
      </c>
      <c r="F1296" s="3">
        <f t="shared" si="40"/>
        <v>5312.2</v>
      </c>
      <c r="G1296" s="3">
        <f t="shared" si="41"/>
        <v>4.10000000000036</v>
      </c>
      <c r="H1296" s="2" t="s">
        <v>2978</v>
      </c>
      <c r="I1296" s="2" t="s">
        <v>3612</v>
      </c>
      <c r="J1296" s="2" t="s">
        <v>3155</v>
      </c>
    </row>
    <row r="1297" ht="19" customHeight="1" spans="1:10">
      <c r="A1297" s="2">
        <v>4</v>
      </c>
      <c r="B1297" s="2" t="s">
        <v>401</v>
      </c>
      <c r="C1297" s="2" t="s">
        <v>356</v>
      </c>
      <c r="D1297" s="3">
        <v>3677</v>
      </c>
      <c r="E1297" s="3">
        <v>3667.8</v>
      </c>
      <c r="F1297" s="3">
        <f t="shared" si="40"/>
        <v>3667.8</v>
      </c>
      <c r="G1297" s="3">
        <f t="shared" si="41"/>
        <v>9.19999999999982</v>
      </c>
      <c r="H1297" s="2" t="s">
        <v>2978</v>
      </c>
      <c r="I1297" s="2" t="s">
        <v>3612</v>
      </c>
      <c r="J1297" s="2" t="s">
        <v>3363</v>
      </c>
    </row>
    <row r="1298" ht="19" customHeight="1" spans="1:10">
      <c r="A1298" s="2">
        <v>4</v>
      </c>
      <c r="B1298" s="2" t="s">
        <v>3572</v>
      </c>
      <c r="C1298" s="2" t="s">
        <v>3104</v>
      </c>
      <c r="D1298" s="3">
        <v>1709.1</v>
      </c>
      <c r="E1298" s="3">
        <v>1707</v>
      </c>
      <c r="F1298" s="3">
        <f t="shared" si="40"/>
        <v>1707</v>
      </c>
      <c r="G1298" s="3">
        <f t="shared" si="41"/>
        <v>2.09999999999991</v>
      </c>
      <c r="H1298" s="2" t="s">
        <v>2978</v>
      </c>
      <c r="I1298" s="2" t="s">
        <v>3712</v>
      </c>
      <c r="J1298" s="2" t="s">
        <v>3069</v>
      </c>
    </row>
    <row r="1299" ht="19" customHeight="1" spans="1:10">
      <c r="A1299" s="2">
        <v>4</v>
      </c>
      <c r="B1299" s="2" t="s">
        <v>402</v>
      </c>
      <c r="C1299" s="2" t="s">
        <v>356</v>
      </c>
      <c r="D1299" s="3">
        <v>2381.7</v>
      </c>
      <c r="E1299" s="3">
        <v>2379.8</v>
      </c>
      <c r="F1299" s="3">
        <f t="shared" si="40"/>
        <v>2379.8</v>
      </c>
      <c r="G1299" s="3">
        <f t="shared" si="41"/>
        <v>1.89999999999964</v>
      </c>
      <c r="H1299" s="2" t="s">
        <v>2978</v>
      </c>
      <c r="I1299" s="2" t="s">
        <v>3612</v>
      </c>
      <c r="J1299" s="2" t="s">
        <v>3366</v>
      </c>
    </row>
    <row r="1300" ht="19" customHeight="1" spans="1:10">
      <c r="A1300" s="2">
        <v>4</v>
      </c>
      <c r="B1300" s="2" t="s">
        <v>646</v>
      </c>
      <c r="C1300" s="2" t="s">
        <v>3190</v>
      </c>
      <c r="D1300" s="3">
        <v>0</v>
      </c>
      <c r="E1300" s="3">
        <v>783.8</v>
      </c>
      <c r="F1300" s="3">
        <f t="shared" si="40"/>
        <v>0</v>
      </c>
      <c r="G1300" s="3">
        <f t="shared" si="41"/>
        <v>0</v>
      </c>
      <c r="H1300" s="2" t="s">
        <v>2978</v>
      </c>
      <c r="I1300" s="2" t="s">
        <v>3617</v>
      </c>
      <c r="J1300" s="2" t="s">
        <v>3713</v>
      </c>
    </row>
    <row r="1301" ht="19" customHeight="1" spans="1:10">
      <c r="A1301" s="2">
        <v>4</v>
      </c>
      <c r="B1301" s="2" t="s">
        <v>405</v>
      </c>
      <c r="C1301" s="2" t="s">
        <v>356</v>
      </c>
      <c r="D1301" s="3">
        <v>5458.8</v>
      </c>
      <c r="E1301" s="3">
        <v>5446.1</v>
      </c>
      <c r="F1301" s="3">
        <f t="shared" si="40"/>
        <v>5446.1</v>
      </c>
      <c r="G1301" s="3">
        <f t="shared" si="41"/>
        <v>12.6999999999998</v>
      </c>
      <c r="H1301" s="2" t="s">
        <v>2978</v>
      </c>
      <c r="I1301" s="2" t="s">
        <v>3612</v>
      </c>
      <c r="J1301" s="2" t="s">
        <v>3256</v>
      </c>
    </row>
    <row r="1302" ht="19" customHeight="1" spans="1:10">
      <c r="A1302" s="2">
        <v>4</v>
      </c>
      <c r="B1302" s="2" t="s">
        <v>169</v>
      </c>
      <c r="C1302" s="2" t="s">
        <v>121</v>
      </c>
      <c r="D1302" s="3">
        <v>1225.8</v>
      </c>
      <c r="E1302" s="3">
        <v>7266</v>
      </c>
      <c r="F1302" s="3">
        <f t="shared" si="40"/>
        <v>1225.8</v>
      </c>
      <c r="G1302" s="3">
        <f t="shared" si="41"/>
        <v>0</v>
      </c>
      <c r="H1302" s="2" t="s">
        <v>2978</v>
      </c>
      <c r="I1302" s="2" t="s">
        <v>3677</v>
      </c>
      <c r="J1302" s="2" t="s">
        <v>3490</v>
      </c>
    </row>
    <row r="1303" ht="19" customHeight="1" spans="1:10">
      <c r="A1303" s="2">
        <v>4</v>
      </c>
      <c r="B1303" s="2" t="s">
        <v>648</v>
      </c>
      <c r="C1303" s="2" t="s">
        <v>564</v>
      </c>
      <c r="D1303" s="3">
        <v>1633.6</v>
      </c>
      <c r="E1303" s="3">
        <v>1635.7</v>
      </c>
      <c r="F1303" s="3">
        <f t="shared" si="40"/>
        <v>1633.6</v>
      </c>
      <c r="G1303" s="3">
        <f t="shared" si="41"/>
        <v>0</v>
      </c>
      <c r="H1303" s="2" t="s">
        <v>2978</v>
      </c>
      <c r="I1303" s="2" t="s">
        <v>3612</v>
      </c>
      <c r="J1303" s="2" t="s">
        <v>3714</v>
      </c>
    </row>
    <row r="1304" ht="19" customHeight="1" spans="1:10">
      <c r="A1304" s="2">
        <v>4</v>
      </c>
      <c r="B1304" s="2" t="s">
        <v>406</v>
      </c>
      <c r="C1304" s="2" t="s">
        <v>179</v>
      </c>
      <c r="D1304" s="3">
        <v>1823.4</v>
      </c>
      <c r="E1304" s="3">
        <v>26773.1</v>
      </c>
      <c r="F1304" s="3">
        <f t="shared" si="40"/>
        <v>1823.4</v>
      </c>
      <c r="G1304" s="3">
        <f t="shared" si="41"/>
        <v>0</v>
      </c>
      <c r="H1304" s="2" t="s">
        <v>2978</v>
      </c>
      <c r="I1304" s="2" t="s">
        <v>3612</v>
      </c>
      <c r="J1304" s="2" t="s">
        <v>3260</v>
      </c>
    </row>
    <row r="1305" ht="19" customHeight="1" spans="1:10">
      <c r="A1305" s="2">
        <v>4</v>
      </c>
      <c r="B1305" s="2" t="s">
        <v>290</v>
      </c>
      <c r="C1305" s="2" t="s">
        <v>274</v>
      </c>
      <c r="D1305" s="3">
        <v>9280.9</v>
      </c>
      <c r="E1305" s="3">
        <v>9039.1</v>
      </c>
      <c r="F1305" s="3">
        <f t="shared" si="40"/>
        <v>9039.1</v>
      </c>
      <c r="G1305" s="3">
        <f t="shared" si="41"/>
        <v>241.799999999999</v>
      </c>
      <c r="H1305" s="2" t="s">
        <v>2978</v>
      </c>
      <c r="I1305" s="2" t="s">
        <v>3613</v>
      </c>
      <c r="J1305" s="2" t="s">
        <v>3110</v>
      </c>
    </row>
    <row r="1306" ht="19" customHeight="1" spans="1:10">
      <c r="A1306" s="2">
        <v>4</v>
      </c>
      <c r="B1306" s="2" t="s">
        <v>3249</v>
      </c>
      <c r="C1306" s="2" t="s">
        <v>564</v>
      </c>
      <c r="D1306" s="3">
        <v>1194.2</v>
      </c>
      <c r="E1306" s="3">
        <v>1189.3</v>
      </c>
      <c r="F1306" s="3">
        <f t="shared" si="40"/>
        <v>1189.3</v>
      </c>
      <c r="G1306" s="3">
        <f t="shared" si="41"/>
        <v>4.90000000000009</v>
      </c>
      <c r="H1306" s="2" t="s">
        <v>2978</v>
      </c>
      <c r="I1306" s="2" t="s">
        <v>3612</v>
      </c>
      <c r="J1306" s="2" t="s">
        <v>3715</v>
      </c>
    </row>
    <row r="1307" ht="19" customHeight="1" spans="1:10">
      <c r="A1307" s="2">
        <v>4</v>
      </c>
      <c r="B1307" s="2" t="s">
        <v>89</v>
      </c>
      <c r="C1307" s="2" t="s">
        <v>66</v>
      </c>
      <c r="D1307" s="3">
        <v>5498.8</v>
      </c>
      <c r="E1307" s="3">
        <v>5494.1</v>
      </c>
      <c r="F1307" s="3">
        <f t="shared" si="40"/>
        <v>5494.1</v>
      </c>
      <c r="G1307" s="3">
        <f t="shared" si="41"/>
        <v>4.69999999999982</v>
      </c>
      <c r="H1307" s="2" t="s">
        <v>2978</v>
      </c>
      <c r="I1307" s="2" t="s">
        <v>3612</v>
      </c>
      <c r="J1307" s="2" t="s">
        <v>3398</v>
      </c>
    </row>
    <row r="1308" ht="19" customHeight="1" spans="1:10">
      <c r="A1308" s="2">
        <v>4</v>
      </c>
      <c r="B1308" s="2" t="s">
        <v>3251</v>
      </c>
      <c r="C1308" s="2" t="s">
        <v>3070</v>
      </c>
      <c r="D1308" s="3">
        <v>6082.6</v>
      </c>
      <c r="E1308" s="3">
        <v>6067.7</v>
      </c>
      <c r="F1308" s="3">
        <f t="shared" si="40"/>
        <v>6067.7</v>
      </c>
      <c r="G1308" s="3">
        <f t="shared" si="41"/>
        <v>14.9000000000005</v>
      </c>
      <c r="H1308" s="2" t="s">
        <v>2978</v>
      </c>
      <c r="I1308" s="2" t="s">
        <v>3612</v>
      </c>
      <c r="J1308" s="2" t="s">
        <v>3606</v>
      </c>
    </row>
    <row r="1309" ht="19" customHeight="1" spans="1:10">
      <c r="A1309" s="2">
        <v>4</v>
      </c>
      <c r="B1309" s="2" t="s">
        <v>651</v>
      </c>
      <c r="C1309" s="2" t="s">
        <v>3070</v>
      </c>
      <c r="D1309" s="3">
        <v>587.4</v>
      </c>
      <c r="E1309" s="3">
        <v>16896.9</v>
      </c>
      <c r="F1309" s="3">
        <f t="shared" si="40"/>
        <v>587.4</v>
      </c>
      <c r="G1309" s="3">
        <f t="shared" si="41"/>
        <v>0</v>
      </c>
      <c r="H1309" s="2" t="s">
        <v>2978</v>
      </c>
      <c r="I1309" s="2" t="s">
        <v>3612</v>
      </c>
      <c r="J1309" s="2" t="s">
        <v>3716</v>
      </c>
    </row>
    <row r="1310" ht="19" customHeight="1" spans="1:10">
      <c r="A1310" s="2">
        <v>4</v>
      </c>
      <c r="B1310" s="2" t="s">
        <v>3255</v>
      </c>
      <c r="C1310" s="2" t="s">
        <v>3104</v>
      </c>
      <c r="D1310" s="3">
        <v>3837.5</v>
      </c>
      <c r="E1310" s="3">
        <v>3829.9</v>
      </c>
      <c r="F1310" s="3">
        <f t="shared" si="40"/>
        <v>3829.9</v>
      </c>
      <c r="G1310" s="3">
        <f t="shared" si="41"/>
        <v>7.59999999999991</v>
      </c>
      <c r="H1310" s="2" t="s">
        <v>2978</v>
      </c>
      <c r="I1310" s="2" t="s">
        <v>3717</v>
      </c>
      <c r="J1310" s="2" t="s">
        <v>3718</v>
      </c>
    </row>
    <row r="1311" ht="19" customHeight="1" spans="1:10">
      <c r="A1311" s="2">
        <v>4</v>
      </c>
      <c r="B1311" s="2" t="s">
        <v>291</v>
      </c>
      <c r="C1311" s="2" t="s">
        <v>274</v>
      </c>
      <c r="D1311" s="3">
        <v>2622.1</v>
      </c>
      <c r="E1311" s="3">
        <v>2627</v>
      </c>
      <c r="F1311" s="3">
        <f t="shared" si="40"/>
        <v>2622.1</v>
      </c>
      <c r="G1311" s="3">
        <f t="shared" si="41"/>
        <v>0</v>
      </c>
      <c r="H1311" s="2" t="s">
        <v>2978</v>
      </c>
      <c r="I1311" s="2" t="s">
        <v>3612</v>
      </c>
      <c r="J1311" s="2" t="s">
        <v>2992</v>
      </c>
    </row>
    <row r="1312" ht="19" customHeight="1" spans="1:10">
      <c r="A1312" s="2">
        <v>4</v>
      </c>
      <c r="B1312" s="2" t="s">
        <v>407</v>
      </c>
      <c r="C1312" s="2" t="s">
        <v>356</v>
      </c>
      <c r="D1312" s="3">
        <v>0.1</v>
      </c>
      <c r="E1312" s="3">
        <v>0</v>
      </c>
      <c r="F1312" s="3">
        <f t="shared" si="40"/>
        <v>0</v>
      </c>
      <c r="G1312" s="3">
        <f t="shared" si="41"/>
        <v>0.1</v>
      </c>
      <c r="H1312" s="2" t="s">
        <v>2978</v>
      </c>
      <c r="I1312" s="2" t="s">
        <v>3612</v>
      </c>
      <c r="J1312" s="2" t="s">
        <v>3014</v>
      </c>
    </row>
    <row r="1313" ht="19" customHeight="1" spans="1:10">
      <c r="A1313" s="2">
        <v>4</v>
      </c>
      <c r="B1313" s="2" t="s">
        <v>408</v>
      </c>
      <c r="C1313" s="2" t="s">
        <v>356</v>
      </c>
      <c r="D1313" s="3">
        <v>7485.3</v>
      </c>
      <c r="E1313" s="3">
        <v>7136.4</v>
      </c>
      <c r="F1313" s="3">
        <f t="shared" si="40"/>
        <v>7136.4</v>
      </c>
      <c r="G1313" s="3">
        <f t="shared" si="41"/>
        <v>348.900000000001</v>
      </c>
      <c r="H1313" s="2" t="s">
        <v>2978</v>
      </c>
      <c r="I1313" s="2" t="s">
        <v>3612</v>
      </c>
      <c r="J1313" s="2" t="s">
        <v>3290</v>
      </c>
    </row>
    <row r="1314" ht="19" customHeight="1" spans="1:10">
      <c r="A1314" s="2">
        <v>4</v>
      </c>
      <c r="B1314" s="2" t="s">
        <v>520</v>
      </c>
      <c r="C1314" s="2" t="s">
        <v>121</v>
      </c>
      <c r="D1314" s="3">
        <v>583.7</v>
      </c>
      <c r="E1314" s="3">
        <v>621.9</v>
      </c>
      <c r="F1314" s="3">
        <f t="shared" si="40"/>
        <v>583.7</v>
      </c>
      <c r="G1314" s="3">
        <f t="shared" si="41"/>
        <v>0</v>
      </c>
      <c r="H1314" s="2" t="s">
        <v>2978</v>
      </c>
      <c r="I1314" s="2" t="s">
        <v>3719</v>
      </c>
      <c r="J1314" s="2" t="s">
        <v>3720</v>
      </c>
    </row>
    <row r="1315" ht="19" customHeight="1" spans="1:10">
      <c r="A1315" s="2">
        <v>4</v>
      </c>
      <c r="B1315" s="2" t="s">
        <v>409</v>
      </c>
      <c r="C1315" s="2" t="s">
        <v>356</v>
      </c>
      <c r="D1315" s="3">
        <v>7243</v>
      </c>
      <c r="E1315" s="3">
        <v>7246.1</v>
      </c>
      <c r="F1315" s="3">
        <f t="shared" si="40"/>
        <v>7243</v>
      </c>
      <c r="G1315" s="3">
        <f t="shared" si="41"/>
        <v>0</v>
      </c>
      <c r="H1315" s="2" t="s">
        <v>2978</v>
      </c>
      <c r="I1315" s="2" t="s">
        <v>3612</v>
      </c>
      <c r="J1315" s="2" t="s">
        <v>3442</v>
      </c>
    </row>
    <row r="1316" ht="19" customHeight="1" spans="1:10">
      <c r="A1316" s="2">
        <v>4</v>
      </c>
      <c r="B1316" s="2" t="s">
        <v>114</v>
      </c>
      <c r="C1316" s="2" t="s">
        <v>121</v>
      </c>
      <c r="D1316" s="3">
        <v>394.1</v>
      </c>
      <c r="E1316" s="3">
        <v>389.7</v>
      </c>
      <c r="F1316" s="3">
        <f t="shared" si="40"/>
        <v>389.7</v>
      </c>
      <c r="G1316" s="3">
        <f t="shared" si="41"/>
        <v>4.40000000000003</v>
      </c>
      <c r="H1316" s="2" t="s">
        <v>2978</v>
      </c>
      <c r="I1316" s="2" t="s">
        <v>3631</v>
      </c>
      <c r="J1316" s="2" t="s">
        <v>3495</v>
      </c>
    </row>
    <row r="1317" ht="19" customHeight="1" spans="1:10">
      <c r="A1317" s="2">
        <v>4</v>
      </c>
      <c r="B1317" s="2" t="s">
        <v>3261</v>
      </c>
      <c r="C1317" s="2" t="s">
        <v>356</v>
      </c>
      <c r="D1317" s="3">
        <v>6303.5</v>
      </c>
      <c r="E1317" s="3">
        <v>6239.6</v>
      </c>
      <c r="F1317" s="3">
        <f t="shared" si="40"/>
        <v>6239.6</v>
      </c>
      <c r="G1317" s="3">
        <f t="shared" si="41"/>
        <v>63.8999999999996</v>
      </c>
      <c r="H1317" s="2" t="s">
        <v>2978</v>
      </c>
      <c r="I1317" s="2" t="s">
        <v>3612</v>
      </c>
      <c r="J1317" s="2" t="s">
        <v>3209</v>
      </c>
    </row>
    <row r="1318" ht="19" customHeight="1" spans="1:10">
      <c r="A1318" s="2">
        <v>4</v>
      </c>
      <c r="B1318" s="2" t="s">
        <v>413</v>
      </c>
      <c r="C1318" s="2" t="s">
        <v>356</v>
      </c>
      <c r="D1318" s="3">
        <v>6403.5</v>
      </c>
      <c r="E1318" s="3">
        <v>6335.3</v>
      </c>
      <c r="F1318" s="3">
        <f t="shared" si="40"/>
        <v>6335.3</v>
      </c>
      <c r="G1318" s="3">
        <f t="shared" si="41"/>
        <v>68.1999999999998</v>
      </c>
      <c r="H1318" s="2" t="s">
        <v>2978</v>
      </c>
      <c r="I1318" s="2" t="s">
        <v>3612</v>
      </c>
      <c r="J1318" s="2" t="s">
        <v>3444</v>
      </c>
    </row>
    <row r="1319" ht="19" customHeight="1" spans="1:10">
      <c r="A1319" s="2">
        <v>4</v>
      </c>
      <c r="B1319" s="2" t="s">
        <v>292</v>
      </c>
      <c r="C1319" s="2" t="s">
        <v>274</v>
      </c>
      <c r="D1319" s="3">
        <v>7560</v>
      </c>
      <c r="E1319" s="3">
        <v>7538.3</v>
      </c>
      <c r="F1319" s="3">
        <f t="shared" si="40"/>
        <v>7538.3</v>
      </c>
      <c r="G1319" s="3">
        <f t="shared" si="41"/>
        <v>21.6999999999998</v>
      </c>
      <c r="H1319" s="2" t="s">
        <v>2978</v>
      </c>
      <c r="I1319" s="2" t="s">
        <v>3651</v>
      </c>
      <c r="J1319" s="2" t="s">
        <v>3241</v>
      </c>
    </row>
    <row r="1320" ht="19" customHeight="1" spans="1:10">
      <c r="A1320" s="2">
        <v>4</v>
      </c>
      <c r="B1320" s="2" t="s">
        <v>3265</v>
      </c>
      <c r="C1320" s="2" t="s">
        <v>3070</v>
      </c>
      <c r="D1320" s="3">
        <v>1180.1</v>
      </c>
      <c r="E1320" s="3">
        <v>1181.8</v>
      </c>
      <c r="F1320" s="3">
        <f t="shared" si="40"/>
        <v>1180.1</v>
      </c>
      <c r="G1320" s="3">
        <f t="shared" si="41"/>
        <v>0</v>
      </c>
      <c r="H1320" s="2" t="s">
        <v>2978</v>
      </c>
      <c r="I1320" s="2" t="s">
        <v>3612</v>
      </c>
      <c r="J1320" s="2" t="s">
        <v>3610</v>
      </c>
    </row>
    <row r="1321" ht="19" customHeight="1" spans="1:10">
      <c r="A1321" s="2">
        <v>4</v>
      </c>
      <c r="B1321" s="2" t="s">
        <v>258</v>
      </c>
      <c r="C1321" s="2" t="s">
        <v>3104</v>
      </c>
      <c r="D1321" s="3">
        <v>10324.6</v>
      </c>
      <c r="E1321" s="3">
        <v>10312.2</v>
      </c>
      <c r="F1321" s="3">
        <f t="shared" si="40"/>
        <v>10312.2</v>
      </c>
      <c r="G1321" s="3">
        <f t="shared" si="41"/>
        <v>12.3999999999996</v>
      </c>
      <c r="H1321" s="2" t="s">
        <v>2978</v>
      </c>
      <c r="I1321" s="2" t="s">
        <v>3612</v>
      </c>
      <c r="J1321" s="2" t="s">
        <v>3049</v>
      </c>
    </row>
    <row r="1322" ht="19" customHeight="1" spans="1:10">
      <c r="A1322" s="2">
        <v>4</v>
      </c>
      <c r="B1322" s="2" t="s">
        <v>3579</v>
      </c>
      <c r="C1322" s="2" t="s">
        <v>564</v>
      </c>
      <c r="D1322" s="3">
        <v>4922.8</v>
      </c>
      <c r="E1322" s="3">
        <v>4900</v>
      </c>
      <c r="F1322" s="3">
        <f t="shared" si="40"/>
        <v>4900</v>
      </c>
      <c r="G1322" s="3">
        <f t="shared" si="41"/>
        <v>22.8000000000002</v>
      </c>
      <c r="H1322" s="2" t="s">
        <v>2978</v>
      </c>
      <c r="I1322" s="2" t="s">
        <v>3612</v>
      </c>
      <c r="J1322" s="2" t="s">
        <v>3721</v>
      </c>
    </row>
    <row r="1323" ht="19" customHeight="1" spans="1:10">
      <c r="A1323" s="2">
        <v>4</v>
      </c>
      <c r="B1323" s="2" t="s">
        <v>654</v>
      </c>
      <c r="C1323" s="2" t="s">
        <v>564</v>
      </c>
      <c r="D1323" s="3">
        <v>2704.9</v>
      </c>
      <c r="E1323" s="3">
        <v>2696.6</v>
      </c>
      <c r="F1323" s="3">
        <f t="shared" si="40"/>
        <v>2696.6</v>
      </c>
      <c r="G1323" s="3">
        <f t="shared" si="41"/>
        <v>8.30000000000018</v>
      </c>
      <c r="H1323" s="2" t="s">
        <v>2978</v>
      </c>
      <c r="I1323" s="2" t="s">
        <v>3612</v>
      </c>
      <c r="J1323" s="2" t="s">
        <v>3722</v>
      </c>
    </row>
    <row r="1324" ht="19" customHeight="1" spans="1:10">
      <c r="A1324" s="2">
        <v>4</v>
      </c>
      <c r="B1324" s="2" t="s">
        <v>414</v>
      </c>
      <c r="C1324" s="2" t="s">
        <v>274</v>
      </c>
      <c r="D1324" s="3">
        <v>8439.3</v>
      </c>
      <c r="E1324" s="3">
        <v>8435.1</v>
      </c>
      <c r="F1324" s="3">
        <f t="shared" si="40"/>
        <v>8435.1</v>
      </c>
      <c r="G1324" s="3">
        <f t="shared" si="41"/>
        <v>4.19999999999891</v>
      </c>
      <c r="H1324" s="2" t="s">
        <v>2978</v>
      </c>
      <c r="I1324" s="2" t="s">
        <v>3612</v>
      </c>
      <c r="J1324" s="2" t="s">
        <v>3095</v>
      </c>
    </row>
    <row r="1325" ht="19" customHeight="1" spans="1:10">
      <c r="A1325" s="2">
        <v>4</v>
      </c>
      <c r="B1325" s="2" t="s">
        <v>3268</v>
      </c>
      <c r="C1325" s="2" t="s">
        <v>121</v>
      </c>
      <c r="D1325" s="3">
        <v>647.9</v>
      </c>
      <c r="E1325" s="3">
        <v>625.9</v>
      </c>
      <c r="F1325" s="3">
        <f t="shared" si="40"/>
        <v>625.9</v>
      </c>
      <c r="G1325" s="3">
        <f t="shared" si="41"/>
        <v>22</v>
      </c>
      <c r="H1325" s="2" t="s">
        <v>2978</v>
      </c>
      <c r="I1325" s="2" t="s">
        <v>3621</v>
      </c>
      <c r="J1325" s="2" t="s">
        <v>3496</v>
      </c>
    </row>
    <row r="1326" ht="19" customHeight="1" spans="1:10">
      <c r="A1326" s="2">
        <v>4</v>
      </c>
      <c r="B1326" s="2" t="s">
        <v>521</v>
      </c>
      <c r="C1326" s="2" t="s">
        <v>121</v>
      </c>
      <c r="D1326" s="3">
        <v>813.9</v>
      </c>
      <c r="E1326" s="3">
        <v>801.2</v>
      </c>
      <c r="F1326" s="3">
        <f t="shared" si="40"/>
        <v>801.2</v>
      </c>
      <c r="G1326" s="3">
        <f t="shared" si="41"/>
        <v>12.6999999999999</v>
      </c>
      <c r="H1326" s="2" t="s">
        <v>2978</v>
      </c>
      <c r="I1326" s="2" t="s">
        <v>3631</v>
      </c>
      <c r="J1326" s="2" t="s">
        <v>3498</v>
      </c>
    </row>
    <row r="1327" ht="19" customHeight="1" spans="1:10">
      <c r="A1327" s="2">
        <v>4</v>
      </c>
      <c r="B1327" s="2" t="s">
        <v>3271</v>
      </c>
      <c r="C1327" s="2" t="s">
        <v>121</v>
      </c>
      <c r="D1327" s="3">
        <v>71.4</v>
      </c>
      <c r="E1327" s="3">
        <v>71.2</v>
      </c>
      <c r="F1327" s="3">
        <f t="shared" si="40"/>
        <v>71.2</v>
      </c>
      <c r="G1327" s="3">
        <f t="shared" si="41"/>
        <v>0.200000000000003</v>
      </c>
      <c r="H1327" s="2" t="s">
        <v>2978</v>
      </c>
      <c r="I1327" s="2" t="s">
        <v>3680</v>
      </c>
      <c r="J1327" s="2" t="s">
        <v>3499</v>
      </c>
    </row>
    <row r="1328" ht="19" customHeight="1" spans="1:10">
      <c r="A1328" s="2">
        <v>4</v>
      </c>
      <c r="B1328" s="2" t="s">
        <v>170</v>
      </c>
      <c r="C1328" s="2" t="s">
        <v>121</v>
      </c>
      <c r="D1328" s="3">
        <v>15048.5</v>
      </c>
      <c r="E1328" s="3">
        <v>15042</v>
      </c>
      <c r="F1328" s="3">
        <f t="shared" si="40"/>
        <v>15042</v>
      </c>
      <c r="G1328" s="3">
        <f t="shared" si="41"/>
        <v>6.5</v>
      </c>
      <c r="H1328" s="2" t="s">
        <v>2978</v>
      </c>
      <c r="I1328" s="2" t="s">
        <v>3612</v>
      </c>
      <c r="J1328" s="2" t="s">
        <v>3500</v>
      </c>
    </row>
    <row r="1329" ht="19" customHeight="1" spans="1:10">
      <c r="A1329" s="2">
        <v>4</v>
      </c>
      <c r="B1329" s="2" t="s">
        <v>3275</v>
      </c>
      <c r="C1329" s="2" t="s">
        <v>179</v>
      </c>
      <c r="D1329" s="3">
        <v>7867.8</v>
      </c>
      <c r="E1329" s="3">
        <v>7844.5</v>
      </c>
      <c r="F1329" s="3">
        <f t="shared" si="40"/>
        <v>7844.5</v>
      </c>
      <c r="G1329" s="3">
        <f t="shared" si="41"/>
        <v>23.3000000000002</v>
      </c>
      <c r="H1329" s="2" t="s">
        <v>2978</v>
      </c>
      <c r="I1329" s="2" t="s">
        <v>3612</v>
      </c>
      <c r="J1329" s="2" t="s">
        <v>3285</v>
      </c>
    </row>
    <row r="1330" ht="19" customHeight="1" spans="1:10">
      <c r="A1330" s="2">
        <v>4</v>
      </c>
      <c r="B1330" s="2" t="s">
        <v>522</v>
      </c>
      <c r="C1330" s="2" t="s">
        <v>121</v>
      </c>
      <c r="D1330" s="3">
        <v>618.2</v>
      </c>
      <c r="E1330" s="3">
        <v>615.2</v>
      </c>
      <c r="F1330" s="3">
        <f t="shared" si="40"/>
        <v>615.2</v>
      </c>
      <c r="G1330" s="3">
        <f t="shared" si="41"/>
        <v>3</v>
      </c>
      <c r="H1330" s="2" t="s">
        <v>2978</v>
      </c>
      <c r="I1330" s="2" t="s">
        <v>3631</v>
      </c>
      <c r="J1330" s="2" t="s">
        <v>3514</v>
      </c>
    </row>
    <row r="1331" ht="19" customHeight="1" spans="1:10">
      <c r="A1331" s="2">
        <v>4</v>
      </c>
      <c r="B1331" s="2" t="s">
        <v>173</v>
      </c>
      <c r="C1331" s="2" t="s">
        <v>564</v>
      </c>
      <c r="D1331" s="3">
        <v>92.6</v>
      </c>
      <c r="E1331" s="3">
        <v>92.5</v>
      </c>
      <c r="F1331" s="3">
        <f t="shared" si="40"/>
        <v>92.5</v>
      </c>
      <c r="G1331" s="3">
        <f t="shared" si="41"/>
        <v>0.0999999999999943</v>
      </c>
      <c r="H1331" s="2" t="s">
        <v>2978</v>
      </c>
      <c r="I1331" s="2" t="s">
        <v>3670</v>
      </c>
      <c r="J1331" s="2" t="s">
        <v>3723</v>
      </c>
    </row>
    <row r="1332" ht="19" customHeight="1" spans="1:10">
      <c r="A1332" s="2">
        <v>4</v>
      </c>
      <c r="B1332" s="2" t="s">
        <v>3279</v>
      </c>
      <c r="C1332" s="2" t="s">
        <v>3070</v>
      </c>
      <c r="D1332" s="3">
        <v>2949.9</v>
      </c>
      <c r="E1332" s="3">
        <v>2933.2</v>
      </c>
      <c r="F1332" s="3">
        <f t="shared" si="40"/>
        <v>2933.2</v>
      </c>
      <c r="G1332" s="3">
        <f t="shared" si="41"/>
        <v>16.7000000000003</v>
      </c>
      <c r="H1332" s="2" t="s">
        <v>2978</v>
      </c>
      <c r="I1332" s="2" t="s">
        <v>3724</v>
      </c>
      <c r="J1332" s="2" t="s">
        <v>3582</v>
      </c>
    </row>
    <row r="1333" ht="19" customHeight="1" spans="1:10">
      <c r="A1333" s="2">
        <v>4</v>
      </c>
      <c r="B1333" s="2" t="s">
        <v>294</v>
      </c>
      <c r="C1333" s="2" t="s">
        <v>356</v>
      </c>
      <c r="D1333" s="3">
        <v>4202.9</v>
      </c>
      <c r="E1333" s="3">
        <v>21523.4</v>
      </c>
      <c r="F1333" s="3">
        <f t="shared" si="40"/>
        <v>4202.9</v>
      </c>
      <c r="G1333" s="3">
        <f t="shared" si="41"/>
        <v>0</v>
      </c>
      <c r="H1333" s="2" t="s">
        <v>2978</v>
      </c>
      <c r="I1333" s="2" t="s">
        <v>3612</v>
      </c>
      <c r="J1333" s="2" t="s">
        <v>2986</v>
      </c>
    </row>
    <row r="1334" ht="19" customHeight="1" spans="1:10">
      <c r="A1334" s="2">
        <v>4</v>
      </c>
      <c r="B1334" s="2" t="s">
        <v>3450</v>
      </c>
      <c r="C1334" s="2" t="s">
        <v>66</v>
      </c>
      <c r="D1334" s="3">
        <v>9606.5</v>
      </c>
      <c r="E1334" s="3">
        <v>9589.4</v>
      </c>
      <c r="F1334" s="3">
        <f t="shared" si="40"/>
        <v>9589.4</v>
      </c>
      <c r="G1334" s="3">
        <f t="shared" si="41"/>
        <v>17.1000000000004</v>
      </c>
      <c r="H1334" s="2" t="s">
        <v>2978</v>
      </c>
      <c r="I1334" s="2" t="s">
        <v>3612</v>
      </c>
      <c r="J1334" s="2" t="s">
        <v>3332</v>
      </c>
    </row>
    <row r="1335" ht="19" customHeight="1" spans="1:10">
      <c r="A1335" s="2">
        <v>4</v>
      </c>
      <c r="B1335" s="2" t="s">
        <v>523</v>
      </c>
      <c r="C1335" s="2" t="s">
        <v>444</v>
      </c>
      <c r="D1335" s="3">
        <v>1137.7</v>
      </c>
      <c r="E1335" s="3">
        <v>1050.6</v>
      </c>
      <c r="F1335" s="3">
        <f t="shared" si="40"/>
        <v>1050.6</v>
      </c>
      <c r="G1335" s="3">
        <f t="shared" si="41"/>
        <v>87.1000000000001</v>
      </c>
      <c r="H1335" s="2" t="s">
        <v>2978</v>
      </c>
      <c r="I1335" s="2" t="s">
        <v>3612</v>
      </c>
      <c r="J1335" s="2" t="s">
        <v>3524</v>
      </c>
    </row>
    <row r="1336" ht="19" customHeight="1" spans="1:10">
      <c r="A1336" s="2">
        <v>4</v>
      </c>
      <c r="B1336" s="2" t="s">
        <v>3725</v>
      </c>
      <c r="C1336" s="2" t="s">
        <v>3104</v>
      </c>
      <c r="D1336" s="3">
        <v>168.2</v>
      </c>
      <c r="E1336" s="3">
        <v>1038.4</v>
      </c>
      <c r="F1336" s="3">
        <f t="shared" si="40"/>
        <v>168.2</v>
      </c>
      <c r="G1336" s="3">
        <f t="shared" si="41"/>
        <v>0</v>
      </c>
      <c r="H1336" s="2" t="s">
        <v>2978</v>
      </c>
      <c r="I1336" s="2" t="s">
        <v>3621</v>
      </c>
      <c r="J1336" s="2" t="s">
        <v>3354</v>
      </c>
    </row>
    <row r="1337" ht="19" customHeight="1" spans="1:10">
      <c r="A1337" s="2">
        <v>4</v>
      </c>
      <c r="B1337" s="2" t="s">
        <v>115</v>
      </c>
      <c r="C1337" s="2" t="s">
        <v>121</v>
      </c>
      <c r="D1337" s="3">
        <v>2365.3</v>
      </c>
      <c r="E1337" s="3">
        <v>2400.4</v>
      </c>
      <c r="F1337" s="3">
        <f t="shared" si="40"/>
        <v>2365.3</v>
      </c>
      <c r="G1337" s="3">
        <f t="shared" si="41"/>
        <v>0</v>
      </c>
      <c r="H1337" s="2" t="s">
        <v>2978</v>
      </c>
      <c r="I1337" s="2" t="s">
        <v>3612</v>
      </c>
      <c r="J1337" s="2" t="s">
        <v>3522</v>
      </c>
    </row>
    <row r="1338" ht="19" customHeight="1" spans="1:10">
      <c r="A1338" s="2">
        <v>4</v>
      </c>
      <c r="B1338" s="2" t="s">
        <v>354</v>
      </c>
      <c r="C1338" s="2" t="s">
        <v>66</v>
      </c>
      <c r="D1338" s="3">
        <v>4272.7</v>
      </c>
      <c r="E1338" s="3">
        <v>4266.1</v>
      </c>
      <c r="F1338" s="3">
        <f t="shared" si="40"/>
        <v>4266.1</v>
      </c>
      <c r="G1338" s="3">
        <f t="shared" si="41"/>
        <v>6.59999999999945</v>
      </c>
      <c r="H1338" s="2" t="s">
        <v>2978</v>
      </c>
      <c r="I1338" s="2" t="s">
        <v>3612</v>
      </c>
      <c r="J1338" s="2" t="s">
        <v>3042</v>
      </c>
    </row>
    <row r="1339" ht="19" customHeight="1" spans="1:10">
      <c r="A1339" s="2">
        <v>4</v>
      </c>
      <c r="B1339" s="2" t="s">
        <v>3284</v>
      </c>
      <c r="C1339" s="2" t="s">
        <v>179</v>
      </c>
      <c r="D1339" s="3">
        <v>0.5</v>
      </c>
      <c r="E1339" s="3">
        <v>0.4</v>
      </c>
      <c r="F1339" s="3">
        <f t="shared" si="40"/>
        <v>0.4</v>
      </c>
      <c r="G1339" s="3">
        <f t="shared" si="41"/>
        <v>0.1</v>
      </c>
      <c r="H1339" s="2" t="s">
        <v>2978</v>
      </c>
      <c r="I1339" s="2" t="s">
        <v>3612</v>
      </c>
      <c r="J1339" s="2" t="s">
        <v>3302</v>
      </c>
    </row>
    <row r="1340" ht="19" customHeight="1" spans="1:10">
      <c r="A1340" s="2">
        <v>4</v>
      </c>
      <c r="B1340" s="2" t="s">
        <v>91</v>
      </c>
      <c r="C1340" s="2" t="s">
        <v>66</v>
      </c>
      <c r="D1340" s="3">
        <v>3628.2</v>
      </c>
      <c r="E1340" s="3">
        <v>3623</v>
      </c>
      <c r="F1340" s="3">
        <f t="shared" si="40"/>
        <v>3623</v>
      </c>
      <c r="G1340" s="3">
        <f t="shared" si="41"/>
        <v>5.19999999999982</v>
      </c>
      <c r="H1340" s="2" t="s">
        <v>2978</v>
      </c>
      <c r="I1340" s="2" t="s">
        <v>3612</v>
      </c>
      <c r="J1340" s="2" t="s">
        <v>3093</v>
      </c>
    </row>
    <row r="1341" ht="19" customHeight="1" spans="1:10">
      <c r="A1341" s="2">
        <v>4</v>
      </c>
      <c r="B1341" s="2" t="s">
        <v>705</v>
      </c>
      <c r="C1341" s="2" t="s">
        <v>66</v>
      </c>
      <c r="D1341" s="3">
        <v>10296.9</v>
      </c>
      <c r="E1341" s="3">
        <v>10278.9</v>
      </c>
      <c r="F1341" s="3">
        <f t="shared" si="40"/>
        <v>10278.9</v>
      </c>
      <c r="G1341" s="3">
        <f t="shared" si="41"/>
        <v>18</v>
      </c>
      <c r="H1341" s="2" t="s">
        <v>2978</v>
      </c>
      <c r="I1341" s="2" t="s">
        <v>3612</v>
      </c>
      <c r="J1341" s="2" t="s">
        <v>3077</v>
      </c>
    </row>
    <row r="1342" ht="19" customHeight="1" spans="1:10">
      <c r="A1342" s="2">
        <v>4</v>
      </c>
      <c r="B1342" s="2" t="s">
        <v>524</v>
      </c>
      <c r="C1342" s="2" t="s">
        <v>121</v>
      </c>
      <c r="D1342" s="3">
        <v>1988.9</v>
      </c>
      <c r="E1342" s="3">
        <v>1987.1</v>
      </c>
      <c r="F1342" s="3">
        <f t="shared" si="40"/>
        <v>1987.1</v>
      </c>
      <c r="G1342" s="3">
        <f t="shared" si="41"/>
        <v>1.80000000000018</v>
      </c>
      <c r="H1342" s="2" t="s">
        <v>2978</v>
      </c>
      <c r="I1342" s="2" t="s">
        <v>3726</v>
      </c>
      <c r="J1342" s="2" t="s">
        <v>3529</v>
      </c>
    </row>
    <row r="1343" ht="19" customHeight="1" spans="1:10">
      <c r="A1343" s="2">
        <v>4</v>
      </c>
      <c r="B1343" s="2" t="s">
        <v>526</v>
      </c>
      <c r="C1343" s="2" t="s">
        <v>121</v>
      </c>
      <c r="D1343" s="3">
        <v>567.8</v>
      </c>
      <c r="E1343" s="3">
        <v>575.7</v>
      </c>
      <c r="F1343" s="3">
        <f t="shared" si="40"/>
        <v>567.8</v>
      </c>
      <c r="G1343" s="3">
        <f t="shared" si="41"/>
        <v>0</v>
      </c>
      <c r="H1343" s="2" t="s">
        <v>2978</v>
      </c>
      <c r="I1343" s="2" t="s">
        <v>3631</v>
      </c>
      <c r="J1343" s="2" t="s">
        <v>3534</v>
      </c>
    </row>
    <row r="1344" ht="19" customHeight="1" spans="1:10">
      <c r="A1344" s="2">
        <v>4</v>
      </c>
      <c r="B1344" s="2" t="s">
        <v>298</v>
      </c>
      <c r="C1344" s="2" t="s">
        <v>274</v>
      </c>
      <c r="D1344" s="3">
        <v>3806.6</v>
      </c>
      <c r="E1344" s="3">
        <v>3803.2</v>
      </c>
      <c r="F1344" s="3">
        <f t="shared" si="40"/>
        <v>3803.2</v>
      </c>
      <c r="G1344" s="3">
        <f t="shared" si="41"/>
        <v>3.40000000000009</v>
      </c>
      <c r="H1344" s="2" t="s">
        <v>2978</v>
      </c>
      <c r="I1344" s="2" t="s">
        <v>3612</v>
      </c>
      <c r="J1344" s="2" t="s">
        <v>3053</v>
      </c>
    </row>
    <row r="1345" ht="19" customHeight="1" spans="1:10">
      <c r="A1345" s="2">
        <v>4</v>
      </c>
      <c r="B1345" s="2" t="s">
        <v>527</v>
      </c>
      <c r="C1345" s="2" t="s">
        <v>3190</v>
      </c>
      <c r="D1345" s="3">
        <v>4487.8</v>
      </c>
      <c r="E1345" s="3">
        <v>4471.6</v>
      </c>
      <c r="F1345" s="3">
        <f t="shared" si="40"/>
        <v>4471.6</v>
      </c>
      <c r="G1345" s="3">
        <f t="shared" si="41"/>
        <v>16.1999999999998</v>
      </c>
      <c r="H1345" s="2" t="s">
        <v>2978</v>
      </c>
      <c r="I1345" s="2" t="s">
        <v>3612</v>
      </c>
      <c r="J1345" s="2" t="s">
        <v>3727</v>
      </c>
    </row>
    <row r="1346" ht="19" customHeight="1" spans="1:10">
      <c r="A1346" s="2">
        <v>4</v>
      </c>
      <c r="B1346" s="2" t="s">
        <v>261</v>
      </c>
      <c r="C1346" s="2" t="s">
        <v>66</v>
      </c>
      <c r="D1346" s="3">
        <v>4158.7</v>
      </c>
      <c r="E1346" s="3">
        <v>11802.1</v>
      </c>
      <c r="F1346" s="3">
        <f t="shared" ref="F1346:F1409" si="42">IF(ISNUMBER(E1346),MIN(D1346,E1346),D1346)</f>
        <v>4158.7</v>
      </c>
      <c r="G1346" s="3">
        <f t="shared" ref="G1346:G1409" si="43">D1346-F1346</f>
        <v>0</v>
      </c>
      <c r="H1346" s="2" t="s">
        <v>2978</v>
      </c>
      <c r="I1346" s="2" t="s">
        <v>3612</v>
      </c>
      <c r="J1346" s="2" t="s">
        <v>3027</v>
      </c>
    </row>
    <row r="1347" ht="19" customHeight="1" spans="1:10">
      <c r="A1347" s="2">
        <v>4</v>
      </c>
      <c r="B1347" s="2" t="s">
        <v>3728</v>
      </c>
      <c r="C1347" s="2" t="s">
        <v>3070</v>
      </c>
      <c r="D1347" s="3">
        <v>2083.3</v>
      </c>
      <c r="E1347" s="3">
        <v>2074.6</v>
      </c>
      <c r="F1347" s="3">
        <f t="shared" si="42"/>
        <v>2074.6</v>
      </c>
      <c r="G1347" s="3">
        <f t="shared" si="43"/>
        <v>8.70000000000027</v>
      </c>
      <c r="H1347" s="2" t="s">
        <v>2978</v>
      </c>
      <c r="I1347" s="2" t="s">
        <v>3612</v>
      </c>
      <c r="J1347" s="2" t="s">
        <v>3584</v>
      </c>
    </row>
    <row r="1348" ht="19" customHeight="1" spans="1:10">
      <c r="A1348" s="2">
        <v>4</v>
      </c>
      <c r="B1348" s="2" t="s">
        <v>531</v>
      </c>
      <c r="C1348" s="2" t="s">
        <v>564</v>
      </c>
      <c r="D1348" s="3">
        <v>1419.8</v>
      </c>
      <c r="E1348" s="3">
        <v>1412.3</v>
      </c>
      <c r="F1348" s="3">
        <f t="shared" si="42"/>
        <v>1412.3</v>
      </c>
      <c r="G1348" s="3">
        <f t="shared" si="43"/>
        <v>7.5</v>
      </c>
      <c r="H1348" s="2" t="s">
        <v>2978</v>
      </c>
      <c r="I1348" s="2" t="s">
        <v>3612</v>
      </c>
      <c r="J1348" s="2" t="s">
        <v>3729</v>
      </c>
    </row>
    <row r="1349" ht="19" customHeight="1" spans="1:10">
      <c r="A1349" s="2">
        <v>4</v>
      </c>
      <c r="B1349" s="2" t="s">
        <v>93</v>
      </c>
      <c r="C1349" s="2" t="s">
        <v>179</v>
      </c>
      <c r="D1349" s="3">
        <v>2213.7</v>
      </c>
      <c r="E1349" s="3">
        <v>2213.3</v>
      </c>
      <c r="F1349" s="3">
        <f t="shared" si="42"/>
        <v>2213.3</v>
      </c>
      <c r="G1349" s="3">
        <f t="shared" si="43"/>
        <v>0.399999999999636</v>
      </c>
      <c r="H1349" s="2" t="s">
        <v>2978</v>
      </c>
      <c r="I1349" s="2" t="s">
        <v>3612</v>
      </c>
      <c r="J1349" s="2" t="s">
        <v>3373</v>
      </c>
    </row>
    <row r="1350" ht="19" customHeight="1" spans="1:10">
      <c r="A1350" s="2">
        <v>4</v>
      </c>
      <c r="B1350" s="2" t="s">
        <v>417</v>
      </c>
      <c r="C1350" s="2" t="s">
        <v>356</v>
      </c>
      <c r="D1350" s="3">
        <v>5767.5</v>
      </c>
      <c r="E1350" s="3">
        <v>5755.7</v>
      </c>
      <c r="F1350" s="3">
        <f t="shared" si="42"/>
        <v>5755.7</v>
      </c>
      <c r="G1350" s="3">
        <f t="shared" si="43"/>
        <v>11.8000000000002</v>
      </c>
      <c r="H1350" s="2" t="s">
        <v>2978</v>
      </c>
      <c r="I1350" s="2" t="s">
        <v>3612</v>
      </c>
      <c r="J1350" s="2" t="s">
        <v>3282</v>
      </c>
    </row>
    <row r="1351" ht="19" customHeight="1" spans="1:10">
      <c r="A1351" s="2">
        <v>4</v>
      </c>
      <c r="B1351" s="2" t="s">
        <v>263</v>
      </c>
      <c r="C1351" s="2" t="s">
        <v>179</v>
      </c>
      <c r="D1351" s="3">
        <v>6595.3</v>
      </c>
      <c r="E1351" s="3">
        <v>6636.1</v>
      </c>
      <c r="F1351" s="3">
        <f t="shared" si="42"/>
        <v>6595.3</v>
      </c>
      <c r="G1351" s="3">
        <f t="shared" si="43"/>
        <v>0</v>
      </c>
      <c r="H1351" s="2" t="s">
        <v>2978</v>
      </c>
      <c r="I1351" s="2" t="s">
        <v>3612</v>
      </c>
      <c r="J1351" s="2" t="s">
        <v>3297</v>
      </c>
    </row>
    <row r="1352" ht="19" customHeight="1" spans="1:10">
      <c r="A1352" s="2">
        <v>4</v>
      </c>
      <c r="B1352" s="2" t="s">
        <v>3299</v>
      </c>
      <c r="C1352" s="2" t="s">
        <v>356</v>
      </c>
      <c r="D1352" s="3">
        <v>6307.4</v>
      </c>
      <c r="E1352" s="3">
        <v>6311</v>
      </c>
      <c r="F1352" s="3">
        <f t="shared" si="42"/>
        <v>6307.4</v>
      </c>
      <c r="G1352" s="3">
        <f t="shared" si="43"/>
        <v>0</v>
      </c>
      <c r="H1352" s="2" t="s">
        <v>2978</v>
      </c>
      <c r="I1352" s="2" t="s">
        <v>3612</v>
      </c>
      <c r="J1352" s="2" t="s">
        <v>3298</v>
      </c>
    </row>
    <row r="1353" ht="19" customHeight="1" spans="1:10">
      <c r="A1353" s="2">
        <v>4</v>
      </c>
      <c r="B1353" s="2" t="s">
        <v>299</v>
      </c>
      <c r="C1353" s="2" t="s">
        <v>274</v>
      </c>
      <c r="D1353" s="3">
        <v>3398.8</v>
      </c>
      <c r="E1353" s="3">
        <v>3405.2</v>
      </c>
      <c r="F1353" s="3">
        <f t="shared" si="42"/>
        <v>3398.8</v>
      </c>
      <c r="G1353" s="3">
        <f t="shared" si="43"/>
        <v>0</v>
      </c>
      <c r="H1353" s="2" t="s">
        <v>2978</v>
      </c>
      <c r="I1353" s="2" t="s">
        <v>3612</v>
      </c>
      <c r="J1353" s="2" t="s">
        <v>3089</v>
      </c>
    </row>
    <row r="1354" ht="19" customHeight="1" spans="1:10">
      <c r="A1354" s="2">
        <v>4</v>
      </c>
      <c r="B1354" s="2" t="s">
        <v>3301</v>
      </c>
      <c r="C1354" s="2" t="s">
        <v>3070</v>
      </c>
      <c r="D1354" s="3">
        <v>3070.4</v>
      </c>
      <c r="E1354" s="3">
        <v>3066</v>
      </c>
      <c r="F1354" s="3">
        <f t="shared" si="42"/>
        <v>3066</v>
      </c>
      <c r="G1354" s="3">
        <f t="shared" si="43"/>
        <v>4.40000000000009</v>
      </c>
      <c r="H1354" s="2" t="s">
        <v>2978</v>
      </c>
      <c r="I1354" s="2" t="s">
        <v>3612</v>
      </c>
      <c r="J1354" s="2" t="s">
        <v>3585</v>
      </c>
    </row>
    <row r="1355" ht="19" customHeight="1" spans="1:10">
      <c r="A1355" s="2">
        <v>4</v>
      </c>
      <c r="B1355" s="2" t="s">
        <v>175</v>
      </c>
      <c r="C1355" s="2" t="s">
        <v>121</v>
      </c>
      <c r="D1355" s="3">
        <v>3329.5</v>
      </c>
      <c r="E1355" s="3">
        <v>3331.7</v>
      </c>
      <c r="F1355" s="3">
        <f t="shared" si="42"/>
        <v>3329.5</v>
      </c>
      <c r="G1355" s="3">
        <f t="shared" si="43"/>
        <v>0</v>
      </c>
      <c r="H1355" s="2" t="s">
        <v>2978</v>
      </c>
      <c r="I1355" s="2" t="s">
        <v>3612</v>
      </c>
      <c r="J1355" s="2" t="s">
        <v>3535</v>
      </c>
    </row>
    <row r="1356" ht="19" customHeight="1" spans="1:10">
      <c r="A1356" s="2">
        <v>4</v>
      </c>
      <c r="B1356" s="2" t="s">
        <v>656</v>
      </c>
      <c r="C1356" s="2" t="s">
        <v>3070</v>
      </c>
      <c r="D1356" s="3">
        <v>2376.2</v>
      </c>
      <c r="E1356" s="3">
        <v>2360.2</v>
      </c>
      <c r="F1356" s="3">
        <f t="shared" si="42"/>
        <v>2360.2</v>
      </c>
      <c r="G1356" s="3">
        <f t="shared" si="43"/>
        <v>16</v>
      </c>
      <c r="H1356" s="2" t="s">
        <v>2978</v>
      </c>
      <c r="I1356" s="2" t="s">
        <v>3612</v>
      </c>
      <c r="J1356" s="2" t="s">
        <v>3595</v>
      </c>
    </row>
    <row r="1357" ht="19" customHeight="1" spans="1:10">
      <c r="A1357" s="2">
        <v>4</v>
      </c>
      <c r="B1357" s="2" t="s">
        <v>657</v>
      </c>
      <c r="C1357" s="2" t="s">
        <v>564</v>
      </c>
      <c r="D1357" s="3">
        <v>2645.9</v>
      </c>
      <c r="E1357" s="3">
        <v>2635.5</v>
      </c>
      <c r="F1357" s="3">
        <f t="shared" si="42"/>
        <v>2635.5</v>
      </c>
      <c r="G1357" s="3">
        <f t="shared" si="43"/>
        <v>10.4000000000001</v>
      </c>
      <c r="H1357" s="2" t="s">
        <v>2978</v>
      </c>
      <c r="I1357" s="2" t="s">
        <v>3612</v>
      </c>
      <c r="J1357" s="2" t="s">
        <v>3730</v>
      </c>
    </row>
    <row r="1358" ht="19" customHeight="1" spans="1:10">
      <c r="A1358" s="2">
        <v>4</v>
      </c>
      <c r="B1358" s="2" t="s">
        <v>418</v>
      </c>
      <c r="C1358" s="2" t="s">
        <v>356</v>
      </c>
      <c r="D1358" s="3">
        <v>5521.7</v>
      </c>
      <c r="E1358" s="3">
        <v>5504.1</v>
      </c>
      <c r="F1358" s="3">
        <f t="shared" si="42"/>
        <v>5504.1</v>
      </c>
      <c r="G1358" s="3">
        <f t="shared" si="43"/>
        <v>17.5999999999995</v>
      </c>
      <c r="H1358" s="2" t="s">
        <v>2978</v>
      </c>
      <c r="I1358" s="2" t="s">
        <v>3612</v>
      </c>
      <c r="J1358" s="2" t="s">
        <v>3445</v>
      </c>
    </row>
    <row r="1359" ht="19" customHeight="1" spans="1:10">
      <c r="A1359" s="2">
        <v>4</v>
      </c>
      <c r="B1359" s="2" t="s">
        <v>658</v>
      </c>
      <c r="C1359" s="2" t="s">
        <v>564</v>
      </c>
      <c r="D1359" s="3">
        <v>5433.5</v>
      </c>
      <c r="E1359" s="3">
        <v>5426.7</v>
      </c>
      <c r="F1359" s="3">
        <f t="shared" si="42"/>
        <v>5426.7</v>
      </c>
      <c r="G1359" s="3">
        <f t="shared" si="43"/>
        <v>6.80000000000018</v>
      </c>
      <c r="H1359" s="2" t="s">
        <v>2978</v>
      </c>
      <c r="I1359" s="2" t="s">
        <v>3612</v>
      </c>
      <c r="J1359" s="2" t="s">
        <v>3731</v>
      </c>
    </row>
    <row r="1360" ht="19" customHeight="1" spans="1:10">
      <c r="A1360" s="2">
        <v>4</v>
      </c>
      <c r="B1360" s="2" t="s">
        <v>420</v>
      </c>
      <c r="C1360" s="2" t="s">
        <v>356</v>
      </c>
      <c r="D1360" s="3">
        <v>4033.7</v>
      </c>
      <c r="E1360" s="3">
        <v>4026.2</v>
      </c>
      <c r="F1360" s="3">
        <f t="shared" si="42"/>
        <v>4026.2</v>
      </c>
      <c r="G1360" s="3">
        <f t="shared" si="43"/>
        <v>7.5</v>
      </c>
      <c r="H1360" s="2" t="s">
        <v>2978</v>
      </c>
      <c r="I1360" s="2" t="s">
        <v>3612</v>
      </c>
      <c r="J1360" s="2" t="s">
        <v>3355</v>
      </c>
    </row>
    <row r="1361" ht="19" customHeight="1" spans="1:10">
      <c r="A1361" s="2">
        <v>4</v>
      </c>
      <c r="B1361" s="2" t="s">
        <v>535</v>
      </c>
      <c r="C1361" s="2" t="s">
        <v>444</v>
      </c>
      <c r="D1361" s="3">
        <v>7660.2</v>
      </c>
      <c r="E1361" s="3">
        <v>7641.9</v>
      </c>
      <c r="F1361" s="3">
        <f t="shared" si="42"/>
        <v>7641.9</v>
      </c>
      <c r="G1361" s="3">
        <f t="shared" si="43"/>
        <v>18.3000000000002</v>
      </c>
      <c r="H1361" s="2" t="s">
        <v>2978</v>
      </c>
      <c r="I1361" s="2" t="s">
        <v>3612</v>
      </c>
      <c r="J1361" s="2" t="s">
        <v>3525</v>
      </c>
    </row>
    <row r="1362" ht="19" customHeight="1" spans="1:10">
      <c r="A1362" s="2">
        <v>4</v>
      </c>
      <c r="B1362" s="2" t="s">
        <v>264</v>
      </c>
      <c r="C1362" s="2" t="s">
        <v>179</v>
      </c>
      <c r="D1362" s="3">
        <v>5664.3</v>
      </c>
      <c r="E1362" s="3">
        <v>5656.7</v>
      </c>
      <c r="F1362" s="3">
        <f t="shared" si="42"/>
        <v>5656.7</v>
      </c>
      <c r="G1362" s="3">
        <f t="shared" si="43"/>
        <v>7.60000000000036</v>
      </c>
      <c r="H1362" s="2" t="s">
        <v>2978</v>
      </c>
      <c r="I1362" s="2" t="s">
        <v>3612</v>
      </c>
      <c r="J1362" s="2" t="s">
        <v>3163</v>
      </c>
    </row>
    <row r="1363" ht="19" customHeight="1" spans="1:10">
      <c r="A1363" s="2">
        <v>4</v>
      </c>
      <c r="B1363" s="2" t="s">
        <v>3316</v>
      </c>
      <c r="C1363" s="2" t="s">
        <v>356</v>
      </c>
      <c r="D1363" s="3">
        <v>5934.9</v>
      </c>
      <c r="E1363" s="3">
        <v>5925.2</v>
      </c>
      <c r="F1363" s="3">
        <f t="shared" si="42"/>
        <v>5925.2</v>
      </c>
      <c r="G1363" s="3">
        <f t="shared" si="43"/>
        <v>9.69999999999982</v>
      </c>
      <c r="H1363" s="2" t="s">
        <v>2978</v>
      </c>
      <c r="I1363" s="2" t="s">
        <v>3612</v>
      </c>
      <c r="J1363" s="2" t="s">
        <v>3245</v>
      </c>
    </row>
    <row r="1364" ht="19" customHeight="1" spans="1:10">
      <c r="A1364" s="2">
        <v>4</v>
      </c>
      <c r="B1364" s="2" t="s">
        <v>3319</v>
      </c>
      <c r="C1364" s="2" t="s">
        <v>3070</v>
      </c>
      <c r="D1364" s="3">
        <v>752.5</v>
      </c>
      <c r="E1364" s="3">
        <v>758.4</v>
      </c>
      <c r="F1364" s="3">
        <f t="shared" si="42"/>
        <v>752.5</v>
      </c>
      <c r="G1364" s="3">
        <f t="shared" si="43"/>
        <v>0</v>
      </c>
      <c r="H1364" s="2" t="s">
        <v>2978</v>
      </c>
      <c r="I1364" s="2" t="s">
        <v>3612</v>
      </c>
      <c r="J1364" s="2" t="s">
        <v>3602</v>
      </c>
    </row>
    <row r="1365" ht="19" customHeight="1" spans="1:10">
      <c r="A1365" s="2">
        <v>4</v>
      </c>
      <c r="B1365" s="2" t="s">
        <v>661</v>
      </c>
      <c r="C1365" s="2" t="s">
        <v>3070</v>
      </c>
      <c r="D1365" s="3">
        <v>2915.8</v>
      </c>
      <c r="E1365" s="3">
        <v>2934.3</v>
      </c>
      <c r="F1365" s="3">
        <f t="shared" si="42"/>
        <v>2915.8</v>
      </c>
      <c r="G1365" s="3">
        <f t="shared" si="43"/>
        <v>0</v>
      </c>
      <c r="H1365" s="2" t="s">
        <v>2978</v>
      </c>
      <c r="I1365" s="2" t="s">
        <v>3612</v>
      </c>
      <c r="J1365" s="2" t="s">
        <v>3603</v>
      </c>
    </row>
    <row r="1366" ht="19" customHeight="1" spans="1:10">
      <c r="A1366" s="2">
        <v>4</v>
      </c>
      <c r="B1366" s="2" t="s">
        <v>421</v>
      </c>
      <c r="C1366" s="2" t="s">
        <v>356</v>
      </c>
      <c r="D1366" s="3">
        <v>2302.3</v>
      </c>
      <c r="E1366" s="3">
        <v>2301.5</v>
      </c>
      <c r="F1366" s="3">
        <f t="shared" si="42"/>
        <v>2301.5</v>
      </c>
      <c r="G1366" s="3">
        <f t="shared" si="43"/>
        <v>0.800000000000182</v>
      </c>
      <c r="H1366" s="2" t="s">
        <v>2978</v>
      </c>
      <c r="I1366" s="2" t="s">
        <v>3612</v>
      </c>
      <c r="J1366" s="2" t="s">
        <v>3343</v>
      </c>
    </row>
    <row r="1367" ht="19" customHeight="1" spans="1:10">
      <c r="A1367" s="2">
        <v>4</v>
      </c>
      <c r="B1367" s="2" t="s">
        <v>3322</v>
      </c>
      <c r="C1367" s="2" t="s">
        <v>3190</v>
      </c>
      <c r="D1367" s="3">
        <v>11088.2</v>
      </c>
      <c r="E1367" s="3">
        <v>11101.7</v>
      </c>
      <c r="F1367" s="3">
        <f t="shared" si="42"/>
        <v>11088.2</v>
      </c>
      <c r="G1367" s="3">
        <f t="shared" si="43"/>
        <v>0</v>
      </c>
      <c r="H1367" s="2" t="s">
        <v>2978</v>
      </c>
      <c r="I1367" s="2" t="s">
        <v>3612</v>
      </c>
      <c r="J1367" s="2" t="s">
        <v>3732</v>
      </c>
    </row>
    <row r="1368" ht="19" customHeight="1" spans="1:10">
      <c r="A1368" s="2">
        <v>4</v>
      </c>
      <c r="B1368" s="2" t="s">
        <v>662</v>
      </c>
      <c r="C1368" s="2" t="s">
        <v>564</v>
      </c>
      <c r="D1368" s="3">
        <v>1740.2</v>
      </c>
      <c r="E1368" s="3">
        <v>1720</v>
      </c>
      <c r="F1368" s="3">
        <f t="shared" si="42"/>
        <v>1720</v>
      </c>
      <c r="G1368" s="3">
        <f t="shared" si="43"/>
        <v>20.2</v>
      </c>
      <c r="H1368" s="2" t="s">
        <v>2978</v>
      </c>
      <c r="I1368" s="2" t="s">
        <v>3612</v>
      </c>
      <c r="J1368" s="2" t="s">
        <v>3733</v>
      </c>
    </row>
    <row r="1369" ht="19" customHeight="1" spans="1:10">
      <c r="A1369" s="2">
        <v>4</v>
      </c>
      <c r="B1369" s="2" t="s">
        <v>663</v>
      </c>
      <c r="C1369" s="2" t="s">
        <v>121</v>
      </c>
      <c r="D1369" s="3">
        <v>2759.6</v>
      </c>
      <c r="E1369" s="3">
        <v>2754.6</v>
      </c>
      <c r="F1369" s="3">
        <f t="shared" si="42"/>
        <v>2754.6</v>
      </c>
      <c r="G1369" s="3">
        <f t="shared" si="43"/>
        <v>5</v>
      </c>
      <c r="H1369" s="2" t="s">
        <v>2978</v>
      </c>
      <c r="I1369" s="2" t="s">
        <v>3612</v>
      </c>
      <c r="J1369" s="2" t="s">
        <v>3554</v>
      </c>
    </row>
    <row r="1370" ht="19" customHeight="1" spans="1:10">
      <c r="A1370" s="2">
        <v>4</v>
      </c>
      <c r="B1370" s="2" t="s">
        <v>96</v>
      </c>
      <c r="C1370" s="2" t="s">
        <v>66</v>
      </c>
      <c r="D1370" s="3">
        <v>3060.3</v>
      </c>
      <c r="E1370" s="3">
        <v>3051.9</v>
      </c>
      <c r="F1370" s="3">
        <f t="shared" si="42"/>
        <v>3051.9</v>
      </c>
      <c r="G1370" s="3">
        <f t="shared" si="43"/>
        <v>8.40000000000009</v>
      </c>
      <c r="H1370" s="2" t="s">
        <v>2978</v>
      </c>
      <c r="I1370" s="2" t="s">
        <v>3612</v>
      </c>
      <c r="J1370" s="2" t="s">
        <v>3071</v>
      </c>
    </row>
    <row r="1371" ht="19" customHeight="1" spans="1:10">
      <c r="A1371" s="2">
        <v>4</v>
      </c>
      <c r="B1371" s="2" t="s">
        <v>302</v>
      </c>
      <c r="C1371" s="2" t="s">
        <v>66</v>
      </c>
      <c r="D1371" s="3">
        <v>3988.8</v>
      </c>
      <c r="E1371" s="3">
        <v>3984.5</v>
      </c>
      <c r="F1371" s="3">
        <f t="shared" si="42"/>
        <v>3984.5</v>
      </c>
      <c r="G1371" s="3">
        <f t="shared" si="43"/>
        <v>4.30000000000018</v>
      </c>
      <c r="H1371" s="2" t="s">
        <v>2978</v>
      </c>
      <c r="I1371" s="2" t="s">
        <v>3612</v>
      </c>
      <c r="J1371" s="2" t="s">
        <v>3318</v>
      </c>
    </row>
    <row r="1372" ht="19" customHeight="1" spans="1:10">
      <c r="A1372" s="2">
        <v>4</v>
      </c>
      <c r="B1372" s="2" t="s">
        <v>423</v>
      </c>
      <c r="C1372" s="2" t="s">
        <v>356</v>
      </c>
      <c r="D1372" s="3">
        <v>4229.7</v>
      </c>
      <c r="E1372" s="3">
        <v>4215</v>
      </c>
      <c r="F1372" s="3">
        <f t="shared" si="42"/>
        <v>4215</v>
      </c>
      <c r="G1372" s="3">
        <f t="shared" si="43"/>
        <v>14.6999999999998</v>
      </c>
      <c r="H1372" s="2" t="s">
        <v>2978</v>
      </c>
      <c r="I1372" s="2" t="s">
        <v>3612</v>
      </c>
      <c r="J1372" s="2" t="s">
        <v>3237</v>
      </c>
    </row>
    <row r="1373" ht="19" customHeight="1" spans="1:10">
      <c r="A1373" s="2">
        <v>4</v>
      </c>
      <c r="B1373" s="2" t="s">
        <v>424</v>
      </c>
      <c r="C1373" s="2" t="s">
        <v>356</v>
      </c>
      <c r="D1373" s="3">
        <v>3910.9</v>
      </c>
      <c r="E1373" s="3">
        <v>3848.5</v>
      </c>
      <c r="F1373" s="3">
        <f t="shared" si="42"/>
        <v>3848.5</v>
      </c>
      <c r="G1373" s="3">
        <f t="shared" si="43"/>
        <v>62.4000000000001</v>
      </c>
      <c r="H1373" s="2" t="s">
        <v>2978</v>
      </c>
      <c r="I1373" s="2" t="s">
        <v>3612</v>
      </c>
      <c r="J1373" s="2" t="s">
        <v>3449</v>
      </c>
    </row>
    <row r="1374" ht="19" customHeight="1" spans="1:10">
      <c r="A1374" s="2">
        <v>4</v>
      </c>
      <c r="B1374" s="2" t="s">
        <v>267</v>
      </c>
      <c r="C1374" s="2" t="s">
        <v>179</v>
      </c>
      <c r="D1374" s="3">
        <v>2262.9</v>
      </c>
      <c r="E1374" s="3">
        <v>2248.1</v>
      </c>
      <c r="F1374" s="3">
        <f t="shared" si="42"/>
        <v>2248.1</v>
      </c>
      <c r="G1374" s="3">
        <f t="shared" si="43"/>
        <v>14.8000000000002</v>
      </c>
      <c r="H1374" s="2" t="s">
        <v>2978</v>
      </c>
      <c r="I1374" s="2" t="s">
        <v>3612</v>
      </c>
      <c r="J1374" s="2" t="s">
        <v>3055</v>
      </c>
    </row>
    <row r="1375" ht="19" customHeight="1" spans="1:10">
      <c r="A1375" s="2">
        <v>4</v>
      </c>
      <c r="B1375" s="2" t="s">
        <v>537</v>
      </c>
      <c r="C1375" s="2" t="s">
        <v>564</v>
      </c>
      <c r="D1375" s="3">
        <v>5383.3</v>
      </c>
      <c r="E1375" s="3">
        <v>5348.1</v>
      </c>
      <c r="F1375" s="3">
        <f t="shared" si="42"/>
        <v>5348.1</v>
      </c>
      <c r="G1375" s="3">
        <f t="shared" si="43"/>
        <v>35.1999999999998</v>
      </c>
      <c r="H1375" s="2" t="s">
        <v>2978</v>
      </c>
      <c r="I1375" s="2" t="s">
        <v>3612</v>
      </c>
      <c r="J1375" s="2" t="s">
        <v>3734</v>
      </c>
    </row>
    <row r="1376" ht="19" customHeight="1" spans="1:10">
      <c r="A1376" s="2">
        <v>4</v>
      </c>
      <c r="B1376" s="2" t="s">
        <v>425</v>
      </c>
      <c r="C1376" s="2" t="s">
        <v>179</v>
      </c>
      <c r="D1376" s="3">
        <v>3503</v>
      </c>
      <c r="E1376" s="3">
        <v>3500.8</v>
      </c>
      <c r="F1376" s="3">
        <f t="shared" si="42"/>
        <v>3500.8</v>
      </c>
      <c r="G1376" s="3">
        <f t="shared" si="43"/>
        <v>2.19999999999982</v>
      </c>
      <c r="H1376" s="2" t="s">
        <v>2978</v>
      </c>
      <c r="I1376" s="2" t="s">
        <v>3612</v>
      </c>
      <c r="J1376" s="2" t="s">
        <v>3348</v>
      </c>
    </row>
    <row r="1377" ht="19" customHeight="1" spans="1:10">
      <c r="A1377" s="2">
        <v>4</v>
      </c>
      <c r="B1377" s="2" t="s">
        <v>97</v>
      </c>
      <c r="C1377" s="2" t="s">
        <v>66</v>
      </c>
      <c r="D1377" s="3">
        <v>7502.4</v>
      </c>
      <c r="E1377" s="3">
        <v>7497.5</v>
      </c>
      <c r="F1377" s="3">
        <f t="shared" si="42"/>
        <v>7497.5</v>
      </c>
      <c r="G1377" s="3">
        <f t="shared" si="43"/>
        <v>4.89999999999964</v>
      </c>
      <c r="H1377" s="2" t="s">
        <v>2978</v>
      </c>
      <c r="I1377" s="2" t="s">
        <v>3612</v>
      </c>
      <c r="J1377" s="2" t="s">
        <v>3229</v>
      </c>
    </row>
    <row r="1378" ht="19" customHeight="1" spans="1:10">
      <c r="A1378" s="2">
        <v>4</v>
      </c>
      <c r="B1378" s="2" t="s">
        <v>426</v>
      </c>
      <c r="C1378" s="2" t="s">
        <v>356</v>
      </c>
      <c r="D1378" s="3">
        <v>847.6</v>
      </c>
      <c r="E1378" s="3">
        <v>845</v>
      </c>
      <c r="F1378" s="3">
        <f t="shared" si="42"/>
        <v>845</v>
      </c>
      <c r="G1378" s="3">
        <f t="shared" si="43"/>
        <v>2.60000000000002</v>
      </c>
      <c r="H1378" s="2" t="s">
        <v>2978</v>
      </c>
      <c r="I1378" s="2" t="s">
        <v>3612</v>
      </c>
      <c r="J1378" s="2" t="s">
        <v>2995</v>
      </c>
    </row>
    <row r="1379" ht="19" customHeight="1" spans="1:10">
      <c r="A1379" s="2">
        <v>4</v>
      </c>
      <c r="B1379" s="2" t="s">
        <v>3338</v>
      </c>
      <c r="C1379" s="2" t="s">
        <v>121</v>
      </c>
      <c r="D1379" s="3">
        <v>3698.3</v>
      </c>
      <c r="E1379" s="3">
        <v>3714.8</v>
      </c>
      <c r="F1379" s="3">
        <f t="shared" si="42"/>
        <v>3698.3</v>
      </c>
      <c r="G1379" s="3">
        <f t="shared" si="43"/>
        <v>0</v>
      </c>
      <c r="H1379" s="2" t="s">
        <v>2978</v>
      </c>
      <c r="I1379" s="2" t="s">
        <v>3612</v>
      </c>
      <c r="J1379" s="2" t="s">
        <v>3563</v>
      </c>
    </row>
    <row r="1380" ht="19" customHeight="1" spans="1:10">
      <c r="A1380" s="2">
        <v>4</v>
      </c>
      <c r="B1380" s="2" t="s">
        <v>269</v>
      </c>
      <c r="C1380" s="2" t="s">
        <v>179</v>
      </c>
      <c r="D1380" s="3">
        <v>4692.8</v>
      </c>
      <c r="E1380" s="3">
        <v>4680.3</v>
      </c>
      <c r="F1380" s="3">
        <f t="shared" si="42"/>
        <v>4680.3</v>
      </c>
      <c r="G1380" s="3">
        <f t="shared" si="43"/>
        <v>12.5</v>
      </c>
      <c r="H1380" s="2" t="s">
        <v>2978</v>
      </c>
      <c r="I1380" s="2" t="s">
        <v>3612</v>
      </c>
      <c r="J1380" s="2" t="s">
        <v>3216</v>
      </c>
    </row>
    <row r="1381" ht="19" customHeight="1" spans="1:10">
      <c r="A1381" s="2">
        <v>4</v>
      </c>
      <c r="B1381" s="2" t="s">
        <v>271</v>
      </c>
      <c r="C1381" s="2" t="s">
        <v>179</v>
      </c>
      <c r="D1381" s="3">
        <v>6010</v>
      </c>
      <c r="E1381" s="3">
        <v>6010.8</v>
      </c>
      <c r="F1381" s="3">
        <f t="shared" si="42"/>
        <v>6010</v>
      </c>
      <c r="G1381" s="3">
        <f t="shared" si="43"/>
        <v>0</v>
      </c>
      <c r="H1381" s="2" t="s">
        <v>2978</v>
      </c>
      <c r="I1381" s="2" t="s">
        <v>3612</v>
      </c>
      <c r="J1381" s="2" t="s">
        <v>3046</v>
      </c>
    </row>
    <row r="1382" ht="19" customHeight="1" spans="1:10">
      <c r="A1382" s="2">
        <v>4</v>
      </c>
      <c r="B1382" s="2" t="s">
        <v>664</v>
      </c>
      <c r="C1382" s="2" t="s">
        <v>564</v>
      </c>
      <c r="D1382" s="3">
        <v>5736.8</v>
      </c>
      <c r="E1382" s="3">
        <v>5731.9</v>
      </c>
      <c r="F1382" s="3">
        <f t="shared" si="42"/>
        <v>5731.9</v>
      </c>
      <c r="G1382" s="3">
        <f t="shared" si="43"/>
        <v>4.90000000000055</v>
      </c>
      <c r="H1382" s="2" t="s">
        <v>2978</v>
      </c>
      <c r="I1382" s="2" t="s">
        <v>3612</v>
      </c>
      <c r="J1382" s="2" t="s">
        <v>3735</v>
      </c>
    </row>
    <row r="1383" ht="19" customHeight="1" spans="1:10">
      <c r="A1383" s="2">
        <v>4</v>
      </c>
      <c r="B1383" s="2" t="s">
        <v>667</v>
      </c>
      <c r="C1383" s="2" t="s">
        <v>564</v>
      </c>
      <c r="D1383" s="3">
        <v>5404.6</v>
      </c>
      <c r="E1383" s="3">
        <v>5389.6</v>
      </c>
      <c r="F1383" s="3">
        <f t="shared" si="42"/>
        <v>5389.6</v>
      </c>
      <c r="G1383" s="3">
        <f t="shared" si="43"/>
        <v>15</v>
      </c>
      <c r="H1383" s="2" t="s">
        <v>2978</v>
      </c>
      <c r="I1383" s="2" t="s">
        <v>3612</v>
      </c>
      <c r="J1383" s="2" t="s">
        <v>3736</v>
      </c>
    </row>
    <row r="1384" ht="19" customHeight="1" spans="1:10">
      <c r="A1384" s="2">
        <v>4</v>
      </c>
      <c r="B1384" s="2" t="s">
        <v>427</v>
      </c>
      <c r="C1384" s="2" t="s">
        <v>356</v>
      </c>
      <c r="D1384" s="3">
        <v>4414.5</v>
      </c>
      <c r="E1384" s="3">
        <v>4427.5</v>
      </c>
      <c r="F1384" s="3">
        <f t="shared" si="42"/>
        <v>4414.5</v>
      </c>
      <c r="G1384" s="3">
        <f t="shared" si="43"/>
        <v>0</v>
      </c>
      <c r="H1384" s="2" t="s">
        <v>2978</v>
      </c>
      <c r="I1384" s="2" t="s">
        <v>3612</v>
      </c>
      <c r="J1384" s="2" t="s">
        <v>3008</v>
      </c>
    </row>
    <row r="1385" ht="19" customHeight="1" spans="1:10">
      <c r="A1385" s="2">
        <v>4</v>
      </c>
      <c r="B1385" s="2" t="s">
        <v>3345</v>
      </c>
      <c r="C1385" s="2" t="s">
        <v>356</v>
      </c>
      <c r="D1385" s="3">
        <v>2454.9</v>
      </c>
      <c r="E1385" s="3">
        <v>2446.7</v>
      </c>
      <c r="F1385" s="3">
        <f t="shared" si="42"/>
        <v>2446.7</v>
      </c>
      <c r="G1385" s="3">
        <f t="shared" si="43"/>
        <v>8.20000000000027</v>
      </c>
      <c r="H1385" s="2" t="s">
        <v>2978</v>
      </c>
      <c r="I1385" s="2" t="s">
        <v>3612</v>
      </c>
      <c r="J1385" s="2" t="s">
        <v>3168</v>
      </c>
    </row>
    <row r="1386" ht="19" customHeight="1" spans="1:10">
      <c r="A1386" s="2">
        <v>4</v>
      </c>
      <c r="B1386" s="2" t="s">
        <v>308</v>
      </c>
      <c r="C1386" s="2" t="s">
        <v>274</v>
      </c>
      <c r="D1386" s="3">
        <v>2106.2</v>
      </c>
      <c r="E1386" s="3">
        <v>2126.8</v>
      </c>
      <c r="F1386" s="3">
        <f t="shared" si="42"/>
        <v>2106.2</v>
      </c>
      <c r="G1386" s="3">
        <f t="shared" si="43"/>
        <v>0</v>
      </c>
      <c r="H1386" s="2" t="s">
        <v>2978</v>
      </c>
      <c r="I1386" s="2" t="s">
        <v>3612</v>
      </c>
      <c r="J1386" s="2" t="s">
        <v>3032</v>
      </c>
    </row>
    <row r="1387" ht="19" customHeight="1" spans="1:10">
      <c r="A1387" s="2">
        <v>4</v>
      </c>
      <c r="B1387" s="2" t="s">
        <v>428</v>
      </c>
      <c r="C1387" s="2" t="s">
        <v>356</v>
      </c>
      <c r="D1387" s="3">
        <v>4372.4</v>
      </c>
      <c r="E1387" s="3">
        <v>4368.8</v>
      </c>
      <c r="F1387" s="3">
        <f t="shared" si="42"/>
        <v>4368.8</v>
      </c>
      <c r="G1387" s="3">
        <f t="shared" si="43"/>
        <v>3.59999999999945</v>
      </c>
      <c r="H1387" s="2" t="s">
        <v>2978</v>
      </c>
      <c r="I1387" s="2" t="s">
        <v>3612</v>
      </c>
      <c r="J1387" s="2" t="s">
        <v>3351</v>
      </c>
    </row>
    <row r="1388" ht="19" customHeight="1" spans="1:10">
      <c r="A1388" s="2">
        <v>4</v>
      </c>
      <c r="B1388" s="2" t="s">
        <v>668</v>
      </c>
      <c r="C1388" s="2" t="s">
        <v>121</v>
      </c>
      <c r="D1388" s="3">
        <v>2385.2</v>
      </c>
      <c r="E1388" s="3">
        <v>2378.8</v>
      </c>
      <c r="F1388" s="3">
        <f t="shared" si="42"/>
        <v>2378.8</v>
      </c>
      <c r="G1388" s="3">
        <f t="shared" si="43"/>
        <v>6.39999999999964</v>
      </c>
      <c r="H1388" s="2" t="s">
        <v>2978</v>
      </c>
      <c r="I1388" s="2" t="s">
        <v>3612</v>
      </c>
      <c r="J1388" s="2" t="s">
        <v>3575</v>
      </c>
    </row>
    <row r="1389" ht="19" customHeight="1" spans="1:10">
      <c r="A1389" s="2">
        <v>4</v>
      </c>
      <c r="B1389" s="2" t="s">
        <v>429</v>
      </c>
      <c r="C1389" s="2" t="s">
        <v>356</v>
      </c>
      <c r="D1389" s="3">
        <v>3113.8</v>
      </c>
      <c r="E1389" s="3">
        <v>3089.8</v>
      </c>
      <c r="F1389" s="3">
        <f t="shared" si="42"/>
        <v>3089.8</v>
      </c>
      <c r="G1389" s="3">
        <f t="shared" si="43"/>
        <v>24</v>
      </c>
      <c r="H1389" s="2" t="s">
        <v>2978</v>
      </c>
      <c r="I1389" s="2" t="s">
        <v>3612</v>
      </c>
      <c r="J1389" s="2" t="s">
        <v>3242</v>
      </c>
    </row>
    <row r="1390" ht="19" customHeight="1" spans="1:10">
      <c r="A1390" s="2">
        <v>4</v>
      </c>
      <c r="B1390" s="2" t="s">
        <v>539</v>
      </c>
      <c r="C1390" s="2" t="s">
        <v>121</v>
      </c>
      <c r="D1390" s="3">
        <v>4788.8</v>
      </c>
      <c r="E1390" s="3">
        <v>4798.8</v>
      </c>
      <c r="F1390" s="3">
        <f t="shared" si="42"/>
        <v>4788.8</v>
      </c>
      <c r="G1390" s="3">
        <f t="shared" si="43"/>
        <v>0</v>
      </c>
      <c r="H1390" s="2" t="s">
        <v>2978</v>
      </c>
      <c r="I1390" s="2" t="s">
        <v>3612</v>
      </c>
      <c r="J1390" s="2" t="s">
        <v>3578</v>
      </c>
    </row>
    <row r="1391" ht="19" customHeight="1" spans="1:10">
      <c r="A1391" s="2">
        <v>4</v>
      </c>
      <c r="B1391" s="2" t="s">
        <v>540</v>
      </c>
      <c r="C1391" s="2" t="s">
        <v>564</v>
      </c>
      <c r="D1391" s="3">
        <v>6801.8</v>
      </c>
      <c r="E1391" s="3">
        <v>6812.9</v>
      </c>
      <c r="F1391" s="3">
        <f t="shared" si="42"/>
        <v>6801.8</v>
      </c>
      <c r="G1391" s="3">
        <f t="shared" si="43"/>
        <v>0</v>
      </c>
      <c r="H1391" s="2" t="s">
        <v>2978</v>
      </c>
      <c r="I1391" s="2" t="s">
        <v>3612</v>
      </c>
      <c r="J1391" s="2" t="s">
        <v>3737</v>
      </c>
    </row>
    <row r="1392" ht="19" customHeight="1" spans="1:10">
      <c r="A1392" s="2">
        <v>4</v>
      </c>
      <c r="B1392" s="2" t="s">
        <v>99</v>
      </c>
      <c r="C1392" s="2" t="s">
        <v>66</v>
      </c>
      <c r="D1392" s="3">
        <v>5788.4</v>
      </c>
      <c r="E1392" s="3">
        <v>5782.9</v>
      </c>
      <c r="F1392" s="3">
        <f t="shared" si="42"/>
        <v>5782.9</v>
      </c>
      <c r="G1392" s="3">
        <f t="shared" si="43"/>
        <v>5.5</v>
      </c>
      <c r="H1392" s="2" t="s">
        <v>2978</v>
      </c>
      <c r="I1392" s="2" t="s">
        <v>3612</v>
      </c>
      <c r="J1392" s="2" t="s">
        <v>3173</v>
      </c>
    </row>
    <row r="1393" ht="19" customHeight="1" spans="1:10">
      <c r="A1393" s="2">
        <v>4</v>
      </c>
      <c r="B1393" s="2" t="s">
        <v>101</v>
      </c>
      <c r="C1393" s="2" t="s">
        <v>66</v>
      </c>
      <c r="D1393" s="3">
        <v>4497.3</v>
      </c>
      <c r="E1393" s="3">
        <v>4488.8</v>
      </c>
      <c r="F1393" s="3">
        <f t="shared" si="42"/>
        <v>4488.8</v>
      </c>
      <c r="G1393" s="3">
        <f t="shared" si="43"/>
        <v>8.5</v>
      </c>
      <c r="H1393" s="2" t="s">
        <v>2978</v>
      </c>
      <c r="I1393" s="2" t="s">
        <v>3612</v>
      </c>
      <c r="J1393" s="2" t="s">
        <v>3016</v>
      </c>
    </row>
    <row r="1394" ht="19" customHeight="1" spans="1:10">
      <c r="A1394" s="2">
        <v>4</v>
      </c>
      <c r="B1394" s="2" t="s">
        <v>102</v>
      </c>
      <c r="C1394" s="2" t="s">
        <v>66</v>
      </c>
      <c r="D1394" s="3">
        <v>698.3</v>
      </c>
      <c r="E1394" s="3">
        <v>693.5</v>
      </c>
      <c r="F1394" s="3">
        <f t="shared" si="42"/>
        <v>693.5</v>
      </c>
      <c r="G1394" s="3">
        <f t="shared" si="43"/>
        <v>4.79999999999995</v>
      </c>
      <c r="H1394" s="2" t="s">
        <v>2978</v>
      </c>
      <c r="I1394" s="2" t="s">
        <v>3612</v>
      </c>
      <c r="J1394" s="2" t="s">
        <v>3235</v>
      </c>
    </row>
    <row r="1395" ht="19" customHeight="1" spans="1:10">
      <c r="A1395" s="2">
        <v>4</v>
      </c>
      <c r="B1395" s="2" t="s">
        <v>541</v>
      </c>
      <c r="C1395" s="2" t="s">
        <v>564</v>
      </c>
      <c r="D1395" s="3">
        <v>3332.9</v>
      </c>
      <c r="E1395" s="3">
        <v>3323.8</v>
      </c>
      <c r="F1395" s="3">
        <f t="shared" si="42"/>
        <v>3323.8</v>
      </c>
      <c r="G1395" s="3">
        <f t="shared" si="43"/>
        <v>9.09999999999991</v>
      </c>
      <c r="H1395" s="2" t="s">
        <v>2978</v>
      </c>
      <c r="I1395" s="2" t="s">
        <v>3612</v>
      </c>
      <c r="J1395" s="2" t="s">
        <v>3738</v>
      </c>
    </row>
    <row r="1396" ht="19" customHeight="1" spans="1:10">
      <c r="A1396" s="2">
        <v>4</v>
      </c>
      <c r="B1396" s="2" t="s">
        <v>430</v>
      </c>
      <c r="C1396" s="2" t="s">
        <v>356</v>
      </c>
      <c r="D1396" s="3">
        <v>6354</v>
      </c>
      <c r="E1396" s="3">
        <v>6349.6</v>
      </c>
      <c r="F1396" s="3">
        <f t="shared" si="42"/>
        <v>6349.6</v>
      </c>
      <c r="G1396" s="3">
        <f t="shared" si="43"/>
        <v>4.39999999999964</v>
      </c>
      <c r="H1396" s="2" t="s">
        <v>2978</v>
      </c>
      <c r="I1396" s="2" t="s">
        <v>3612</v>
      </c>
      <c r="J1396" s="2" t="s">
        <v>3013</v>
      </c>
    </row>
    <row r="1397" ht="19" customHeight="1" spans="1:10">
      <c r="A1397" s="2">
        <v>4</v>
      </c>
      <c r="B1397" s="2" t="s">
        <v>3356</v>
      </c>
      <c r="C1397" s="2" t="s">
        <v>179</v>
      </c>
      <c r="D1397" s="3">
        <v>4466.7</v>
      </c>
      <c r="E1397" s="3">
        <v>4470.6</v>
      </c>
      <c r="F1397" s="3">
        <f t="shared" si="42"/>
        <v>4466.7</v>
      </c>
      <c r="G1397" s="3">
        <f t="shared" si="43"/>
        <v>0</v>
      </c>
      <c r="H1397" s="2" t="s">
        <v>2978</v>
      </c>
      <c r="I1397" s="2" t="s">
        <v>3612</v>
      </c>
      <c r="J1397" s="2" t="s">
        <v>2980</v>
      </c>
    </row>
    <row r="1398" ht="19" customHeight="1" spans="1:10">
      <c r="A1398" s="2">
        <v>4</v>
      </c>
      <c r="B1398" s="2" t="s">
        <v>3358</v>
      </c>
      <c r="C1398" s="2" t="s">
        <v>3190</v>
      </c>
      <c r="D1398" s="3">
        <v>3864.7</v>
      </c>
      <c r="E1398" s="3">
        <v>3758.3</v>
      </c>
      <c r="F1398" s="3">
        <f t="shared" si="42"/>
        <v>3758.3</v>
      </c>
      <c r="G1398" s="3">
        <f t="shared" si="43"/>
        <v>106.4</v>
      </c>
      <c r="H1398" s="2" t="s">
        <v>2978</v>
      </c>
      <c r="I1398" s="2" t="s">
        <v>3612</v>
      </c>
      <c r="J1398" s="2" t="s">
        <v>3739</v>
      </c>
    </row>
    <row r="1399" ht="19" customHeight="1" spans="1:10">
      <c r="A1399" s="2">
        <v>4</v>
      </c>
      <c r="B1399" s="2" t="s">
        <v>669</v>
      </c>
      <c r="C1399" s="2" t="s">
        <v>121</v>
      </c>
      <c r="D1399" s="3">
        <v>9268.7</v>
      </c>
      <c r="E1399" s="3">
        <v>9143</v>
      </c>
      <c r="F1399" s="3">
        <f t="shared" si="42"/>
        <v>9143</v>
      </c>
      <c r="G1399" s="3">
        <f t="shared" si="43"/>
        <v>125.700000000001</v>
      </c>
      <c r="H1399" s="2" t="s">
        <v>2978</v>
      </c>
      <c r="I1399" s="2" t="s">
        <v>3612</v>
      </c>
      <c r="J1399" s="2" t="s">
        <v>3588</v>
      </c>
    </row>
    <row r="1400" ht="19" customHeight="1" spans="1:10">
      <c r="A1400" s="2">
        <v>4</v>
      </c>
      <c r="B1400" s="2" t="s">
        <v>545</v>
      </c>
      <c r="C1400" s="2" t="s">
        <v>121</v>
      </c>
      <c r="D1400" s="3">
        <v>2220.4</v>
      </c>
      <c r="E1400" s="3">
        <v>2206.3</v>
      </c>
      <c r="F1400" s="3">
        <f t="shared" si="42"/>
        <v>2206.3</v>
      </c>
      <c r="G1400" s="3">
        <f t="shared" si="43"/>
        <v>14.0999999999999</v>
      </c>
      <c r="H1400" s="2" t="s">
        <v>2978</v>
      </c>
      <c r="I1400" s="2" t="s">
        <v>3612</v>
      </c>
      <c r="J1400" s="2" t="s">
        <v>3589</v>
      </c>
    </row>
    <row r="1401" ht="19" customHeight="1" spans="1:10">
      <c r="A1401" s="2">
        <v>4</v>
      </c>
      <c r="B1401" s="2" t="s">
        <v>670</v>
      </c>
      <c r="C1401" s="2" t="s">
        <v>3190</v>
      </c>
      <c r="D1401" s="3">
        <v>5923.3</v>
      </c>
      <c r="E1401" s="3">
        <v>5555.4</v>
      </c>
      <c r="F1401" s="3">
        <f t="shared" si="42"/>
        <v>5555.4</v>
      </c>
      <c r="G1401" s="3">
        <f t="shared" si="43"/>
        <v>367.900000000001</v>
      </c>
      <c r="H1401" s="2" t="s">
        <v>2978</v>
      </c>
      <c r="I1401" s="2" t="s">
        <v>3612</v>
      </c>
      <c r="J1401" s="2" t="s">
        <v>3740</v>
      </c>
    </row>
    <row r="1402" ht="19" customHeight="1" spans="1:10">
      <c r="A1402" s="2">
        <v>4</v>
      </c>
      <c r="B1402" s="2" t="s">
        <v>103</v>
      </c>
      <c r="C1402" s="2" t="s">
        <v>66</v>
      </c>
      <c r="D1402" s="3">
        <v>3873.1</v>
      </c>
      <c r="E1402" s="3">
        <v>3875</v>
      </c>
      <c r="F1402" s="3">
        <f t="shared" si="42"/>
        <v>3873.1</v>
      </c>
      <c r="G1402" s="3">
        <f t="shared" si="43"/>
        <v>0</v>
      </c>
      <c r="H1402" s="2" t="s">
        <v>2978</v>
      </c>
      <c r="I1402" s="2" t="s">
        <v>3612</v>
      </c>
      <c r="J1402" s="2" t="s">
        <v>3073</v>
      </c>
    </row>
    <row r="1403" ht="19" customHeight="1" spans="1:10">
      <c r="A1403" s="2">
        <v>4</v>
      </c>
      <c r="B1403" s="2" t="s">
        <v>431</v>
      </c>
      <c r="C1403" s="2" t="s">
        <v>356</v>
      </c>
      <c r="D1403" s="3">
        <v>5.2</v>
      </c>
      <c r="E1403" s="3">
        <v>9.6</v>
      </c>
      <c r="F1403" s="3">
        <f t="shared" si="42"/>
        <v>5.2</v>
      </c>
      <c r="G1403" s="3">
        <f t="shared" si="43"/>
        <v>0</v>
      </c>
      <c r="H1403" s="2" t="s">
        <v>2978</v>
      </c>
      <c r="I1403" s="2" t="s">
        <v>3612</v>
      </c>
      <c r="J1403" s="2" t="s">
        <v>3391</v>
      </c>
    </row>
    <row r="1404" ht="19" customHeight="1" spans="1:10">
      <c r="A1404" s="2">
        <v>4</v>
      </c>
      <c r="B1404" s="2" t="s">
        <v>706</v>
      </c>
      <c r="C1404" s="2" t="s">
        <v>66</v>
      </c>
      <c r="D1404" s="3">
        <v>7106.1</v>
      </c>
      <c r="E1404" s="3">
        <v>7092.5</v>
      </c>
      <c r="F1404" s="3">
        <f t="shared" si="42"/>
        <v>7092.5</v>
      </c>
      <c r="G1404" s="3">
        <f t="shared" si="43"/>
        <v>13.6000000000004</v>
      </c>
      <c r="H1404" s="2" t="s">
        <v>2978</v>
      </c>
      <c r="I1404" s="2" t="s">
        <v>3612</v>
      </c>
      <c r="J1404" s="2" t="s">
        <v>3220</v>
      </c>
    </row>
    <row r="1405" ht="19" customHeight="1" spans="1:10">
      <c r="A1405" s="2">
        <v>4</v>
      </c>
      <c r="B1405" s="2" t="s">
        <v>707</v>
      </c>
      <c r="C1405" s="2" t="s">
        <v>66</v>
      </c>
      <c r="D1405" s="3">
        <v>8142.3</v>
      </c>
      <c r="E1405" s="3">
        <v>8132.2</v>
      </c>
      <c r="F1405" s="3">
        <f t="shared" si="42"/>
        <v>8132.2</v>
      </c>
      <c r="G1405" s="3">
        <f t="shared" si="43"/>
        <v>10.1000000000004</v>
      </c>
      <c r="H1405" s="2" t="s">
        <v>2978</v>
      </c>
      <c r="I1405" s="2" t="s">
        <v>3612</v>
      </c>
      <c r="J1405" s="2" t="s">
        <v>3346</v>
      </c>
    </row>
    <row r="1406" ht="19" customHeight="1" spans="1:10">
      <c r="A1406" s="2">
        <v>4</v>
      </c>
      <c r="B1406" s="2" t="s">
        <v>704</v>
      </c>
      <c r="C1406" s="2" t="s">
        <v>356</v>
      </c>
      <c r="D1406" s="3">
        <v>6757.5</v>
      </c>
      <c r="E1406" s="3">
        <v>6763.2</v>
      </c>
      <c r="F1406" s="3">
        <f t="shared" si="42"/>
        <v>6757.5</v>
      </c>
      <c r="G1406" s="3">
        <f t="shared" si="43"/>
        <v>0</v>
      </c>
      <c r="H1406" s="2" t="s">
        <v>2978</v>
      </c>
      <c r="I1406" s="2" t="s">
        <v>3612</v>
      </c>
      <c r="J1406" s="2" t="s">
        <v>3257</v>
      </c>
    </row>
    <row r="1407" ht="19" customHeight="1" spans="1:10">
      <c r="A1407" s="2">
        <v>4</v>
      </c>
      <c r="B1407" s="2" t="s">
        <v>433</v>
      </c>
      <c r="C1407" s="2" t="s">
        <v>66</v>
      </c>
      <c r="D1407" s="3">
        <v>1616.3</v>
      </c>
      <c r="E1407" s="3">
        <v>1612.5</v>
      </c>
      <c r="F1407" s="3">
        <f t="shared" si="42"/>
        <v>1612.5</v>
      </c>
      <c r="G1407" s="3">
        <f t="shared" si="43"/>
        <v>3.79999999999995</v>
      </c>
      <c r="H1407" s="2" t="s">
        <v>2978</v>
      </c>
      <c r="I1407" s="2" t="s">
        <v>3612</v>
      </c>
      <c r="J1407" s="2" t="s">
        <v>3067</v>
      </c>
    </row>
    <row r="1408" ht="19" customHeight="1" spans="1:10">
      <c r="A1408" s="2">
        <v>4</v>
      </c>
      <c r="B1408" s="2" t="s">
        <v>3370</v>
      </c>
      <c r="C1408" s="2" t="s">
        <v>121</v>
      </c>
      <c r="D1408" s="3">
        <v>4442.4</v>
      </c>
      <c r="E1408" s="3">
        <v>4387.9</v>
      </c>
      <c r="F1408" s="3">
        <f t="shared" si="42"/>
        <v>4387.9</v>
      </c>
      <c r="G1408" s="3">
        <f t="shared" si="43"/>
        <v>54.5</v>
      </c>
      <c r="H1408" s="2" t="s">
        <v>2978</v>
      </c>
      <c r="I1408" s="2" t="s">
        <v>3741</v>
      </c>
      <c r="J1408" s="2" t="s">
        <v>3593</v>
      </c>
    </row>
    <row r="1409" ht="19" customHeight="1" spans="1:10">
      <c r="A1409" s="2">
        <v>4</v>
      </c>
      <c r="B1409" s="2" t="s">
        <v>3374</v>
      </c>
      <c r="C1409" s="2" t="s">
        <v>179</v>
      </c>
      <c r="D1409" s="3">
        <v>2877.6</v>
      </c>
      <c r="E1409" s="3">
        <v>2902.7</v>
      </c>
      <c r="F1409" s="3">
        <f t="shared" si="42"/>
        <v>2877.6</v>
      </c>
      <c r="G1409" s="3">
        <f t="shared" si="43"/>
        <v>0</v>
      </c>
      <c r="H1409" s="2" t="s">
        <v>2978</v>
      </c>
      <c r="I1409" s="2" t="s">
        <v>3612</v>
      </c>
      <c r="J1409" s="2" t="s">
        <v>3114</v>
      </c>
    </row>
    <row r="1410" ht="19" customHeight="1" spans="1:10">
      <c r="A1410" s="2">
        <v>4</v>
      </c>
      <c r="B1410" s="2" t="s">
        <v>547</v>
      </c>
      <c r="C1410" s="2" t="s">
        <v>121</v>
      </c>
      <c r="D1410" s="3">
        <v>1953.6</v>
      </c>
      <c r="E1410" s="3">
        <v>1972.8</v>
      </c>
      <c r="F1410" s="3">
        <f t="shared" ref="F1410:F1473" si="44">IF(ISNUMBER(E1410),MIN(D1410,E1410),D1410)</f>
        <v>1953.6</v>
      </c>
      <c r="G1410" s="3">
        <f t="shared" ref="G1410:G1473" si="45">D1410-F1410</f>
        <v>0</v>
      </c>
      <c r="H1410" s="2" t="s">
        <v>2978</v>
      </c>
      <c r="I1410" s="2" t="s">
        <v>3612</v>
      </c>
      <c r="J1410" s="2" t="s">
        <v>3594</v>
      </c>
    </row>
    <row r="1411" ht="19" customHeight="1" spans="1:10">
      <c r="A1411" s="2">
        <v>4</v>
      </c>
      <c r="B1411" s="2" t="s">
        <v>108</v>
      </c>
      <c r="C1411" s="2" t="s">
        <v>66</v>
      </c>
      <c r="D1411" s="3">
        <v>6154.9</v>
      </c>
      <c r="E1411" s="3">
        <v>6144</v>
      </c>
      <c r="F1411" s="3">
        <f t="shared" si="44"/>
        <v>6144</v>
      </c>
      <c r="G1411" s="3">
        <f t="shared" si="45"/>
        <v>10.8999999999996</v>
      </c>
      <c r="H1411" s="2" t="s">
        <v>2978</v>
      </c>
      <c r="I1411" s="2" t="s">
        <v>3612</v>
      </c>
      <c r="J1411" s="2" t="s">
        <v>3248</v>
      </c>
    </row>
    <row r="1412" ht="19" customHeight="1" spans="1:10">
      <c r="A1412" s="2">
        <v>4</v>
      </c>
      <c r="B1412" s="2" t="s">
        <v>272</v>
      </c>
      <c r="C1412" s="2" t="s">
        <v>179</v>
      </c>
      <c r="D1412" s="3">
        <v>2934.1</v>
      </c>
      <c r="E1412" s="3">
        <v>2928.9</v>
      </c>
      <c r="F1412" s="3">
        <f t="shared" si="44"/>
        <v>2928.9</v>
      </c>
      <c r="G1412" s="3">
        <f t="shared" si="45"/>
        <v>5.19999999999982</v>
      </c>
      <c r="H1412" s="2" t="s">
        <v>2978</v>
      </c>
      <c r="I1412" s="2" t="s">
        <v>3612</v>
      </c>
      <c r="J1412" s="2" t="s">
        <v>3291</v>
      </c>
    </row>
    <row r="1413" ht="19" customHeight="1" spans="1:10">
      <c r="A1413" s="2">
        <v>4</v>
      </c>
      <c r="B1413" s="2" t="s">
        <v>671</v>
      </c>
      <c r="C1413" s="2" t="s">
        <v>564</v>
      </c>
      <c r="D1413" s="3">
        <v>2225.1</v>
      </c>
      <c r="E1413" s="3">
        <v>2218.6</v>
      </c>
      <c r="F1413" s="3">
        <f t="shared" si="44"/>
        <v>2218.6</v>
      </c>
      <c r="G1413" s="3">
        <f t="shared" si="45"/>
        <v>6.5</v>
      </c>
      <c r="H1413" s="2" t="s">
        <v>2978</v>
      </c>
      <c r="I1413" s="2" t="s">
        <v>3612</v>
      </c>
      <c r="J1413" s="2" t="s">
        <v>3742</v>
      </c>
    </row>
    <row r="1414" ht="19" customHeight="1" spans="1:10">
      <c r="A1414" s="2">
        <v>4</v>
      </c>
      <c r="B1414" s="2" t="s">
        <v>702</v>
      </c>
      <c r="C1414" s="2" t="s">
        <v>179</v>
      </c>
      <c r="D1414" s="3">
        <v>7966.1</v>
      </c>
      <c r="E1414" s="3">
        <v>7954.6</v>
      </c>
      <c r="F1414" s="3">
        <f t="shared" si="44"/>
        <v>7954.6</v>
      </c>
      <c r="G1414" s="3">
        <f t="shared" si="45"/>
        <v>11.5</v>
      </c>
      <c r="H1414" s="2" t="s">
        <v>2978</v>
      </c>
      <c r="I1414" s="2" t="s">
        <v>3612</v>
      </c>
      <c r="J1414" s="2" t="s">
        <v>3138</v>
      </c>
    </row>
    <row r="1415" ht="19" customHeight="1" spans="1:10">
      <c r="A1415" s="2">
        <v>4</v>
      </c>
      <c r="B1415" s="2" t="s">
        <v>548</v>
      </c>
      <c r="C1415" s="2" t="s">
        <v>121</v>
      </c>
      <c r="D1415" s="3">
        <v>1557.8</v>
      </c>
      <c r="E1415" s="3">
        <v>1542.8</v>
      </c>
      <c r="F1415" s="3">
        <f t="shared" si="44"/>
        <v>1542.8</v>
      </c>
      <c r="G1415" s="3">
        <f t="shared" si="45"/>
        <v>15</v>
      </c>
      <c r="H1415" s="2" t="s">
        <v>2978</v>
      </c>
      <c r="I1415" s="2" t="s">
        <v>3612</v>
      </c>
      <c r="J1415" s="2" t="s">
        <v>3609</v>
      </c>
    </row>
    <row r="1416" ht="19" customHeight="1" spans="1:10">
      <c r="A1416" s="2">
        <v>4</v>
      </c>
      <c r="B1416" s="2" t="s">
        <v>3381</v>
      </c>
      <c r="C1416" s="2" t="s">
        <v>3104</v>
      </c>
      <c r="D1416" s="3">
        <v>5812.1</v>
      </c>
      <c r="E1416" s="3">
        <v>5802.3</v>
      </c>
      <c r="F1416" s="3">
        <f t="shared" si="44"/>
        <v>5802.3</v>
      </c>
      <c r="G1416" s="3">
        <f t="shared" si="45"/>
        <v>9.80000000000018</v>
      </c>
      <c r="H1416" s="2" t="s">
        <v>2978</v>
      </c>
      <c r="I1416" s="2" t="s">
        <v>3612</v>
      </c>
      <c r="J1416" s="2" t="s">
        <v>3386</v>
      </c>
    </row>
    <row r="1417" ht="19" customHeight="1" spans="1:10">
      <c r="A1417" s="2">
        <v>4</v>
      </c>
      <c r="B1417" s="2" t="s">
        <v>549</v>
      </c>
      <c r="C1417" s="2" t="s">
        <v>121</v>
      </c>
      <c r="D1417" s="3">
        <v>98.3</v>
      </c>
      <c r="E1417" s="3">
        <v>111.9</v>
      </c>
      <c r="F1417" s="3">
        <f t="shared" si="44"/>
        <v>98.3</v>
      </c>
      <c r="G1417" s="3">
        <f t="shared" si="45"/>
        <v>0</v>
      </c>
      <c r="H1417" s="2" t="s">
        <v>2978</v>
      </c>
      <c r="I1417" s="2" t="s">
        <v>3680</v>
      </c>
      <c r="J1417" s="2" t="s">
        <v>3471</v>
      </c>
    </row>
    <row r="1418" ht="19" customHeight="1" spans="1:10">
      <c r="A1418" s="2">
        <v>4</v>
      </c>
      <c r="B1418" s="2" t="s">
        <v>550</v>
      </c>
      <c r="C1418" s="2" t="s">
        <v>121</v>
      </c>
      <c r="D1418" s="3">
        <v>1833.6</v>
      </c>
      <c r="E1418" s="3">
        <v>1830.6</v>
      </c>
      <c r="F1418" s="3">
        <f t="shared" si="44"/>
        <v>1830.6</v>
      </c>
      <c r="G1418" s="3">
        <f t="shared" si="45"/>
        <v>3</v>
      </c>
      <c r="H1418" s="2" t="s">
        <v>2978</v>
      </c>
      <c r="I1418" s="2" t="s">
        <v>3612</v>
      </c>
      <c r="J1418" s="2" t="s">
        <v>3497</v>
      </c>
    </row>
    <row r="1419" ht="19" customHeight="1" spans="1:10">
      <c r="A1419" s="2">
        <v>4</v>
      </c>
      <c r="B1419" s="2" t="s">
        <v>551</v>
      </c>
      <c r="C1419" s="2" t="s">
        <v>121</v>
      </c>
      <c r="D1419" s="3">
        <v>3377.2</v>
      </c>
      <c r="E1419" s="3">
        <v>3372.9</v>
      </c>
      <c r="F1419" s="3">
        <f t="shared" si="44"/>
        <v>3372.9</v>
      </c>
      <c r="G1419" s="3">
        <f t="shared" si="45"/>
        <v>4.29999999999973</v>
      </c>
      <c r="H1419" s="2" t="s">
        <v>2978</v>
      </c>
      <c r="I1419" s="2" t="s">
        <v>3612</v>
      </c>
      <c r="J1419" s="2" t="s">
        <v>3505</v>
      </c>
    </row>
    <row r="1420" ht="19" customHeight="1" spans="1:10">
      <c r="A1420" s="2">
        <v>4</v>
      </c>
      <c r="B1420" s="2" t="s">
        <v>3388</v>
      </c>
      <c r="C1420" s="2" t="s">
        <v>121</v>
      </c>
      <c r="D1420" s="3">
        <v>1113.3</v>
      </c>
      <c r="E1420" s="3">
        <v>1116</v>
      </c>
      <c r="F1420" s="3">
        <f t="shared" si="44"/>
        <v>1113.3</v>
      </c>
      <c r="G1420" s="3">
        <f t="shared" si="45"/>
        <v>0</v>
      </c>
      <c r="H1420" s="2" t="s">
        <v>2978</v>
      </c>
      <c r="I1420" s="2" t="s">
        <v>3612</v>
      </c>
      <c r="J1420" s="2" t="s">
        <v>3743</v>
      </c>
    </row>
    <row r="1421" ht="19" customHeight="1" spans="1:10">
      <c r="A1421" s="2">
        <v>4</v>
      </c>
      <c r="B1421" s="2" t="s">
        <v>552</v>
      </c>
      <c r="C1421" s="2" t="s">
        <v>121</v>
      </c>
      <c r="D1421" s="3">
        <v>6368.9</v>
      </c>
      <c r="E1421" s="3">
        <v>6351.8</v>
      </c>
      <c r="F1421" s="3">
        <f t="shared" si="44"/>
        <v>6351.8</v>
      </c>
      <c r="G1421" s="3">
        <f t="shared" si="45"/>
        <v>17.0999999999995</v>
      </c>
      <c r="H1421" s="2" t="s">
        <v>2978</v>
      </c>
      <c r="I1421" s="2" t="s">
        <v>3612</v>
      </c>
      <c r="J1421" s="2" t="s">
        <v>3744</v>
      </c>
    </row>
    <row r="1422" ht="19" customHeight="1" spans="1:10">
      <c r="A1422" s="2">
        <v>4</v>
      </c>
      <c r="B1422" s="2" t="s">
        <v>3745</v>
      </c>
      <c r="C1422" s="2" t="s">
        <v>3070</v>
      </c>
      <c r="D1422" s="3">
        <v>2354.8</v>
      </c>
      <c r="E1422" s="3">
        <v>2353.1</v>
      </c>
      <c r="F1422" s="3">
        <f t="shared" si="44"/>
        <v>2353.1</v>
      </c>
      <c r="G1422" s="3">
        <f t="shared" si="45"/>
        <v>1.70000000000027</v>
      </c>
      <c r="H1422" s="2" t="s">
        <v>2978</v>
      </c>
      <c r="I1422" s="2" t="s">
        <v>3622</v>
      </c>
      <c r="J1422" s="2" t="s">
        <v>3611</v>
      </c>
    </row>
    <row r="1423" ht="19" customHeight="1" spans="1:10">
      <c r="A1423" s="2">
        <v>4</v>
      </c>
      <c r="B1423" s="2" t="s">
        <v>434</v>
      </c>
      <c r="C1423" s="2" t="s">
        <v>356</v>
      </c>
      <c r="D1423" s="3">
        <v>15668.8</v>
      </c>
      <c r="E1423" s="3">
        <v>15673</v>
      </c>
      <c r="F1423" s="3">
        <f t="shared" si="44"/>
        <v>15668.8</v>
      </c>
      <c r="G1423" s="3">
        <f t="shared" si="45"/>
        <v>0</v>
      </c>
      <c r="H1423" s="2" t="s">
        <v>2978</v>
      </c>
      <c r="I1423" s="2" t="s">
        <v>3612</v>
      </c>
      <c r="J1423" s="2" t="s">
        <v>3121</v>
      </c>
    </row>
    <row r="1424" ht="19" customHeight="1" spans="1:10">
      <c r="A1424" s="2">
        <v>4</v>
      </c>
      <c r="B1424" s="2" t="s">
        <v>309</v>
      </c>
      <c r="C1424" s="2" t="s">
        <v>274</v>
      </c>
      <c r="D1424" s="3">
        <v>4098</v>
      </c>
      <c r="E1424" s="3">
        <v>4107.1</v>
      </c>
      <c r="F1424" s="3">
        <f t="shared" si="44"/>
        <v>4098</v>
      </c>
      <c r="G1424" s="3">
        <f t="shared" si="45"/>
        <v>0</v>
      </c>
      <c r="H1424" s="2" t="s">
        <v>2978</v>
      </c>
      <c r="I1424" s="2" t="s">
        <v>3612</v>
      </c>
      <c r="J1424" s="2" t="s">
        <v>3394</v>
      </c>
    </row>
    <row r="1425" ht="19" customHeight="1" spans="1:10">
      <c r="A1425" s="2">
        <v>4</v>
      </c>
      <c r="B1425" s="2" t="s">
        <v>435</v>
      </c>
      <c r="C1425" s="2" t="s">
        <v>356</v>
      </c>
      <c r="D1425" s="3">
        <v>5864.8</v>
      </c>
      <c r="E1425" s="3">
        <v>5849.7</v>
      </c>
      <c r="F1425" s="3">
        <f t="shared" si="44"/>
        <v>5849.7</v>
      </c>
      <c r="G1425" s="3">
        <f t="shared" si="45"/>
        <v>15.1000000000004</v>
      </c>
      <c r="H1425" s="2" t="s">
        <v>2978</v>
      </c>
      <c r="I1425" s="2" t="s">
        <v>3612</v>
      </c>
      <c r="J1425" s="2" t="s">
        <v>3306</v>
      </c>
    </row>
    <row r="1426" ht="19" customHeight="1" spans="1:10">
      <c r="A1426" s="2">
        <v>4</v>
      </c>
      <c r="B1426" s="2" t="s">
        <v>554</v>
      </c>
      <c r="C1426" s="2" t="s">
        <v>444</v>
      </c>
      <c r="D1426" s="3">
        <v>4774.3</v>
      </c>
      <c r="E1426" s="3">
        <v>4754.8</v>
      </c>
      <c r="F1426" s="3">
        <f t="shared" si="44"/>
        <v>4754.8</v>
      </c>
      <c r="G1426" s="3">
        <f t="shared" si="45"/>
        <v>19.5</v>
      </c>
      <c r="H1426" s="2" t="s">
        <v>2978</v>
      </c>
      <c r="I1426" s="2" t="s">
        <v>3612</v>
      </c>
      <c r="J1426" s="2" t="s">
        <v>3527</v>
      </c>
    </row>
    <row r="1427" ht="19" customHeight="1" spans="1:10">
      <c r="A1427" s="2">
        <v>4</v>
      </c>
      <c r="B1427" s="2" t="s">
        <v>672</v>
      </c>
      <c r="C1427" s="2" t="s">
        <v>121</v>
      </c>
      <c r="D1427" s="3">
        <v>826.6</v>
      </c>
      <c r="E1427" s="3">
        <v>823.8</v>
      </c>
      <c r="F1427" s="3">
        <f t="shared" si="44"/>
        <v>823.8</v>
      </c>
      <c r="G1427" s="3">
        <f t="shared" si="45"/>
        <v>2.80000000000007</v>
      </c>
      <c r="H1427" s="2" t="s">
        <v>2978</v>
      </c>
      <c r="I1427" s="2" t="s">
        <v>3674</v>
      </c>
      <c r="J1427" s="2" t="s">
        <v>3513</v>
      </c>
    </row>
    <row r="1428" ht="19" customHeight="1" spans="1:10">
      <c r="A1428" s="2">
        <v>4</v>
      </c>
      <c r="B1428" s="2" t="s">
        <v>436</v>
      </c>
      <c r="C1428" s="2" t="s">
        <v>356</v>
      </c>
      <c r="D1428" s="3">
        <v>3092.8</v>
      </c>
      <c r="E1428" s="3">
        <v>3135.4</v>
      </c>
      <c r="F1428" s="3">
        <f t="shared" si="44"/>
        <v>3092.8</v>
      </c>
      <c r="G1428" s="3">
        <f t="shared" si="45"/>
        <v>0</v>
      </c>
      <c r="H1428" s="2" t="s">
        <v>2978</v>
      </c>
      <c r="I1428" s="2" t="s">
        <v>3612</v>
      </c>
      <c r="J1428" s="2" t="s">
        <v>3300</v>
      </c>
    </row>
    <row r="1429" ht="19" customHeight="1" spans="1:10">
      <c r="A1429" s="2">
        <v>4</v>
      </c>
      <c r="B1429" s="2" t="s">
        <v>3396</v>
      </c>
      <c r="C1429" s="2" t="s">
        <v>356</v>
      </c>
      <c r="D1429" s="3">
        <v>6270.5</v>
      </c>
      <c r="E1429" s="3">
        <v>6244.6</v>
      </c>
      <c r="F1429" s="3">
        <f t="shared" si="44"/>
        <v>6244.6</v>
      </c>
      <c r="G1429" s="3">
        <f t="shared" si="45"/>
        <v>25.8999999999996</v>
      </c>
      <c r="H1429" s="2" t="s">
        <v>2978</v>
      </c>
      <c r="I1429" s="2" t="s">
        <v>3612</v>
      </c>
      <c r="J1429" s="2" t="s">
        <v>3234</v>
      </c>
    </row>
    <row r="1430" ht="19" customHeight="1" spans="1:10">
      <c r="A1430" s="2">
        <v>4</v>
      </c>
      <c r="B1430" s="2" t="s">
        <v>675</v>
      </c>
      <c r="C1430" s="2" t="s">
        <v>3070</v>
      </c>
      <c r="D1430" s="3">
        <v>743.2</v>
      </c>
      <c r="E1430" s="3">
        <v>737.7</v>
      </c>
      <c r="F1430" s="3">
        <f t="shared" si="44"/>
        <v>737.7</v>
      </c>
      <c r="G1430" s="3">
        <f t="shared" si="45"/>
        <v>5.5</v>
      </c>
      <c r="H1430" s="2" t="s">
        <v>2978</v>
      </c>
      <c r="I1430" s="2" t="s">
        <v>3612</v>
      </c>
      <c r="J1430" s="2" t="s">
        <v>3746</v>
      </c>
    </row>
    <row r="1431" ht="19" customHeight="1" spans="1:10">
      <c r="A1431" s="2">
        <v>4</v>
      </c>
      <c r="B1431" s="2" t="s">
        <v>3399</v>
      </c>
      <c r="C1431" s="2" t="s">
        <v>179</v>
      </c>
      <c r="D1431" s="3">
        <v>3034.1</v>
      </c>
      <c r="E1431" s="3">
        <v>3018</v>
      </c>
      <c r="F1431" s="3">
        <f t="shared" si="44"/>
        <v>3018</v>
      </c>
      <c r="G1431" s="3">
        <f t="shared" si="45"/>
        <v>16.0999999999999</v>
      </c>
      <c r="H1431" s="2" t="s">
        <v>2978</v>
      </c>
      <c r="I1431" s="2" t="s">
        <v>3747</v>
      </c>
      <c r="J1431" s="2" t="s">
        <v>3084</v>
      </c>
    </row>
    <row r="1432" ht="19" customHeight="1" spans="1:10">
      <c r="A1432" s="2">
        <v>4</v>
      </c>
      <c r="B1432" s="2" t="s">
        <v>3399</v>
      </c>
      <c r="C1432" s="2" t="s">
        <v>3104</v>
      </c>
      <c r="D1432" s="3">
        <v>10.9</v>
      </c>
      <c r="E1432" s="3">
        <v>10.9</v>
      </c>
      <c r="F1432" s="3">
        <f t="shared" si="44"/>
        <v>10.9</v>
      </c>
      <c r="G1432" s="3">
        <f t="shared" si="45"/>
        <v>0</v>
      </c>
      <c r="H1432" s="2" t="s">
        <v>2978</v>
      </c>
      <c r="I1432" s="2" t="s">
        <v>3748</v>
      </c>
      <c r="J1432" s="2" t="s">
        <v>3277</v>
      </c>
    </row>
    <row r="1433" ht="19" customHeight="1" spans="1:10">
      <c r="A1433" s="2">
        <v>4</v>
      </c>
      <c r="B1433" s="2" t="s">
        <v>676</v>
      </c>
      <c r="C1433" s="2" t="s">
        <v>3070</v>
      </c>
      <c r="D1433" s="3">
        <v>3409.4</v>
      </c>
      <c r="E1433" s="3">
        <v>3392.3</v>
      </c>
      <c r="F1433" s="3">
        <f t="shared" si="44"/>
        <v>3392.3</v>
      </c>
      <c r="G1433" s="3">
        <f t="shared" si="45"/>
        <v>17.0999999999999</v>
      </c>
      <c r="H1433" s="2" t="s">
        <v>2978</v>
      </c>
      <c r="I1433" s="2" t="s">
        <v>3612</v>
      </c>
      <c r="J1433" s="2" t="s">
        <v>3749</v>
      </c>
    </row>
    <row r="1434" ht="19" customHeight="1" spans="1:10">
      <c r="A1434" s="2">
        <v>4</v>
      </c>
      <c r="B1434" s="2" t="s">
        <v>555</v>
      </c>
      <c r="C1434" s="2" t="s">
        <v>564</v>
      </c>
      <c r="D1434" s="3">
        <v>3164.9</v>
      </c>
      <c r="E1434" s="3">
        <v>3160</v>
      </c>
      <c r="F1434" s="3">
        <f t="shared" si="44"/>
        <v>3160</v>
      </c>
      <c r="G1434" s="3">
        <f t="shared" si="45"/>
        <v>4.90000000000009</v>
      </c>
      <c r="H1434" s="2" t="s">
        <v>2978</v>
      </c>
      <c r="I1434" s="2" t="s">
        <v>3612</v>
      </c>
      <c r="J1434" s="2" t="s">
        <v>3750</v>
      </c>
    </row>
    <row r="1435" ht="19" customHeight="1" spans="1:10">
      <c r="A1435" s="2">
        <v>4</v>
      </c>
      <c r="B1435" s="2" t="s">
        <v>556</v>
      </c>
      <c r="C1435" s="2" t="s">
        <v>3190</v>
      </c>
      <c r="D1435" s="3">
        <v>3366.7</v>
      </c>
      <c r="E1435" s="3">
        <v>3350.6</v>
      </c>
      <c r="F1435" s="3">
        <f t="shared" si="44"/>
        <v>3350.6</v>
      </c>
      <c r="G1435" s="3">
        <f t="shared" si="45"/>
        <v>16.0999999999999</v>
      </c>
      <c r="H1435" s="2" t="s">
        <v>2978</v>
      </c>
      <c r="I1435" s="2" t="s">
        <v>3612</v>
      </c>
      <c r="J1435" s="2" t="s">
        <v>3751</v>
      </c>
    </row>
    <row r="1436" ht="19" customHeight="1" spans="1:10">
      <c r="A1436" s="2">
        <v>5</v>
      </c>
      <c r="B1436" s="2" t="s">
        <v>178</v>
      </c>
      <c r="C1436" s="2" t="s">
        <v>179</v>
      </c>
      <c r="D1436" s="3">
        <v>5736.7</v>
      </c>
      <c r="E1436" s="3">
        <v>4580.8</v>
      </c>
      <c r="F1436" s="3">
        <f t="shared" si="44"/>
        <v>4580.8</v>
      </c>
      <c r="G1436" s="3">
        <f t="shared" si="45"/>
        <v>1155.9</v>
      </c>
      <c r="H1436" s="2" t="s">
        <v>3625</v>
      </c>
      <c r="I1436" s="2" t="s">
        <v>3752</v>
      </c>
      <c r="J1436" s="2" t="s">
        <v>3753</v>
      </c>
    </row>
    <row r="1437" ht="19" customHeight="1" spans="1:10">
      <c r="A1437" s="2">
        <v>5</v>
      </c>
      <c r="B1437" s="2" t="s">
        <v>443</v>
      </c>
      <c r="C1437" s="2" t="s">
        <v>121</v>
      </c>
      <c r="D1437" s="3">
        <v>3460.5</v>
      </c>
      <c r="E1437" s="3">
        <v>2327.4</v>
      </c>
      <c r="F1437" s="3">
        <f t="shared" si="44"/>
        <v>2327.4</v>
      </c>
      <c r="G1437" s="3">
        <f t="shared" si="45"/>
        <v>1133.1</v>
      </c>
      <c r="H1437" s="2" t="s">
        <v>2978</v>
      </c>
      <c r="I1437" s="2" t="s">
        <v>3754</v>
      </c>
      <c r="J1437" s="2" t="s">
        <v>3178</v>
      </c>
    </row>
    <row r="1438" ht="19" customHeight="1" spans="1:10">
      <c r="A1438" s="2">
        <v>5</v>
      </c>
      <c r="B1438" s="2" t="s">
        <v>310</v>
      </c>
      <c r="C1438" s="2" t="s">
        <v>312</v>
      </c>
      <c r="D1438" s="3">
        <v>8857</v>
      </c>
      <c r="E1438" s="3">
        <v>8822.8</v>
      </c>
      <c r="F1438" s="3">
        <f t="shared" si="44"/>
        <v>8822.8</v>
      </c>
      <c r="G1438" s="3">
        <f t="shared" si="45"/>
        <v>34.2000000000007</v>
      </c>
      <c r="H1438" s="2" t="s">
        <v>2978</v>
      </c>
      <c r="I1438" s="2" t="s">
        <v>3754</v>
      </c>
      <c r="J1438" s="2" t="s">
        <v>3550</v>
      </c>
    </row>
    <row r="1439" ht="19" customHeight="1" spans="1:10">
      <c r="A1439" s="2">
        <v>5</v>
      </c>
      <c r="B1439" s="2" t="s">
        <v>557</v>
      </c>
      <c r="C1439" s="2" t="s">
        <v>121</v>
      </c>
      <c r="D1439" s="3">
        <v>3084.4</v>
      </c>
      <c r="E1439" s="3">
        <v>1467</v>
      </c>
      <c r="F1439" s="3">
        <f t="shared" si="44"/>
        <v>1467</v>
      </c>
      <c r="G1439" s="3">
        <f t="shared" si="45"/>
        <v>1617.4</v>
      </c>
      <c r="H1439" s="2" t="s">
        <v>2978</v>
      </c>
      <c r="I1439" s="2" t="s">
        <v>3755</v>
      </c>
      <c r="J1439" s="2" t="s">
        <v>3157</v>
      </c>
    </row>
    <row r="1440" ht="19" customHeight="1" spans="1:10">
      <c r="A1440" s="2">
        <v>5</v>
      </c>
      <c r="B1440" s="2" t="s">
        <v>182</v>
      </c>
      <c r="C1440" s="2" t="s">
        <v>179</v>
      </c>
      <c r="D1440" s="3">
        <v>11271.2</v>
      </c>
      <c r="E1440" s="3">
        <v>11262.7</v>
      </c>
      <c r="F1440" s="3">
        <f t="shared" si="44"/>
        <v>11262.7</v>
      </c>
      <c r="G1440" s="3">
        <f t="shared" si="45"/>
        <v>8.5</v>
      </c>
      <c r="H1440" s="2" t="s">
        <v>2978</v>
      </c>
      <c r="I1440" s="2" t="s">
        <v>3754</v>
      </c>
      <c r="J1440" s="2" t="s">
        <v>3202</v>
      </c>
    </row>
    <row r="1441" ht="19" customHeight="1" spans="1:10">
      <c r="A1441" s="2">
        <v>5</v>
      </c>
      <c r="B1441" s="2" t="s">
        <v>316</v>
      </c>
      <c r="C1441" s="2" t="s">
        <v>312</v>
      </c>
      <c r="D1441" s="3">
        <v>8765.8</v>
      </c>
      <c r="E1441" s="3">
        <v>8761.9</v>
      </c>
      <c r="F1441" s="3">
        <f t="shared" si="44"/>
        <v>8761.9</v>
      </c>
      <c r="G1441" s="3">
        <f t="shared" si="45"/>
        <v>3.89999999999964</v>
      </c>
      <c r="H1441" s="2" t="s">
        <v>2978</v>
      </c>
      <c r="I1441" s="2" t="s">
        <v>3754</v>
      </c>
      <c r="J1441" s="2" t="s">
        <v>3553</v>
      </c>
    </row>
    <row r="1442" ht="19" customHeight="1" spans="1:10">
      <c r="A1442" s="2">
        <v>5</v>
      </c>
      <c r="B1442" s="2" t="s">
        <v>563</v>
      </c>
      <c r="C1442" s="2" t="s">
        <v>564</v>
      </c>
      <c r="D1442" s="3">
        <v>2231</v>
      </c>
      <c r="E1442" s="3">
        <v>2245.1</v>
      </c>
      <c r="F1442" s="3">
        <f t="shared" si="44"/>
        <v>2231</v>
      </c>
      <c r="G1442" s="3">
        <f t="shared" si="45"/>
        <v>0</v>
      </c>
      <c r="H1442" s="2" t="s">
        <v>2978</v>
      </c>
      <c r="I1442" s="2" t="s">
        <v>3754</v>
      </c>
      <c r="J1442" s="2" t="s">
        <v>3660</v>
      </c>
    </row>
    <row r="1443" ht="19" customHeight="1" spans="1:10">
      <c r="A1443" s="2">
        <v>5</v>
      </c>
      <c r="B1443" s="2" t="s">
        <v>185</v>
      </c>
      <c r="C1443" s="2" t="s">
        <v>179</v>
      </c>
      <c r="D1443" s="3">
        <v>7819.2</v>
      </c>
      <c r="E1443" s="3">
        <v>4331.7</v>
      </c>
      <c r="F1443" s="3">
        <f t="shared" si="44"/>
        <v>4331.7</v>
      </c>
      <c r="G1443" s="3">
        <f t="shared" si="45"/>
        <v>3487.5</v>
      </c>
      <c r="H1443" s="2" t="s">
        <v>3625</v>
      </c>
      <c r="I1443" s="2" t="s">
        <v>3756</v>
      </c>
      <c r="J1443" s="2" t="s">
        <v>3757</v>
      </c>
    </row>
    <row r="1444" ht="19" customHeight="1" spans="1:10">
      <c r="A1444" s="2">
        <v>5</v>
      </c>
      <c r="B1444" s="2" t="s">
        <v>567</v>
      </c>
      <c r="C1444" s="2" t="s">
        <v>564</v>
      </c>
      <c r="D1444" s="3">
        <v>5493.4</v>
      </c>
      <c r="E1444" s="3">
        <v>5496.4</v>
      </c>
      <c r="F1444" s="3">
        <f t="shared" si="44"/>
        <v>5493.4</v>
      </c>
      <c r="G1444" s="3">
        <f t="shared" si="45"/>
        <v>0</v>
      </c>
      <c r="H1444" s="2" t="s">
        <v>2978</v>
      </c>
      <c r="I1444" s="2" t="s">
        <v>3758</v>
      </c>
      <c r="J1444" s="2" t="s">
        <v>3663</v>
      </c>
    </row>
    <row r="1445" ht="19" customHeight="1" spans="1:10">
      <c r="A1445" s="2">
        <v>5</v>
      </c>
      <c r="B1445" s="2" t="s">
        <v>445</v>
      </c>
      <c r="C1445" s="2" t="s">
        <v>121</v>
      </c>
      <c r="D1445" s="3">
        <v>7265.7</v>
      </c>
      <c r="E1445" s="3">
        <v>937.4</v>
      </c>
      <c r="F1445" s="3">
        <f t="shared" si="44"/>
        <v>937.4</v>
      </c>
      <c r="G1445" s="3">
        <f t="shared" si="45"/>
        <v>6328.3</v>
      </c>
      <c r="H1445" s="2" t="s">
        <v>2978</v>
      </c>
      <c r="I1445" s="2" t="s">
        <v>3759</v>
      </c>
      <c r="J1445" s="2" t="s">
        <v>3170</v>
      </c>
    </row>
    <row r="1446" ht="19" customHeight="1" spans="1:10">
      <c r="A1446" s="2">
        <v>5</v>
      </c>
      <c r="B1446" s="2" t="s">
        <v>447</v>
      </c>
      <c r="C1446" s="2" t="s">
        <v>564</v>
      </c>
      <c r="D1446" s="3">
        <v>2522.8</v>
      </c>
      <c r="E1446" s="3">
        <v>2149.6</v>
      </c>
      <c r="F1446" s="3">
        <f t="shared" si="44"/>
        <v>2149.6</v>
      </c>
      <c r="G1446" s="3">
        <f t="shared" si="45"/>
        <v>373.2</v>
      </c>
      <c r="H1446" s="2" t="s">
        <v>2978</v>
      </c>
      <c r="I1446" s="2" t="s">
        <v>3754</v>
      </c>
      <c r="J1446" s="2" t="s">
        <v>3665</v>
      </c>
    </row>
    <row r="1447" ht="19" customHeight="1" spans="1:10">
      <c r="A1447" s="2">
        <v>5</v>
      </c>
      <c r="B1447" s="2" t="s">
        <v>187</v>
      </c>
      <c r="C1447" s="2" t="s">
        <v>179</v>
      </c>
      <c r="D1447" s="3">
        <v>6244.9</v>
      </c>
      <c r="E1447" s="3">
        <v>5250.8</v>
      </c>
      <c r="F1447" s="3">
        <f t="shared" si="44"/>
        <v>5250.8</v>
      </c>
      <c r="G1447" s="3">
        <f t="shared" si="45"/>
        <v>994.099999999999</v>
      </c>
      <c r="H1447" s="2" t="s">
        <v>2978</v>
      </c>
      <c r="I1447" s="2" t="s">
        <v>3754</v>
      </c>
      <c r="J1447" s="2" t="s">
        <v>3227</v>
      </c>
    </row>
    <row r="1448" ht="19" customHeight="1" spans="1:10">
      <c r="A1448" s="2">
        <v>5</v>
      </c>
      <c r="B1448" s="2" t="s">
        <v>190</v>
      </c>
      <c r="C1448" s="2" t="s">
        <v>179</v>
      </c>
      <c r="D1448" s="3">
        <v>6365.3</v>
      </c>
      <c r="E1448" s="3">
        <v>5177.3</v>
      </c>
      <c r="F1448" s="3">
        <f t="shared" si="44"/>
        <v>5177.3</v>
      </c>
      <c r="G1448" s="3">
        <f t="shared" si="45"/>
        <v>1188</v>
      </c>
      <c r="H1448" s="2" t="s">
        <v>2978</v>
      </c>
      <c r="I1448" s="2" t="s">
        <v>3754</v>
      </c>
      <c r="J1448" s="2" t="s">
        <v>3347</v>
      </c>
    </row>
    <row r="1449" ht="19" customHeight="1" spans="1:10">
      <c r="A1449" s="2">
        <v>5</v>
      </c>
      <c r="B1449" s="2" t="s">
        <v>3618</v>
      </c>
      <c r="C1449" s="2" t="s">
        <v>121</v>
      </c>
      <c r="D1449" s="3">
        <v>2179.7</v>
      </c>
      <c r="E1449" s="3">
        <v>96.4</v>
      </c>
      <c r="F1449" s="3">
        <f t="shared" si="44"/>
        <v>96.4</v>
      </c>
      <c r="G1449" s="3">
        <f t="shared" si="45"/>
        <v>2083.3</v>
      </c>
      <c r="H1449" s="2" t="s">
        <v>2978</v>
      </c>
      <c r="I1449" s="2" t="s">
        <v>3754</v>
      </c>
      <c r="J1449" s="2" t="s">
        <v>3174</v>
      </c>
    </row>
    <row r="1450" ht="19" customHeight="1" spans="1:10">
      <c r="A1450" s="2">
        <v>5</v>
      </c>
      <c r="B1450" s="2" t="s">
        <v>437</v>
      </c>
      <c r="C1450" s="2" t="s">
        <v>121</v>
      </c>
      <c r="D1450" s="3">
        <v>1358.3</v>
      </c>
      <c r="E1450" s="3">
        <v>188.2</v>
      </c>
      <c r="F1450" s="3">
        <f t="shared" si="44"/>
        <v>188.2</v>
      </c>
      <c r="G1450" s="3">
        <f t="shared" si="45"/>
        <v>1170.1</v>
      </c>
      <c r="H1450" s="2" t="s">
        <v>2978</v>
      </c>
      <c r="I1450" s="2" t="s">
        <v>3754</v>
      </c>
      <c r="J1450" s="2" t="s">
        <v>3254</v>
      </c>
    </row>
    <row r="1451" ht="19" customHeight="1" spans="1:10">
      <c r="A1451" s="2">
        <v>5</v>
      </c>
      <c r="B1451" s="2" t="s">
        <v>317</v>
      </c>
      <c r="C1451" s="2" t="s">
        <v>312</v>
      </c>
      <c r="D1451" s="3">
        <v>8126.7</v>
      </c>
      <c r="E1451" s="3">
        <v>8120.6</v>
      </c>
      <c r="F1451" s="3">
        <f t="shared" si="44"/>
        <v>8120.6</v>
      </c>
      <c r="G1451" s="3">
        <f t="shared" si="45"/>
        <v>6.09999999999945</v>
      </c>
      <c r="H1451" s="2" t="s">
        <v>2978</v>
      </c>
      <c r="I1451" s="2" t="s">
        <v>3754</v>
      </c>
      <c r="J1451" s="2" t="s">
        <v>3558</v>
      </c>
    </row>
    <row r="1452" ht="19" customHeight="1" spans="1:10">
      <c r="A1452" s="2">
        <v>5</v>
      </c>
      <c r="B1452" s="2" t="s">
        <v>318</v>
      </c>
      <c r="C1452" s="2" t="s">
        <v>312</v>
      </c>
      <c r="D1452" s="3">
        <v>7868</v>
      </c>
      <c r="E1452" s="3">
        <v>7840.2</v>
      </c>
      <c r="F1452" s="3">
        <f t="shared" si="44"/>
        <v>7840.2</v>
      </c>
      <c r="G1452" s="3">
        <f t="shared" si="45"/>
        <v>27.8000000000002</v>
      </c>
      <c r="H1452" s="2" t="s">
        <v>2978</v>
      </c>
      <c r="I1452" s="2" t="s">
        <v>3754</v>
      </c>
      <c r="J1452" s="2" t="s">
        <v>3559</v>
      </c>
    </row>
    <row r="1453" ht="19" customHeight="1" spans="1:10">
      <c r="A1453" s="2">
        <v>5</v>
      </c>
      <c r="B1453" s="2" t="s">
        <v>450</v>
      </c>
      <c r="C1453" s="2" t="s">
        <v>179</v>
      </c>
      <c r="D1453" s="3">
        <v>2747</v>
      </c>
      <c r="E1453" s="3">
        <v>2745.8</v>
      </c>
      <c r="F1453" s="3">
        <f t="shared" si="44"/>
        <v>2745.8</v>
      </c>
      <c r="G1453" s="3">
        <f t="shared" si="45"/>
        <v>1.19999999999982</v>
      </c>
      <c r="H1453" s="2" t="s">
        <v>2978</v>
      </c>
      <c r="I1453" s="2" t="s">
        <v>3754</v>
      </c>
      <c r="J1453" s="2" t="s">
        <v>3400</v>
      </c>
    </row>
    <row r="1454" ht="19" customHeight="1" spans="1:10">
      <c r="A1454" s="2">
        <v>5</v>
      </c>
      <c r="B1454" s="2" t="s">
        <v>560</v>
      </c>
      <c r="C1454" s="2" t="s">
        <v>121</v>
      </c>
      <c r="D1454" s="3">
        <v>2580</v>
      </c>
      <c r="E1454" s="3">
        <v>2530.8</v>
      </c>
      <c r="F1454" s="3">
        <f t="shared" si="44"/>
        <v>2530.8</v>
      </c>
      <c r="G1454" s="3">
        <f t="shared" si="45"/>
        <v>49.1999999999998</v>
      </c>
      <c r="H1454" s="2" t="s">
        <v>2978</v>
      </c>
      <c r="I1454" s="2" t="s">
        <v>3754</v>
      </c>
      <c r="J1454" s="2" t="s">
        <v>3262</v>
      </c>
    </row>
    <row r="1455" ht="19" customHeight="1" spans="1:10">
      <c r="A1455" s="2">
        <v>5</v>
      </c>
      <c r="B1455" s="2" t="s">
        <v>192</v>
      </c>
      <c r="C1455" s="2" t="s">
        <v>179</v>
      </c>
      <c r="D1455" s="3">
        <v>6770.1</v>
      </c>
      <c r="E1455" s="3">
        <v>3325</v>
      </c>
      <c r="F1455" s="3">
        <f t="shared" si="44"/>
        <v>3325</v>
      </c>
      <c r="G1455" s="3">
        <f t="shared" si="45"/>
        <v>3445.1</v>
      </c>
      <c r="H1455" s="2" t="s">
        <v>3625</v>
      </c>
      <c r="I1455" s="2" t="s">
        <v>3756</v>
      </c>
      <c r="J1455" s="2" t="s">
        <v>3760</v>
      </c>
    </row>
    <row r="1456" ht="19" customHeight="1" spans="1:10">
      <c r="A1456" s="2">
        <v>5</v>
      </c>
      <c r="B1456" s="2" t="s">
        <v>193</v>
      </c>
      <c r="C1456" s="2" t="s">
        <v>179</v>
      </c>
      <c r="D1456" s="3">
        <v>883.8</v>
      </c>
      <c r="E1456" s="3">
        <v>254.8</v>
      </c>
      <c r="F1456" s="3">
        <f t="shared" si="44"/>
        <v>254.8</v>
      </c>
      <c r="G1456" s="3">
        <f t="shared" si="45"/>
        <v>629</v>
      </c>
      <c r="H1456" s="2" t="s">
        <v>2978</v>
      </c>
      <c r="I1456" s="2" t="s">
        <v>3761</v>
      </c>
      <c r="J1456" s="2" t="s">
        <v>3369</v>
      </c>
    </row>
    <row r="1457" ht="19" customHeight="1" spans="1:10">
      <c r="A1457" s="2">
        <v>5</v>
      </c>
      <c r="B1457" s="2" t="s">
        <v>193</v>
      </c>
      <c r="C1457" s="2" t="s">
        <v>3104</v>
      </c>
      <c r="D1457" s="3">
        <v>1869.2</v>
      </c>
      <c r="E1457" s="3">
        <v>1764.5</v>
      </c>
      <c r="F1457" s="3">
        <f t="shared" si="44"/>
        <v>1764.5</v>
      </c>
      <c r="G1457" s="3">
        <f t="shared" si="45"/>
        <v>104.7</v>
      </c>
      <c r="H1457" s="2" t="s">
        <v>2978</v>
      </c>
      <c r="I1457" s="2" t="s">
        <v>3762</v>
      </c>
      <c r="J1457" s="2" t="s">
        <v>3181</v>
      </c>
    </row>
    <row r="1458" ht="19" customHeight="1" spans="1:10">
      <c r="A1458" s="2">
        <v>5</v>
      </c>
      <c r="B1458" s="2" t="s">
        <v>3763</v>
      </c>
      <c r="C1458" s="2" t="s">
        <v>564</v>
      </c>
      <c r="D1458" s="3">
        <v>539.7</v>
      </c>
      <c r="E1458" s="3">
        <v>1680.5</v>
      </c>
      <c r="F1458" s="3">
        <f t="shared" si="44"/>
        <v>539.7</v>
      </c>
      <c r="G1458" s="3">
        <f t="shared" si="45"/>
        <v>0</v>
      </c>
      <c r="H1458" s="2" t="s">
        <v>2978</v>
      </c>
      <c r="I1458" s="2" t="s">
        <v>3764</v>
      </c>
      <c r="J1458" s="2" t="s">
        <v>3666</v>
      </c>
    </row>
    <row r="1459" ht="19" customHeight="1" spans="1:10">
      <c r="A1459" s="2">
        <v>5</v>
      </c>
      <c r="B1459" s="2" t="s">
        <v>195</v>
      </c>
      <c r="C1459" s="2" t="s">
        <v>179</v>
      </c>
      <c r="D1459" s="3">
        <v>6614.9</v>
      </c>
      <c r="E1459" s="3">
        <v>5339.7</v>
      </c>
      <c r="F1459" s="3">
        <f t="shared" si="44"/>
        <v>5339.7</v>
      </c>
      <c r="G1459" s="3">
        <f t="shared" si="45"/>
        <v>1275.2</v>
      </c>
      <c r="H1459" s="2" t="s">
        <v>3625</v>
      </c>
      <c r="I1459" s="2" t="s">
        <v>3765</v>
      </c>
      <c r="J1459" s="2" t="s">
        <v>3766</v>
      </c>
    </row>
    <row r="1460" ht="19" customHeight="1" spans="1:10">
      <c r="A1460" s="2">
        <v>5</v>
      </c>
      <c r="B1460" s="2" t="s">
        <v>321</v>
      </c>
      <c r="C1460" s="2" t="s">
        <v>312</v>
      </c>
      <c r="D1460" s="3">
        <v>2224</v>
      </c>
      <c r="E1460" s="3">
        <v>2198.7</v>
      </c>
      <c r="F1460" s="3">
        <f t="shared" si="44"/>
        <v>2198.7</v>
      </c>
      <c r="G1460" s="3">
        <f t="shared" si="45"/>
        <v>25.3000000000002</v>
      </c>
      <c r="H1460" s="2" t="s">
        <v>2978</v>
      </c>
      <c r="I1460" s="2" t="s">
        <v>3754</v>
      </c>
      <c r="J1460" s="2" t="s">
        <v>3562</v>
      </c>
    </row>
    <row r="1461" ht="19" customHeight="1" spans="1:10">
      <c r="A1461" s="2">
        <v>5</v>
      </c>
      <c r="B1461" s="2" t="s">
        <v>3473</v>
      </c>
      <c r="C1461" s="2" t="s">
        <v>3104</v>
      </c>
      <c r="D1461" s="3">
        <v>12790.4</v>
      </c>
      <c r="E1461" s="3">
        <v>12780.6</v>
      </c>
      <c r="F1461" s="3">
        <f t="shared" si="44"/>
        <v>12780.6</v>
      </c>
      <c r="G1461" s="3">
        <f t="shared" si="45"/>
        <v>9.79999999999927</v>
      </c>
      <c r="H1461" s="2" t="s">
        <v>2978</v>
      </c>
      <c r="I1461" s="2" t="s">
        <v>3754</v>
      </c>
      <c r="J1461" s="2" t="s">
        <v>3213</v>
      </c>
    </row>
    <row r="1462" ht="19" customHeight="1" spans="1:10">
      <c r="A1462" s="2">
        <v>5</v>
      </c>
      <c r="B1462" s="2" t="s">
        <v>561</v>
      </c>
      <c r="C1462" s="2" t="s">
        <v>121</v>
      </c>
      <c r="D1462" s="3">
        <v>3058.5</v>
      </c>
      <c r="E1462" s="3">
        <v>1411.3</v>
      </c>
      <c r="F1462" s="3">
        <f t="shared" si="44"/>
        <v>1411.3</v>
      </c>
      <c r="G1462" s="3">
        <f t="shared" si="45"/>
        <v>1647.2</v>
      </c>
      <c r="H1462" s="2" t="s">
        <v>2978</v>
      </c>
      <c r="I1462" s="2" t="s">
        <v>3755</v>
      </c>
      <c r="J1462" s="2" t="s">
        <v>3226</v>
      </c>
    </row>
    <row r="1463" ht="19" customHeight="1" spans="1:10">
      <c r="A1463" s="2">
        <v>5</v>
      </c>
      <c r="B1463" s="2" t="s">
        <v>119</v>
      </c>
      <c r="C1463" s="2" t="s">
        <v>121</v>
      </c>
      <c r="D1463" s="3">
        <v>4359.5</v>
      </c>
      <c r="E1463" s="3">
        <v>1846.2</v>
      </c>
      <c r="F1463" s="3">
        <f t="shared" si="44"/>
        <v>1846.2</v>
      </c>
      <c r="G1463" s="3">
        <f t="shared" si="45"/>
        <v>2513.3</v>
      </c>
      <c r="H1463" s="2" t="s">
        <v>2978</v>
      </c>
      <c r="I1463" s="2" t="s">
        <v>3754</v>
      </c>
      <c r="J1463" s="2" t="s">
        <v>3068</v>
      </c>
    </row>
    <row r="1464" ht="19" customHeight="1" spans="1:10">
      <c r="A1464" s="2">
        <v>5</v>
      </c>
      <c r="B1464" s="2" t="s">
        <v>52</v>
      </c>
      <c r="C1464" s="2" t="s">
        <v>179</v>
      </c>
      <c r="D1464" s="3">
        <v>3721.2</v>
      </c>
      <c r="E1464" s="3">
        <v>2713</v>
      </c>
      <c r="F1464" s="3">
        <f t="shared" si="44"/>
        <v>2713</v>
      </c>
      <c r="G1464" s="3">
        <f t="shared" si="45"/>
        <v>1008.2</v>
      </c>
      <c r="H1464" s="2" t="s">
        <v>2978</v>
      </c>
      <c r="I1464" s="2" t="s">
        <v>3754</v>
      </c>
      <c r="J1464" s="2" t="s">
        <v>3000</v>
      </c>
    </row>
    <row r="1465" ht="19" customHeight="1" spans="1:10">
      <c r="A1465" s="2">
        <v>5</v>
      </c>
      <c r="B1465" s="2" t="s">
        <v>322</v>
      </c>
      <c r="C1465" s="2" t="s">
        <v>121</v>
      </c>
      <c r="D1465" s="3">
        <v>1064.1</v>
      </c>
      <c r="E1465" s="3">
        <v>1062.7</v>
      </c>
      <c r="F1465" s="3">
        <f t="shared" si="44"/>
        <v>1062.7</v>
      </c>
      <c r="G1465" s="3">
        <f t="shared" si="45"/>
        <v>1.39999999999986</v>
      </c>
      <c r="H1465" s="2" t="s">
        <v>2978</v>
      </c>
      <c r="I1465" s="2" t="s">
        <v>3754</v>
      </c>
      <c r="J1465" s="2" t="s">
        <v>3203</v>
      </c>
    </row>
    <row r="1466" ht="19" customHeight="1" spans="1:10">
      <c r="A1466" s="2">
        <v>5</v>
      </c>
      <c r="B1466" s="2" t="s">
        <v>324</v>
      </c>
      <c r="C1466" s="2" t="s">
        <v>312</v>
      </c>
      <c r="D1466" s="3">
        <v>6818.2</v>
      </c>
      <c r="E1466" s="3">
        <v>6806.8</v>
      </c>
      <c r="F1466" s="3">
        <f t="shared" si="44"/>
        <v>6806.8</v>
      </c>
      <c r="G1466" s="3">
        <f t="shared" si="45"/>
        <v>11.3999999999996</v>
      </c>
      <c r="H1466" s="2" t="s">
        <v>2978</v>
      </c>
      <c r="I1466" s="2" t="s">
        <v>3754</v>
      </c>
      <c r="J1466" s="2" t="s">
        <v>3566</v>
      </c>
    </row>
    <row r="1467" ht="19" customHeight="1" spans="1:10">
      <c r="A1467" s="2">
        <v>5</v>
      </c>
      <c r="B1467" s="2" t="s">
        <v>196</v>
      </c>
      <c r="C1467" s="2" t="s">
        <v>179</v>
      </c>
      <c r="D1467" s="3">
        <v>4521.9</v>
      </c>
      <c r="E1467" s="3">
        <v>3544.2</v>
      </c>
      <c r="F1467" s="3">
        <f t="shared" si="44"/>
        <v>3544.2</v>
      </c>
      <c r="G1467" s="3">
        <f t="shared" si="45"/>
        <v>977.7</v>
      </c>
      <c r="H1467" s="2" t="s">
        <v>3625</v>
      </c>
      <c r="I1467" s="2" t="s">
        <v>3765</v>
      </c>
      <c r="J1467" s="2" t="s">
        <v>3634</v>
      </c>
    </row>
    <row r="1468" ht="19" customHeight="1" spans="1:10">
      <c r="A1468" s="2">
        <v>5</v>
      </c>
      <c r="B1468" s="2" t="s">
        <v>124</v>
      </c>
      <c r="C1468" s="2" t="s">
        <v>121</v>
      </c>
      <c r="D1468" s="3">
        <v>3527.3</v>
      </c>
      <c r="E1468" s="3">
        <v>3526.4</v>
      </c>
      <c r="F1468" s="3">
        <f t="shared" si="44"/>
        <v>3526.4</v>
      </c>
      <c r="G1468" s="3">
        <f t="shared" si="45"/>
        <v>0.900000000000091</v>
      </c>
      <c r="H1468" s="2" t="s">
        <v>2978</v>
      </c>
      <c r="I1468" s="2" t="s">
        <v>3754</v>
      </c>
      <c r="J1468" s="2" t="s">
        <v>3294</v>
      </c>
    </row>
    <row r="1469" ht="19" customHeight="1" spans="1:10">
      <c r="A1469" s="2">
        <v>5</v>
      </c>
      <c r="B1469" s="2" t="s">
        <v>3005</v>
      </c>
      <c r="C1469" s="2" t="s">
        <v>179</v>
      </c>
      <c r="D1469" s="3">
        <v>5450.6</v>
      </c>
      <c r="E1469" s="3">
        <v>4128.5</v>
      </c>
      <c r="F1469" s="3">
        <f t="shared" si="44"/>
        <v>4128.5</v>
      </c>
      <c r="G1469" s="3">
        <f t="shared" si="45"/>
        <v>1322.1</v>
      </c>
      <c r="H1469" s="2" t="s">
        <v>3625</v>
      </c>
      <c r="I1469" s="2" t="s">
        <v>3752</v>
      </c>
      <c r="J1469" s="2" t="s">
        <v>3767</v>
      </c>
    </row>
    <row r="1470" ht="19" customHeight="1" spans="1:10">
      <c r="A1470" s="2">
        <v>5</v>
      </c>
      <c r="B1470" s="2" t="s">
        <v>197</v>
      </c>
      <c r="C1470" s="2" t="s">
        <v>179</v>
      </c>
      <c r="D1470" s="3">
        <v>11314.5</v>
      </c>
      <c r="E1470" s="3">
        <v>11301.9</v>
      </c>
      <c r="F1470" s="3">
        <f t="shared" si="44"/>
        <v>11301.9</v>
      </c>
      <c r="G1470" s="3">
        <f t="shared" si="45"/>
        <v>12.6000000000004</v>
      </c>
      <c r="H1470" s="2" t="s">
        <v>2978</v>
      </c>
      <c r="I1470" s="2" t="s">
        <v>3754</v>
      </c>
      <c r="J1470" s="2" t="s">
        <v>3111</v>
      </c>
    </row>
    <row r="1471" ht="19" customHeight="1" spans="1:10">
      <c r="A1471" s="2">
        <v>5</v>
      </c>
      <c r="B1471" s="2" t="s">
        <v>3480</v>
      </c>
      <c r="C1471" s="2" t="s">
        <v>121</v>
      </c>
      <c r="D1471" s="3">
        <v>3829.8</v>
      </c>
      <c r="E1471" s="3">
        <v>3828.1</v>
      </c>
      <c r="F1471" s="3">
        <f t="shared" si="44"/>
        <v>3828.1</v>
      </c>
      <c r="G1471" s="3">
        <f t="shared" si="45"/>
        <v>1.70000000000027</v>
      </c>
      <c r="H1471" s="2" t="s">
        <v>2978</v>
      </c>
      <c r="I1471" s="2" t="s">
        <v>3754</v>
      </c>
      <c r="J1471" s="2" t="s">
        <v>3139</v>
      </c>
    </row>
    <row r="1472" ht="19" customHeight="1" spans="1:10">
      <c r="A1472" s="2">
        <v>5</v>
      </c>
      <c r="B1472" s="2" t="s">
        <v>451</v>
      </c>
      <c r="C1472" s="2" t="s">
        <v>121</v>
      </c>
      <c r="D1472" s="3">
        <v>7505.1</v>
      </c>
      <c r="E1472" s="3">
        <v>7502.6</v>
      </c>
      <c r="F1472" s="3">
        <f t="shared" si="44"/>
        <v>7502.6</v>
      </c>
      <c r="G1472" s="3">
        <f t="shared" si="45"/>
        <v>2.5</v>
      </c>
      <c r="H1472" s="2" t="s">
        <v>2978</v>
      </c>
      <c r="I1472" s="2" t="s">
        <v>3754</v>
      </c>
      <c r="J1472" s="2" t="s">
        <v>3269</v>
      </c>
    </row>
    <row r="1473" ht="19" customHeight="1" spans="1:10">
      <c r="A1473" s="2">
        <v>5</v>
      </c>
      <c r="B1473" s="2" t="s">
        <v>200</v>
      </c>
      <c r="C1473" s="2" t="s">
        <v>179</v>
      </c>
      <c r="D1473" s="3">
        <v>8289</v>
      </c>
      <c r="E1473" s="3">
        <v>8266.7</v>
      </c>
      <c r="F1473" s="3">
        <f t="shared" si="44"/>
        <v>8266.7</v>
      </c>
      <c r="G1473" s="3">
        <f t="shared" si="45"/>
        <v>22.2999999999993</v>
      </c>
      <c r="H1473" s="2" t="s">
        <v>2978</v>
      </c>
      <c r="I1473" s="2" t="s">
        <v>3754</v>
      </c>
      <c r="J1473" s="2" t="s">
        <v>3353</v>
      </c>
    </row>
    <row r="1474" ht="19" customHeight="1" spans="1:10">
      <c r="A1474" s="2">
        <v>5</v>
      </c>
      <c r="B1474" s="2" t="s">
        <v>326</v>
      </c>
      <c r="C1474" s="2" t="s">
        <v>312</v>
      </c>
      <c r="D1474" s="3">
        <v>4652</v>
      </c>
      <c r="E1474" s="3">
        <v>4608</v>
      </c>
      <c r="F1474" s="3">
        <f t="shared" ref="F1474:F1537" si="46">IF(ISNUMBER(E1474),MIN(D1474,E1474),D1474)</f>
        <v>4608</v>
      </c>
      <c r="G1474" s="3">
        <f t="shared" ref="G1474:G1537" si="47">D1474-F1474</f>
        <v>44</v>
      </c>
      <c r="H1474" s="2" t="s">
        <v>2978</v>
      </c>
      <c r="I1474" s="2" t="s">
        <v>3768</v>
      </c>
      <c r="J1474" s="2" t="s">
        <v>3568</v>
      </c>
    </row>
    <row r="1475" ht="19" customHeight="1" spans="1:10">
      <c r="A1475" s="2">
        <v>5</v>
      </c>
      <c r="B1475" s="2" t="s">
        <v>127</v>
      </c>
      <c r="C1475" s="2" t="s">
        <v>121</v>
      </c>
      <c r="D1475" s="3">
        <v>1853.7</v>
      </c>
      <c r="E1475" s="3">
        <v>1294.4</v>
      </c>
      <c r="F1475" s="3">
        <f t="shared" si="46"/>
        <v>1294.4</v>
      </c>
      <c r="G1475" s="3">
        <f t="shared" si="47"/>
        <v>559.3</v>
      </c>
      <c r="H1475" s="2" t="s">
        <v>2978</v>
      </c>
      <c r="I1475" s="2" t="s">
        <v>3754</v>
      </c>
      <c r="J1475" s="2" t="s">
        <v>3096</v>
      </c>
    </row>
    <row r="1476" ht="19" customHeight="1" spans="1:10">
      <c r="A1476" s="2">
        <v>5</v>
      </c>
      <c r="B1476" s="2" t="s">
        <v>128</v>
      </c>
      <c r="C1476" s="2" t="s">
        <v>179</v>
      </c>
      <c r="D1476" s="3">
        <v>8515.3</v>
      </c>
      <c r="E1476" s="3">
        <v>8500.5</v>
      </c>
      <c r="F1476" s="3">
        <f t="shared" si="46"/>
        <v>8500.5</v>
      </c>
      <c r="G1476" s="3">
        <f t="shared" si="47"/>
        <v>14.7999999999993</v>
      </c>
      <c r="H1476" s="2" t="s">
        <v>2978</v>
      </c>
      <c r="I1476" s="2" t="s">
        <v>3769</v>
      </c>
      <c r="J1476" s="2" t="s">
        <v>3159</v>
      </c>
    </row>
    <row r="1477" ht="19" customHeight="1" spans="1:10">
      <c r="A1477" s="2">
        <v>5</v>
      </c>
      <c r="B1477" s="2" t="s">
        <v>128</v>
      </c>
      <c r="C1477" s="2" t="s">
        <v>121</v>
      </c>
      <c r="D1477" s="3">
        <v>314.3</v>
      </c>
      <c r="E1477" s="3">
        <v>313.9</v>
      </c>
      <c r="F1477" s="3">
        <f t="shared" si="46"/>
        <v>313.9</v>
      </c>
      <c r="G1477" s="3">
        <f t="shared" si="47"/>
        <v>0.400000000000034</v>
      </c>
      <c r="H1477" s="2" t="s">
        <v>2978</v>
      </c>
      <c r="I1477" s="2" t="s">
        <v>3770</v>
      </c>
      <c r="J1477" s="2" t="s">
        <v>3246</v>
      </c>
    </row>
    <row r="1478" ht="19" customHeight="1" spans="1:10">
      <c r="A1478" s="2">
        <v>5</v>
      </c>
      <c r="B1478" s="2" t="s">
        <v>3630</v>
      </c>
      <c r="C1478" s="2" t="s">
        <v>121</v>
      </c>
      <c r="D1478" s="3">
        <v>2427</v>
      </c>
      <c r="E1478" s="3">
        <v>2393.1</v>
      </c>
      <c r="F1478" s="3">
        <f t="shared" si="46"/>
        <v>2393.1</v>
      </c>
      <c r="G1478" s="3">
        <f t="shared" si="47"/>
        <v>33.9000000000001</v>
      </c>
      <c r="H1478" s="2" t="s">
        <v>2978</v>
      </c>
      <c r="I1478" s="2" t="s">
        <v>3754</v>
      </c>
      <c r="J1478" s="2" t="s">
        <v>3270</v>
      </c>
    </row>
    <row r="1479" ht="19" customHeight="1" spans="1:10">
      <c r="A1479" s="2">
        <v>5</v>
      </c>
      <c r="B1479" s="2" t="s">
        <v>329</v>
      </c>
      <c r="C1479" s="2" t="s">
        <v>312</v>
      </c>
      <c r="D1479" s="3">
        <v>6805.7</v>
      </c>
      <c r="E1479" s="3">
        <v>5858.7</v>
      </c>
      <c r="F1479" s="3">
        <f t="shared" si="46"/>
        <v>5858.7</v>
      </c>
      <c r="G1479" s="3">
        <f t="shared" si="47"/>
        <v>947</v>
      </c>
      <c r="H1479" s="2" t="s">
        <v>2978</v>
      </c>
      <c r="I1479" s="2" t="s">
        <v>3754</v>
      </c>
      <c r="J1479" s="2" t="s">
        <v>3569</v>
      </c>
    </row>
    <row r="1480" ht="19" customHeight="1" spans="1:10">
      <c r="A1480" s="2">
        <v>5</v>
      </c>
      <c r="B1480" s="2" t="s">
        <v>132</v>
      </c>
      <c r="C1480" s="2" t="s">
        <v>121</v>
      </c>
      <c r="D1480" s="3">
        <v>4058.9</v>
      </c>
      <c r="E1480" s="3">
        <v>1522.7</v>
      </c>
      <c r="F1480" s="3">
        <f t="shared" si="46"/>
        <v>1522.7</v>
      </c>
      <c r="G1480" s="3">
        <f t="shared" si="47"/>
        <v>2536.2</v>
      </c>
      <c r="H1480" s="2" t="s">
        <v>2978</v>
      </c>
      <c r="I1480" s="2" t="s">
        <v>3754</v>
      </c>
      <c r="J1480" s="2" t="s">
        <v>3200</v>
      </c>
    </row>
    <row r="1481" ht="19" customHeight="1" spans="1:10">
      <c r="A1481" s="2">
        <v>5</v>
      </c>
      <c r="B1481" s="2" t="s">
        <v>3484</v>
      </c>
      <c r="C1481" s="2" t="s">
        <v>121</v>
      </c>
      <c r="D1481" s="3">
        <v>2224.4</v>
      </c>
      <c r="E1481" s="3">
        <v>683.2</v>
      </c>
      <c r="F1481" s="3">
        <f t="shared" si="46"/>
        <v>683.2</v>
      </c>
      <c r="G1481" s="3">
        <f t="shared" si="47"/>
        <v>1541.2</v>
      </c>
      <c r="H1481" s="2" t="s">
        <v>2978</v>
      </c>
      <c r="I1481" s="2" t="s">
        <v>3754</v>
      </c>
      <c r="J1481" s="2" t="s">
        <v>3117</v>
      </c>
    </row>
    <row r="1482" ht="19" customHeight="1" spans="1:10">
      <c r="A1482" s="2">
        <v>5</v>
      </c>
      <c r="B1482" s="2" t="s">
        <v>332</v>
      </c>
      <c r="C1482" s="2" t="s">
        <v>312</v>
      </c>
      <c r="D1482" s="3">
        <v>2068</v>
      </c>
      <c r="E1482" s="3">
        <v>2015.9</v>
      </c>
      <c r="F1482" s="3">
        <f t="shared" si="46"/>
        <v>2015.9</v>
      </c>
      <c r="G1482" s="3">
        <f t="shared" si="47"/>
        <v>52.0999999999999</v>
      </c>
      <c r="H1482" s="2" t="s">
        <v>2978</v>
      </c>
      <c r="I1482" s="2" t="s">
        <v>3754</v>
      </c>
      <c r="J1482" s="2" t="s">
        <v>3570</v>
      </c>
    </row>
    <row r="1483" ht="19" customHeight="1" spans="1:10">
      <c r="A1483" s="2">
        <v>5</v>
      </c>
      <c r="B1483" s="2" t="s">
        <v>203</v>
      </c>
      <c r="C1483" s="2" t="s">
        <v>179</v>
      </c>
      <c r="D1483" s="3">
        <v>5937.9</v>
      </c>
      <c r="E1483" s="3">
        <v>5895</v>
      </c>
      <c r="F1483" s="3">
        <f t="shared" si="46"/>
        <v>5895</v>
      </c>
      <c r="G1483" s="3">
        <f t="shared" si="47"/>
        <v>42.8999999999996</v>
      </c>
      <c r="H1483" s="2" t="s">
        <v>2978</v>
      </c>
      <c r="I1483" s="2" t="s">
        <v>3754</v>
      </c>
      <c r="J1483" s="2" t="s">
        <v>3199</v>
      </c>
    </row>
    <row r="1484" ht="19" customHeight="1" spans="1:10">
      <c r="A1484" s="2">
        <v>5</v>
      </c>
      <c r="B1484" s="2" t="s">
        <v>204</v>
      </c>
      <c r="C1484" s="2" t="s">
        <v>179</v>
      </c>
      <c r="D1484" s="3">
        <v>2485.8</v>
      </c>
      <c r="E1484" s="3">
        <v>2467.2</v>
      </c>
      <c r="F1484" s="3">
        <f t="shared" si="46"/>
        <v>2467.2</v>
      </c>
      <c r="G1484" s="3">
        <f t="shared" si="47"/>
        <v>18.6000000000004</v>
      </c>
      <c r="H1484" s="2" t="s">
        <v>2978</v>
      </c>
      <c r="I1484" s="2" t="s">
        <v>3754</v>
      </c>
      <c r="J1484" s="2" t="s">
        <v>3098</v>
      </c>
    </row>
    <row r="1485" ht="19" customHeight="1" spans="1:10">
      <c r="A1485" s="2">
        <v>5</v>
      </c>
      <c r="B1485" s="2" t="s">
        <v>333</v>
      </c>
      <c r="C1485" s="2" t="s">
        <v>312</v>
      </c>
      <c r="D1485" s="3">
        <v>7997.9</v>
      </c>
      <c r="E1485" s="3">
        <v>5936.5</v>
      </c>
      <c r="F1485" s="3">
        <f t="shared" si="46"/>
        <v>5936.5</v>
      </c>
      <c r="G1485" s="3">
        <f t="shared" si="47"/>
        <v>2061.4</v>
      </c>
      <c r="H1485" s="2" t="s">
        <v>2978</v>
      </c>
      <c r="I1485" s="2" t="s">
        <v>3754</v>
      </c>
      <c r="J1485" s="2" t="s">
        <v>3571</v>
      </c>
    </row>
    <row r="1486" ht="19" customHeight="1" spans="1:10">
      <c r="A1486" s="2">
        <v>5</v>
      </c>
      <c r="B1486" s="2" t="s">
        <v>334</v>
      </c>
      <c r="C1486" s="2" t="s">
        <v>312</v>
      </c>
      <c r="D1486" s="3">
        <v>10345.3</v>
      </c>
      <c r="E1486" s="3">
        <v>10325.2</v>
      </c>
      <c r="F1486" s="3">
        <f t="shared" si="46"/>
        <v>10325.2</v>
      </c>
      <c r="G1486" s="3">
        <f t="shared" si="47"/>
        <v>20.0999999999985</v>
      </c>
      <c r="H1486" s="2" t="s">
        <v>2978</v>
      </c>
      <c r="I1486" s="2" t="s">
        <v>3754</v>
      </c>
      <c r="J1486" s="2" t="s">
        <v>3573</v>
      </c>
    </row>
    <row r="1487" ht="19" customHeight="1" spans="1:10">
      <c r="A1487" s="2">
        <v>5</v>
      </c>
      <c r="B1487" s="2" t="s">
        <v>3410</v>
      </c>
      <c r="C1487" s="2" t="s">
        <v>179</v>
      </c>
      <c r="D1487" s="3">
        <v>1881.8</v>
      </c>
      <c r="E1487" s="3">
        <v>1880.8</v>
      </c>
      <c r="F1487" s="3">
        <f t="shared" si="46"/>
        <v>1880.8</v>
      </c>
      <c r="G1487" s="3">
        <f t="shared" si="47"/>
        <v>1</v>
      </c>
      <c r="H1487" s="2" t="s">
        <v>2978</v>
      </c>
      <c r="I1487" s="2" t="s">
        <v>3754</v>
      </c>
      <c r="J1487" s="2" t="s">
        <v>3151</v>
      </c>
    </row>
    <row r="1488" ht="19" customHeight="1" spans="1:10">
      <c r="A1488" s="2">
        <v>5</v>
      </c>
      <c r="B1488" s="2" t="s">
        <v>208</v>
      </c>
      <c r="C1488" s="2" t="s">
        <v>179</v>
      </c>
      <c r="D1488" s="3">
        <v>4359.7</v>
      </c>
      <c r="E1488" s="3">
        <v>446.3</v>
      </c>
      <c r="F1488" s="3">
        <f t="shared" si="46"/>
        <v>446.3</v>
      </c>
      <c r="G1488" s="3">
        <f t="shared" si="47"/>
        <v>3913.4</v>
      </c>
      <c r="H1488" s="2" t="s">
        <v>2978</v>
      </c>
      <c r="I1488" s="2" t="s">
        <v>3754</v>
      </c>
      <c r="J1488" s="2" t="s">
        <v>3228</v>
      </c>
    </row>
    <row r="1489" ht="19" customHeight="1" spans="1:10">
      <c r="A1489" s="2">
        <v>5</v>
      </c>
      <c r="B1489" s="2" t="s">
        <v>454</v>
      </c>
      <c r="C1489" s="2" t="s">
        <v>121</v>
      </c>
      <c r="D1489" s="3">
        <v>13.6</v>
      </c>
      <c r="E1489" s="3">
        <v>0.5</v>
      </c>
      <c r="F1489" s="3">
        <f t="shared" si="46"/>
        <v>0.5</v>
      </c>
      <c r="G1489" s="3">
        <f t="shared" si="47"/>
        <v>13.1</v>
      </c>
      <c r="H1489" s="2" t="s">
        <v>2978</v>
      </c>
      <c r="I1489" s="2" t="s">
        <v>3754</v>
      </c>
      <c r="J1489" s="2" t="s">
        <v>3182</v>
      </c>
    </row>
    <row r="1490" ht="19" customHeight="1" spans="1:10">
      <c r="A1490" s="2">
        <v>5</v>
      </c>
      <c r="B1490" s="2" t="s">
        <v>335</v>
      </c>
      <c r="C1490" s="2" t="s">
        <v>179</v>
      </c>
      <c r="D1490" s="3">
        <v>1937.2</v>
      </c>
      <c r="E1490" s="3">
        <v>1957.5</v>
      </c>
      <c r="F1490" s="3">
        <f t="shared" si="46"/>
        <v>1937.2</v>
      </c>
      <c r="G1490" s="3">
        <f t="shared" si="47"/>
        <v>0</v>
      </c>
      <c r="H1490" s="2" t="s">
        <v>2978</v>
      </c>
      <c r="I1490" s="2" t="s">
        <v>3754</v>
      </c>
      <c r="J1490" s="2" t="s">
        <v>3379</v>
      </c>
    </row>
    <row r="1491" ht="19" customHeight="1" spans="1:10">
      <c r="A1491" s="2">
        <v>5</v>
      </c>
      <c r="B1491" s="2" t="s">
        <v>209</v>
      </c>
      <c r="C1491" s="2" t="s">
        <v>179</v>
      </c>
      <c r="D1491" s="3">
        <v>9064.9</v>
      </c>
      <c r="E1491" s="3">
        <v>9051.6</v>
      </c>
      <c r="F1491" s="3">
        <f t="shared" si="46"/>
        <v>9051.6</v>
      </c>
      <c r="G1491" s="3">
        <f t="shared" si="47"/>
        <v>13.2999999999993</v>
      </c>
      <c r="H1491" s="2" t="s">
        <v>2978</v>
      </c>
      <c r="I1491" s="2" t="s">
        <v>3754</v>
      </c>
      <c r="J1491" s="2" t="s">
        <v>3252</v>
      </c>
    </row>
    <row r="1492" ht="19" customHeight="1" spans="1:10">
      <c r="A1492" s="2">
        <v>5</v>
      </c>
      <c r="B1492" s="2" t="s">
        <v>336</v>
      </c>
      <c r="C1492" s="2" t="s">
        <v>312</v>
      </c>
      <c r="D1492" s="3">
        <v>9079.5</v>
      </c>
      <c r="E1492" s="3">
        <v>9071.4</v>
      </c>
      <c r="F1492" s="3">
        <f t="shared" si="46"/>
        <v>9071.4</v>
      </c>
      <c r="G1492" s="3">
        <f t="shared" si="47"/>
        <v>8.10000000000036</v>
      </c>
      <c r="H1492" s="2" t="s">
        <v>2978</v>
      </c>
      <c r="I1492" s="2" t="s">
        <v>3771</v>
      </c>
      <c r="J1492" s="2" t="s">
        <v>3574</v>
      </c>
    </row>
    <row r="1493" ht="19" customHeight="1" spans="1:10">
      <c r="A1493" s="2">
        <v>5</v>
      </c>
      <c r="B1493" s="2" t="s">
        <v>337</v>
      </c>
      <c r="C1493" s="2" t="s">
        <v>312</v>
      </c>
      <c r="D1493" s="3">
        <v>8977.7</v>
      </c>
      <c r="E1493" s="3">
        <v>3109.3</v>
      </c>
      <c r="F1493" s="3">
        <f t="shared" si="46"/>
        <v>3109.3</v>
      </c>
      <c r="G1493" s="3">
        <f t="shared" si="47"/>
        <v>5868.4</v>
      </c>
      <c r="H1493" s="2" t="s">
        <v>2978</v>
      </c>
      <c r="I1493" s="2" t="s">
        <v>3754</v>
      </c>
      <c r="J1493" s="2" t="s">
        <v>3580</v>
      </c>
    </row>
    <row r="1494" ht="19" customHeight="1" spans="1:10">
      <c r="A1494" s="2">
        <v>5</v>
      </c>
      <c r="B1494" s="2" t="s">
        <v>455</v>
      </c>
      <c r="C1494" s="2" t="s">
        <v>121</v>
      </c>
      <c r="D1494" s="3">
        <v>1.5</v>
      </c>
      <c r="E1494" s="3">
        <v>0.1</v>
      </c>
      <c r="F1494" s="3">
        <f t="shared" si="46"/>
        <v>0.1</v>
      </c>
      <c r="G1494" s="3">
        <f t="shared" si="47"/>
        <v>1.4</v>
      </c>
      <c r="H1494" s="2" t="s">
        <v>2978</v>
      </c>
      <c r="I1494" s="2" t="s">
        <v>3754</v>
      </c>
      <c r="J1494" s="2" t="s">
        <v>3143</v>
      </c>
    </row>
    <row r="1495" ht="19" customHeight="1" spans="1:10">
      <c r="A1495" s="2">
        <v>5</v>
      </c>
      <c r="B1495" s="2" t="s">
        <v>456</v>
      </c>
      <c r="C1495" s="2" t="s">
        <v>121</v>
      </c>
      <c r="D1495" s="3">
        <v>85.9</v>
      </c>
      <c r="E1495" s="3">
        <v>86</v>
      </c>
      <c r="F1495" s="3">
        <f t="shared" si="46"/>
        <v>85.9</v>
      </c>
      <c r="G1495" s="3">
        <f t="shared" si="47"/>
        <v>0</v>
      </c>
      <c r="H1495" s="2" t="s">
        <v>2978</v>
      </c>
      <c r="I1495" s="2" t="s">
        <v>3754</v>
      </c>
      <c r="J1495" s="2" t="s">
        <v>3247</v>
      </c>
    </row>
    <row r="1496" ht="19" customHeight="1" spans="1:10">
      <c r="A1496" s="2">
        <v>5</v>
      </c>
      <c r="B1496" s="2" t="s">
        <v>61</v>
      </c>
      <c r="C1496" s="2" t="s">
        <v>3104</v>
      </c>
      <c r="D1496" s="3">
        <v>8856.1</v>
      </c>
      <c r="E1496" s="3">
        <v>8854.6</v>
      </c>
      <c r="F1496" s="3">
        <f t="shared" si="46"/>
        <v>8854.6</v>
      </c>
      <c r="G1496" s="3">
        <f t="shared" si="47"/>
        <v>1.5</v>
      </c>
      <c r="H1496" s="2" t="s">
        <v>2978</v>
      </c>
      <c r="I1496" s="2" t="s">
        <v>3754</v>
      </c>
      <c r="J1496" s="2" t="s">
        <v>3164</v>
      </c>
    </row>
    <row r="1497" ht="19" customHeight="1" spans="1:10">
      <c r="A1497" s="2">
        <v>5</v>
      </c>
      <c r="B1497" s="2" t="s">
        <v>212</v>
      </c>
      <c r="C1497" s="2" t="s">
        <v>179</v>
      </c>
      <c r="D1497" s="3">
        <v>4256.9</v>
      </c>
      <c r="E1497" s="3">
        <v>3398.9</v>
      </c>
      <c r="F1497" s="3">
        <f t="shared" si="46"/>
        <v>3398.9</v>
      </c>
      <c r="G1497" s="3">
        <f t="shared" si="47"/>
        <v>858</v>
      </c>
      <c r="H1497" s="2" t="s">
        <v>3625</v>
      </c>
      <c r="I1497" s="2" t="s">
        <v>3752</v>
      </c>
      <c r="J1497" s="2" t="s">
        <v>3772</v>
      </c>
    </row>
    <row r="1498" ht="19" customHeight="1" spans="1:10">
      <c r="A1498" s="2">
        <v>5</v>
      </c>
      <c r="B1498" s="2" t="s">
        <v>213</v>
      </c>
      <c r="C1498" s="2" t="s">
        <v>179</v>
      </c>
      <c r="D1498" s="3">
        <v>659.3</v>
      </c>
      <c r="E1498" s="3">
        <v>355.8</v>
      </c>
      <c r="F1498" s="3">
        <f t="shared" si="46"/>
        <v>355.8</v>
      </c>
      <c r="G1498" s="3">
        <f t="shared" si="47"/>
        <v>303.5</v>
      </c>
      <c r="H1498" s="2" t="s">
        <v>2978</v>
      </c>
      <c r="I1498" s="2" t="s">
        <v>3761</v>
      </c>
      <c r="J1498" s="2" t="s">
        <v>3231</v>
      </c>
    </row>
    <row r="1499" ht="19" customHeight="1" spans="1:10">
      <c r="A1499" s="2">
        <v>5</v>
      </c>
      <c r="B1499" s="2" t="s">
        <v>213</v>
      </c>
      <c r="C1499" s="2" t="s">
        <v>3104</v>
      </c>
      <c r="D1499" s="3">
        <v>4072</v>
      </c>
      <c r="E1499" s="3">
        <v>3956.5</v>
      </c>
      <c r="F1499" s="3">
        <f t="shared" si="46"/>
        <v>3956.5</v>
      </c>
      <c r="G1499" s="3">
        <f t="shared" si="47"/>
        <v>115.5</v>
      </c>
      <c r="H1499" s="2" t="s">
        <v>2978</v>
      </c>
      <c r="I1499" s="2" t="s">
        <v>3762</v>
      </c>
      <c r="J1499" s="2" t="s">
        <v>3276</v>
      </c>
    </row>
    <row r="1500" ht="19" customHeight="1" spans="1:10">
      <c r="A1500" s="2">
        <v>5</v>
      </c>
      <c r="B1500" s="2" t="s">
        <v>133</v>
      </c>
      <c r="C1500" s="2" t="s">
        <v>121</v>
      </c>
      <c r="D1500" s="3">
        <v>7615.7</v>
      </c>
      <c r="E1500" s="3">
        <v>7603.4</v>
      </c>
      <c r="F1500" s="3">
        <f t="shared" si="46"/>
        <v>7603.4</v>
      </c>
      <c r="G1500" s="3">
        <f t="shared" si="47"/>
        <v>12.3000000000002</v>
      </c>
      <c r="H1500" s="2" t="s">
        <v>2978</v>
      </c>
      <c r="I1500" s="2" t="s">
        <v>3754</v>
      </c>
      <c r="J1500" s="2" t="s">
        <v>3062</v>
      </c>
    </row>
    <row r="1501" ht="19" customHeight="1" spans="1:10">
      <c r="A1501" s="2">
        <v>5</v>
      </c>
      <c r="B1501" s="2" t="s">
        <v>136</v>
      </c>
      <c r="C1501" s="2" t="s">
        <v>121</v>
      </c>
      <c r="D1501" s="3">
        <v>4430.3</v>
      </c>
      <c r="E1501" s="3">
        <v>4399.6</v>
      </c>
      <c r="F1501" s="3">
        <f t="shared" si="46"/>
        <v>4399.6</v>
      </c>
      <c r="G1501" s="3">
        <f t="shared" si="47"/>
        <v>30.6999999999998</v>
      </c>
      <c r="H1501" s="2" t="s">
        <v>2978</v>
      </c>
      <c r="I1501" s="2" t="s">
        <v>3754</v>
      </c>
      <c r="J1501" s="2" t="s">
        <v>3177</v>
      </c>
    </row>
    <row r="1502" ht="19" customHeight="1" spans="1:10">
      <c r="A1502" s="2">
        <v>5</v>
      </c>
      <c r="B1502" s="2" t="s">
        <v>214</v>
      </c>
      <c r="C1502" s="2" t="s">
        <v>179</v>
      </c>
      <c r="D1502" s="3">
        <v>975.5</v>
      </c>
      <c r="E1502" s="3">
        <v>369.4</v>
      </c>
      <c r="F1502" s="3">
        <f t="shared" si="46"/>
        <v>369.4</v>
      </c>
      <c r="G1502" s="3">
        <f t="shared" si="47"/>
        <v>606.1</v>
      </c>
      <c r="H1502" s="2" t="s">
        <v>2978</v>
      </c>
      <c r="I1502" s="2" t="s">
        <v>3761</v>
      </c>
      <c r="J1502" s="2" t="s">
        <v>3100</v>
      </c>
    </row>
    <row r="1503" ht="19" customHeight="1" spans="1:10">
      <c r="A1503" s="2">
        <v>5</v>
      </c>
      <c r="B1503" s="2" t="s">
        <v>214</v>
      </c>
      <c r="C1503" s="2" t="s">
        <v>3104</v>
      </c>
      <c r="D1503" s="3">
        <v>3878.4</v>
      </c>
      <c r="E1503" s="3">
        <v>3864.3</v>
      </c>
      <c r="F1503" s="3">
        <f t="shared" si="46"/>
        <v>3864.3</v>
      </c>
      <c r="G1503" s="3">
        <f t="shared" si="47"/>
        <v>14.0999999999999</v>
      </c>
      <c r="H1503" s="2" t="s">
        <v>2978</v>
      </c>
      <c r="I1503" s="2" t="s">
        <v>3762</v>
      </c>
      <c r="J1503" s="2" t="s">
        <v>3324</v>
      </c>
    </row>
    <row r="1504" ht="19" customHeight="1" spans="1:10">
      <c r="A1504" s="2">
        <v>5</v>
      </c>
      <c r="B1504" s="2" t="s">
        <v>215</v>
      </c>
      <c r="C1504" s="2" t="s">
        <v>179</v>
      </c>
      <c r="D1504" s="3">
        <v>11292.1</v>
      </c>
      <c r="E1504" s="3">
        <v>11308.4</v>
      </c>
      <c r="F1504" s="3">
        <f t="shared" si="46"/>
        <v>11292.1</v>
      </c>
      <c r="G1504" s="3">
        <f t="shared" si="47"/>
        <v>0</v>
      </c>
      <c r="H1504" s="2" t="s">
        <v>2978</v>
      </c>
      <c r="I1504" s="2" t="s">
        <v>3754</v>
      </c>
      <c r="J1504" s="2" t="s">
        <v>3401</v>
      </c>
    </row>
    <row r="1505" ht="19" customHeight="1" spans="1:10">
      <c r="A1505" s="2">
        <v>5</v>
      </c>
      <c r="B1505" s="2" t="s">
        <v>3415</v>
      </c>
      <c r="C1505" s="2" t="s">
        <v>312</v>
      </c>
      <c r="D1505" s="3">
        <v>3361.2</v>
      </c>
      <c r="E1505" s="3">
        <v>2575</v>
      </c>
      <c r="F1505" s="3">
        <f t="shared" si="46"/>
        <v>2575</v>
      </c>
      <c r="G1505" s="3">
        <f t="shared" si="47"/>
        <v>786.2</v>
      </c>
      <c r="H1505" s="2" t="s">
        <v>2978</v>
      </c>
      <c r="I1505" s="2" t="s">
        <v>3773</v>
      </c>
      <c r="J1505" s="2" t="s">
        <v>3581</v>
      </c>
    </row>
    <row r="1506" ht="19" customHeight="1" spans="1:10">
      <c r="A1506" s="2">
        <v>5</v>
      </c>
      <c r="B1506" s="2" t="s">
        <v>457</v>
      </c>
      <c r="C1506" s="2" t="s">
        <v>121</v>
      </c>
      <c r="D1506" s="3">
        <v>5734.3</v>
      </c>
      <c r="E1506" s="3">
        <v>5122.3</v>
      </c>
      <c r="F1506" s="3">
        <f t="shared" si="46"/>
        <v>5122.3</v>
      </c>
      <c r="G1506" s="3">
        <f t="shared" si="47"/>
        <v>612</v>
      </c>
      <c r="H1506" s="2" t="s">
        <v>2978</v>
      </c>
      <c r="I1506" s="2" t="s">
        <v>3771</v>
      </c>
      <c r="J1506" s="2" t="s">
        <v>3383</v>
      </c>
    </row>
    <row r="1507" ht="19" customHeight="1" spans="1:10">
      <c r="A1507" s="2">
        <v>5</v>
      </c>
      <c r="B1507" s="2" t="s">
        <v>137</v>
      </c>
      <c r="C1507" s="2" t="s">
        <v>121</v>
      </c>
      <c r="D1507" s="3">
        <v>3642.3</v>
      </c>
      <c r="E1507" s="3">
        <v>2327.7</v>
      </c>
      <c r="F1507" s="3">
        <f t="shared" si="46"/>
        <v>2327.7</v>
      </c>
      <c r="G1507" s="3">
        <f t="shared" si="47"/>
        <v>1314.6</v>
      </c>
      <c r="H1507" s="2" t="s">
        <v>2978</v>
      </c>
      <c r="I1507" s="2" t="s">
        <v>3754</v>
      </c>
      <c r="J1507" s="2" t="s">
        <v>3259</v>
      </c>
    </row>
    <row r="1508" ht="19" customHeight="1" spans="1:10">
      <c r="A1508" s="2">
        <v>5</v>
      </c>
      <c r="B1508" s="2" t="s">
        <v>458</v>
      </c>
      <c r="C1508" s="2" t="s">
        <v>121</v>
      </c>
      <c r="D1508" s="3">
        <v>936.6</v>
      </c>
      <c r="E1508" s="3">
        <v>935.1</v>
      </c>
      <c r="F1508" s="3">
        <f t="shared" si="46"/>
        <v>935.1</v>
      </c>
      <c r="G1508" s="3">
        <f t="shared" si="47"/>
        <v>1.5</v>
      </c>
      <c r="H1508" s="2" t="s">
        <v>2978</v>
      </c>
      <c r="I1508" s="2" t="s">
        <v>3754</v>
      </c>
      <c r="J1508" s="2" t="s">
        <v>3029</v>
      </c>
    </row>
    <row r="1509" ht="19" customHeight="1" spans="1:10">
      <c r="A1509" s="2">
        <v>5</v>
      </c>
      <c r="B1509" s="2" t="s">
        <v>138</v>
      </c>
      <c r="C1509" s="2" t="s">
        <v>121</v>
      </c>
      <c r="D1509" s="3">
        <v>4729.2</v>
      </c>
      <c r="E1509" s="3">
        <v>2820.6</v>
      </c>
      <c r="F1509" s="3">
        <f t="shared" si="46"/>
        <v>2820.6</v>
      </c>
      <c r="G1509" s="3">
        <f t="shared" si="47"/>
        <v>1908.6</v>
      </c>
      <c r="H1509" s="2" t="s">
        <v>2978</v>
      </c>
      <c r="I1509" s="2" t="s">
        <v>3754</v>
      </c>
      <c r="J1509" s="2" t="s">
        <v>3088</v>
      </c>
    </row>
    <row r="1510" ht="19" customHeight="1" spans="1:10">
      <c r="A1510" s="2">
        <v>5</v>
      </c>
      <c r="B1510" s="2" t="s">
        <v>338</v>
      </c>
      <c r="C1510" s="2" t="s">
        <v>312</v>
      </c>
      <c r="D1510" s="3">
        <v>2324.3</v>
      </c>
      <c r="E1510" s="3">
        <v>2321.4</v>
      </c>
      <c r="F1510" s="3">
        <f t="shared" si="46"/>
        <v>2321.4</v>
      </c>
      <c r="G1510" s="3">
        <f t="shared" si="47"/>
        <v>2.90000000000009</v>
      </c>
      <c r="H1510" s="2" t="s">
        <v>2978</v>
      </c>
      <c r="I1510" s="2" t="s">
        <v>3754</v>
      </c>
      <c r="J1510" s="2" t="s">
        <v>3583</v>
      </c>
    </row>
    <row r="1511" ht="19" customHeight="1" spans="1:10">
      <c r="A1511" s="2">
        <v>5</v>
      </c>
      <c r="B1511" s="2" t="s">
        <v>459</v>
      </c>
      <c r="C1511" s="2" t="s">
        <v>121</v>
      </c>
      <c r="D1511" s="3">
        <v>8348.3</v>
      </c>
      <c r="E1511" s="3">
        <v>1401.6</v>
      </c>
      <c r="F1511" s="3">
        <f t="shared" si="46"/>
        <v>1401.6</v>
      </c>
      <c r="G1511" s="3">
        <f t="shared" si="47"/>
        <v>6946.7</v>
      </c>
      <c r="H1511" s="2" t="s">
        <v>2978</v>
      </c>
      <c r="I1511" s="2" t="s">
        <v>3754</v>
      </c>
      <c r="J1511" s="2" t="s">
        <v>3272</v>
      </c>
    </row>
    <row r="1512" ht="19" customHeight="1" spans="1:10">
      <c r="A1512" s="2">
        <v>5</v>
      </c>
      <c r="B1512" s="2" t="s">
        <v>460</v>
      </c>
      <c r="C1512" s="2" t="s">
        <v>121</v>
      </c>
      <c r="D1512" s="3">
        <v>7856.9</v>
      </c>
      <c r="E1512" s="3">
        <v>7385.5</v>
      </c>
      <c r="F1512" s="3">
        <f t="shared" si="46"/>
        <v>7385.5</v>
      </c>
      <c r="G1512" s="3">
        <f t="shared" si="47"/>
        <v>471.4</v>
      </c>
      <c r="H1512" s="2" t="s">
        <v>2978</v>
      </c>
      <c r="I1512" s="2" t="s">
        <v>3754</v>
      </c>
      <c r="J1512" s="2" t="s">
        <v>3167</v>
      </c>
    </row>
    <row r="1513" ht="19" customHeight="1" spans="1:10">
      <c r="A1513" s="2">
        <v>5</v>
      </c>
      <c r="B1513" s="2" t="s">
        <v>461</v>
      </c>
      <c r="C1513" s="2" t="s">
        <v>121</v>
      </c>
      <c r="D1513" s="3">
        <v>7424.9</v>
      </c>
      <c r="E1513" s="3">
        <v>2389.1</v>
      </c>
      <c r="F1513" s="3">
        <f t="shared" si="46"/>
        <v>2389.1</v>
      </c>
      <c r="G1513" s="3">
        <f t="shared" si="47"/>
        <v>5035.8</v>
      </c>
      <c r="H1513" s="2" t="s">
        <v>2978</v>
      </c>
      <c r="I1513" s="2" t="s">
        <v>3754</v>
      </c>
      <c r="J1513" s="2" t="s">
        <v>3280</v>
      </c>
    </row>
    <row r="1514" ht="19" customHeight="1" spans="1:10">
      <c r="A1514" s="2">
        <v>5</v>
      </c>
      <c r="B1514" s="2" t="s">
        <v>218</v>
      </c>
      <c r="C1514" s="2" t="s">
        <v>179</v>
      </c>
      <c r="D1514" s="3">
        <v>13736.8</v>
      </c>
      <c r="E1514" s="3">
        <v>13707.1</v>
      </c>
      <c r="F1514" s="3">
        <f t="shared" si="46"/>
        <v>13707.1</v>
      </c>
      <c r="G1514" s="3">
        <f t="shared" si="47"/>
        <v>29.6999999999989</v>
      </c>
      <c r="H1514" s="2" t="s">
        <v>2978</v>
      </c>
      <c r="I1514" s="2" t="s">
        <v>3754</v>
      </c>
      <c r="J1514" s="2" t="s">
        <v>3183</v>
      </c>
    </row>
    <row r="1515" ht="19" customHeight="1" spans="1:10">
      <c r="A1515" s="2">
        <v>5</v>
      </c>
      <c r="B1515" s="2" t="s">
        <v>3493</v>
      </c>
      <c r="C1515" s="2" t="s">
        <v>312</v>
      </c>
      <c r="D1515" s="3">
        <v>9621.3</v>
      </c>
      <c r="E1515" s="3">
        <v>9599.3</v>
      </c>
      <c r="F1515" s="3">
        <f t="shared" si="46"/>
        <v>9599.3</v>
      </c>
      <c r="G1515" s="3">
        <f t="shared" si="47"/>
        <v>22</v>
      </c>
      <c r="H1515" s="2" t="s">
        <v>2978</v>
      </c>
      <c r="I1515" s="2" t="s">
        <v>3754</v>
      </c>
      <c r="J1515" s="2" t="s">
        <v>3587</v>
      </c>
    </row>
    <row r="1516" ht="19" customHeight="1" spans="1:10">
      <c r="A1516" s="2">
        <v>5</v>
      </c>
      <c r="B1516" s="2" t="s">
        <v>339</v>
      </c>
      <c r="C1516" s="2" t="s">
        <v>312</v>
      </c>
      <c r="D1516" s="3">
        <v>6504.7</v>
      </c>
      <c r="E1516" s="3">
        <v>6480.4</v>
      </c>
      <c r="F1516" s="3">
        <f t="shared" si="46"/>
        <v>6480.4</v>
      </c>
      <c r="G1516" s="3">
        <f t="shared" si="47"/>
        <v>24.3000000000002</v>
      </c>
      <c r="H1516" s="2" t="s">
        <v>2978</v>
      </c>
      <c r="I1516" s="2" t="s">
        <v>3754</v>
      </c>
      <c r="J1516" s="2" t="s">
        <v>3590</v>
      </c>
    </row>
    <row r="1517" ht="19" customHeight="1" spans="1:10">
      <c r="A1517" s="2">
        <v>5</v>
      </c>
      <c r="B1517" s="2" t="s">
        <v>3640</v>
      </c>
      <c r="C1517" s="2" t="s">
        <v>312</v>
      </c>
      <c r="D1517" s="3">
        <v>6256.9</v>
      </c>
      <c r="E1517" s="3">
        <v>4832.9</v>
      </c>
      <c r="F1517" s="3">
        <f t="shared" si="46"/>
        <v>4832.9</v>
      </c>
      <c r="G1517" s="3">
        <f t="shared" si="47"/>
        <v>1424</v>
      </c>
      <c r="H1517" s="2" t="s">
        <v>2978</v>
      </c>
      <c r="I1517" s="2" t="s">
        <v>3754</v>
      </c>
      <c r="J1517" s="2" t="s">
        <v>3591</v>
      </c>
    </row>
    <row r="1518" ht="19" customHeight="1" spans="1:10">
      <c r="A1518" s="2">
        <v>5</v>
      </c>
      <c r="B1518" s="2" t="s">
        <v>340</v>
      </c>
      <c r="C1518" s="2" t="s">
        <v>564</v>
      </c>
      <c r="D1518" s="3">
        <v>1986.4</v>
      </c>
      <c r="E1518" s="3">
        <v>1373</v>
      </c>
      <c r="F1518" s="3">
        <f t="shared" si="46"/>
        <v>1373</v>
      </c>
      <c r="G1518" s="3">
        <f t="shared" si="47"/>
        <v>613.4</v>
      </c>
      <c r="H1518" s="2" t="s">
        <v>2978</v>
      </c>
      <c r="I1518" s="2" t="s">
        <v>3774</v>
      </c>
      <c r="J1518" s="2" t="s">
        <v>3667</v>
      </c>
    </row>
    <row r="1519" ht="19" customHeight="1" spans="1:10">
      <c r="A1519" s="2">
        <v>5</v>
      </c>
      <c r="B1519" s="2" t="s">
        <v>341</v>
      </c>
      <c r="C1519" s="2" t="s">
        <v>312</v>
      </c>
      <c r="D1519" s="3">
        <v>6539.5</v>
      </c>
      <c r="E1519" s="3">
        <v>6526.5</v>
      </c>
      <c r="F1519" s="3">
        <f t="shared" si="46"/>
        <v>6526.5</v>
      </c>
      <c r="G1519" s="3">
        <f t="shared" si="47"/>
        <v>13</v>
      </c>
      <c r="H1519" s="2" t="s">
        <v>2978</v>
      </c>
      <c r="I1519" s="2" t="s">
        <v>3754</v>
      </c>
      <c r="J1519" s="2" t="s">
        <v>3596</v>
      </c>
    </row>
    <row r="1520" ht="19" customHeight="1" spans="1:10">
      <c r="A1520" s="2">
        <v>5</v>
      </c>
      <c r="B1520" s="2" t="s">
        <v>221</v>
      </c>
      <c r="C1520" s="2" t="s">
        <v>179</v>
      </c>
      <c r="D1520" s="3">
        <v>8044.5</v>
      </c>
      <c r="E1520" s="3">
        <v>3846.2</v>
      </c>
      <c r="F1520" s="3">
        <f t="shared" si="46"/>
        <v>3846.2</v>
      </c>
      <c r="G1520" s="3">
        <f t="shared" si="47"/>
        <v>4198.3</v>
      </c>
      <c r="H1520" s="2" t="s">
        <v>3625</v>
      </c>
      <c r="I1520" s="2" t="s">
        <v>3756</v>
      </c>
      <c r="J1520" s="2" t="s">
        <v>3775</v>
      </c>
    </row>
    <row r="1521" ht="19" customHeight="1" spans="1:10">
      <c r="A1521" s="2">
        <v>5</v>
      </c>
      <c r="B1521" s="2" t="s">
        <v>139</v>
      </c>
      <c r="C1521" s="2" t="s">
        <v>121</v>
      </c>
      <c r="D1521" s="3">
        <v>1880.1</v>
      </c>
      <c r="E1521" s="3">
        <v>1176.8</v>
      </c>
      <c r="F1521" s="3">
        <f t="shared" si="46"/>
        <v>1176.8</v>
      </c>
      <c r="G1521" s="3">
        <f t="shared" si="47"/>
        <v>703.3</v>
      </c>
      <c r="H1521" s="2" t="s">
        <v>2978</v>
      </c>
      <c r="I1521" s="2" t="s">
        <v>3754</v>
      </c>
      <c r="J1521" s="2" t="s">
        <v>3145</v>
      </c>
    </row>
    <row r="1522" ht="19" customHeight="1" spans="1:10">
      <c r="A1522" s="2">
        <v>5</v>
      </c>
      <c r="B1522" s="2" t="s">
        <v>342</v>
      </c>
      <c r="C1522" s="2" t="s">
        <v>312</v>
      </c>
      <c r="D1522" s="3">
        <v>2073.2</v>
      </c>
      <c r="E1522" s="3">
        <v>2099.2</v>
      </c>
      <c r="F1522" s="3">
        <f t="shared" si="46"/>
        <v>2073.2</v>
      </c>
      <c r="G1522" s="3">
        <f t="shared" si="47"/>
        <v>0</v>
      </c>
      <c r="H1522" s="2" t="s">
        <v>2978</v>
      </c>
      <c r="I1522" s="2" t="s">
        <v>3754</v>
      </c>
      <c r="J1522" s="2" t="s">
        <v>3597</v>
      </c>
    </row>
    <row r="1523" ht="19" customHeight="1" spans="1:10">
      <c r="A1523" s="2">
        <v>5</v>
      </c>
      <c r="B1523" s="2" t="s">
        <v>222</v>
      </c>
      <c r="C1523" s="2" t="s">
        <v>179</v>
      </c>
      <c r="D1523" s="3">
        <v>7543.5</v>
      </c>
      <c r="E1523" s="3">
        <v>7531</v>
      </c>
      <c r="F1523" s="3">
        <f t="shared" si="46"/>
        <v>7531</v>
      </c>
      <c r="G1523" s="3">
        <f t="shared" si="47"/>
        <v>12.5</v>
      </c>
      <c r="H1523" s="2" t="s">
        <v>2978</v>
      </c>
      <c r="I1523" s="2" t="s">
        <v>3754</v>
      </c>
      <c r="J1523" s="2" t="s">
        <v>3292</v>
      </c>
    </row>
    <row r="1524" ht="19" customHeight="1" spans="1:10">
      <c r="A1524" s="2">
        <v>5</v>
      </c>
      <c r="B1524" s="2" t="s">
        <v>62</v>
      </c>
      <c r="C1524" s="2" t="s">
        <v>179</v>
      </c>
      <c r="D1524" s="3">
        <v>8903.8</v>
      </c>
      <c r="E1524" s="3">
        <v>8821.8</v>
      </c>
      <c r="F1524" s="3">
        <f t="shared" si="46"/>
        <v>8821.8</v>
      </c>
      <c r="G1524" s="3">
        <f t="shared" si="47"/>
        <v>82</v>
      </c>
      <c r="H1524" s="2" t="s">
        <v>3625</v>
      </c>
      <c r="I1524" s="2" t="s">
        <v>3776</v>
      </c>
      <c r="J1524" s="2" t="s">
        <v>3777</v>
      </c>
    </row>
    <row r="1525" ht="19" customHeight="1" spans="1:10">
      <c r="A1525" s="2">
        <v>5</v>
      </c>
      <c r="B1525" s="2" t="s">
        <v>343</v>
      </c>
      <c r="C1525" s="2" t="s">
        <v>179</v>
      </c>
      <c r="D1525" s="3">
        <v>9544.7</v>
      </c>
      <c r="E1525" s="3">
        <v>9463.3</v>
      </c>
      <c r="F1525" s="3">
        <f t="shared" si="46"/>
        <v>9463.3</v>
      </c>
      <c r="G1525" s="3">
        <f t="shared" si="47"/>
        <v>81.4000000000015</v>
      </c>
      <c r="H1525" s="2" t="s">
        <v>2978</v>
      </c>
      <c r="I1525" s="2" t="s">
        <v>3778</v>
      </c>
      <c r="J1525" s="2" t="s">
        <v>3221</v>
      </c>
    </row>
    <row r="1526" ht="19" customHeight="1" spans="1:10">
      <c r="A1526" s="2">
        <v>5</v>
      </c>
      <c r="B1526" s="2" t="s">
        <v>3035</v>
      </c>
      <c r="C1526" s="2" t="s">
        <v>179</v>
      </c>
      <c r="D1526" s="3">
        <v>4783.7</v>
      </c>
      <c r="E1526" s="3">
        <v>3358.8</v>
      </c>
      <c r="F1526" s="3">
        <f t="shared" si="46"/>
        <v>3358.8</v>
      </c>
      <c r="G1526" s="3">
        <f t="shared" si="47"/>
        <v>1424.9</v>
      </c>
      <c r="H1526" s="2" t="s">
        <v>2978</v>
      </c>
      <c r="I1526" s="2" t="s">
        <v>3754</v>
      </c>
      <c r="J1526" s="2" t="s">
        <v>3336</v>
      </c>
    </row>
    <row r="1527" ht="19" customHeight="1" spans="1:10">
      <c r="A1527" s="2">
        <v>5</v>
      </c>
      <c r="B1527" s="2" t="s">
        <v>462</v>
      </c>
      <c r="C1527" s="2" t="s">
        <v>121</v>
      </c>
      <c r="D1527" s="3">
        <v>5831.5</v>
      </c>
      <c r="E1527" s="3">
        <v>5421.2</v>
      </c>
      <c r="F1527" s="3">
        <f t="shared" si="46"/>
        <v>5421.2</v>
      </c>
      <c r="G1527" s="3">
        <f t="shared" si="47"/>
        <v>410.3</v>
      </c>
      <c r="H1527" s="2" t="s">
        <v>2978</v>
      </c>
      <c r="I1527" s="2" t="s">
        <v>3755</v>
      </c>
      <c r="J1527" s="2" t="s">
        <v>3171</v>
      </c>
    </row>
    <row r="1528" ht="19" customHeight="1" spans="1:10">
      <c r="A1528" s="2">
        <v>5</v>
      </c>
      <c r="B1528" s="2" t="s">
        <v>562</v>
      </c>
      <c r="C1528" s="2" t="s">
        <v>121</v>
      </c>
      <c r="D1528" s="3">
        <v>3024.8</v>
      </c>
      <c r="E1528" s="3">
        <v>1699.5</v>
      </c>
      <c r="F1528" s="3">
        <f t="shared" si="46"/>
        <v>1699.5</v>
      </c>
      <c r="G1528" s="3">
        <f t="shared" si="47"/>
        <v>1325.3</v>
      </c>
      <c r="H1528" s="2" t="s">
        <v>2978</v>
      </c>
      <c r="I1528" s="2" t="s">
        <v>3755</v>
      </c>
      <c r="J1528" s="2" t="s">
        <v>3281</v>
      </c>
    </row>
    <row r="1529" ht="19" customHeight="1" spans="1:10">
      <c r="A1529" s="2">
        <v>5</v>
      </c>
      <c r="B1529" s="2" t="s">
        <v>344</v>
      </c>
      <c r="C1529" s="2" t="s">
        <v>312</v>
      </c>
      <c r="D1529" s="3">
        <v>7119.3</v>
      </c>
      <c r="E1529" s="3">
        <v>2064.7</v>
      </c>
      <c r="F1529" s="3">
        <f t="shared" si="46"/>
        <v>2064.7</v>
      </c>
      <c r="G1529" s="3">
        <f t="shared" si="47"/>
        <v>5054.6</v>
      </c>
      <c r="H1529" s="2" t="s">
        <v>2978</v>
      </c>
      <c r="I1529" s="2" t="s">
        <v>3754</v>
      </c>
      <c r="J1529" s="2" t="s">
        <v>3598</v>
      </c>
    </row>
    <row r="1530" ht="19" customHeight="1" spans="1:10">
      <c r="A1530" s="2">
        <v>5</v>
      </c>
      <c r="B1530" s="2" t="s">
        <v>223</v>
      </c>
      <c r="C1530" s="2" t="s">
        <v>179</v>
      </c>
      <c r="D1530" s="3">
        <v>13881.7</v>
      </c>
      <c r="E1530" s="3">
        <v>13847.9</v>
      </c>
      <c r="F1530" s="3">
        <f t="shared" si="46"/>
        <v>13847.9</v>
      </c>
      <c r="G1530" s="3">
        <f t="shared" si="47"/>
        <v>33.8000000000011</v>
      </c>
      <c r="H1530" s="2" t="s">
        <v>2978</v>
      </c>
      <c r="I1530" s="2" t="s">
        <v>3754</v>
      </c>
      <c r="J1530" s="2" t="s">
        <v>3344</v>
      </c>
    </row>
    <row r="1531" ht="19" customHeight="1" spans="1:10">
      <c r="A1531" s="2">
        <v>5</v>
      </c>
      <c r="B1531" s="2" t="s">
        <v>140</v>
      </c>
      <c r="C1531" s="2" t="s">
        <v>121</v>
      </c>
      <c r="D1531" s="3">
        <v>3653.1</v>
      </c>
      <c r="E1531" s="3">
        <v>2909.8</v>
      </c>
      <c r="F1531" s="3">
        <f t="shared" si="46"/>
        <v>2909.8</v>
      </c>
      <c r="G1531" s="3">
        <f t="shared" si="47"/>
        <v>743.3</v>
      </c>
      <c r="H1531" s="2" t="s">
        <v>2978</v>
      </c>
      <c r="I1531" s="2" t="s">
        <v>3754</v>
      </c>
      <c r="J1531" s="2" t="s">
        <v>3141</v>
      </c>
    </row>
    <row r="1532" ht="19" customHeight="1" spans="1:10">
      <c r="A1532" s="2">
        <v>5</v>
      </c>
      <c r="B1532" s="2" t="s">
        <v>345</v>
      </c>
      <c r="C1532" s="2" t="s">
        <v>312</v>
      </c>
      <c r="D1532" s="3">
        <v>13233.4</v>
      </c>
      <c r="E1532" s="3">
        <v>10433.5</v>
      </c>
      <c r="F1532" s="3">
        <f t="shared" si="46"/>
        <v>10433.5</v>
      </c>
      <c r="G1532" s="3">
        <f t="shared" si="47"/>
        <v>2799.9</v>
      </c>
      <c r="H1532" s="2" t="s">
        <v>2978</v>
      </c>
      <c r="I1532" s="2" t="s">
        <v>3754</v>
      </c>
      <c r="J1532" s="2" t="s">
        <v>3599</v>
      </c>
    </row>
    <row r="1533" ht="19" customHeight="1" spans="1:10">
      <c r="A1533" s="2">
        <v>5</v>
      </c>
      <c r="B1533" s="2" t="s">
        <v>3645</v>
      </c>
      <c r="C1533" s="2" t="s">
        <v>121</v>
      </c>
      <c r="D1533" s="3">
        <v>2581.3</v>
      </c>
      <c r="E1533" s="3">
        <v>2516.6</v>
      </c>
      <c r="F1533" s="3">
        <f t="shared" si="46"/>
        <v>2516.6</v>
      </c>
      <c r="G1533" s="3">
        <f t="shared" si="47"/>
        <v>64.7000000000003</v>
      </c>
      <c r="H1533" s="2" t="s">
        <v>2978</v>
      </c>
      <c r="I1533" s="2" t="s">
        <v>3754</v>
      </c>
      <c r="J1533" s="2" t="s">
        <v>3240</v>
      </c>
    </row>
    <row r="1534" ht="19" customHeight="1" spans="1:10">
      <c r="A1534" s="2">
        <v>5</v>
      </c>
      <c r="B1534" s="2" t="s">
        <v>463</v>
      </c>
      <c r="C1534" s="2" t="s">
        <v>179</v>
      </c>
      <c r="D1534" s="3">
        <v>2964.9</v>
      </c>
      <c r="E1534" s="3">
        <v>2963.7</v>
      </c>
      <c r="F1534" s="3">
        <f t="shared" si="46"/>
        <v>2963.7</v>
      </c>
      <c r="G1534" s="3">
        <f t="shared" si="47"/>
        <v>1.20000000000027</v>
      </c>
      <c r="H1534" s="2" t="s">
        <v>2978</v>
      </c>
      <c r="I1534" s="2" t="s">
        <v>3754</v>
      </c>
      <c r="J1534" s="2" t="s">
        <v>3037</v>
      </c>
    </row>
    <row r="1535" ht="19" customHeight="1" spans="1:10">
      <c r="A1535" s="2">
        <v>5</v>
      </c>
      <c r="B1535" s="2" t="s">
        <v>3501</v>
      </c>
      <c r="C1535" s="2" t="s">
        <v>179</v>
      </c>
      <c r="D1535" s="3">
        <v>10729.5</v>
      </c>
      <c r="E1535" s="3">
        <v>10719</v>
      </c>
      <c r="F1535" s="3">
        <f t="shared" si="46"/>
        <v>10719</v>
      </c>
      <c r="G1535" s="3">
        <f t="shared" si="47"/>
        <v>10.5</v>
      </c>
      <c r="H1535" s="2" t="s">
        <v>2978</v>
      </c>
      <c r="I1535" s="2" t="s">
        <v>3779</v>
      </c>
      <c r="J1535" s="2" t="s">
        <v>3780</v>
      </c>
    </row>
    <row r="1536" ht="19" customHeight="1" spans="1:10">
      <c r="A1536" s="2">
        <v>5</v>
      </c>
      <c r="B1536" s="2" t="s">
        <v>3781</v>
      </c>
      <c r="C1536" s="2" t="s">
        <v>121</v>
      </c>
      <c r="D1536" s="3">
        <v>2995.4</v>
      </c>
      <c r="E1536" s="3">
        <v>1319.9</v>
      </c>
      <c r="F1536" s="3">
        <f t="shared" si="46"/>
        <v>1319.9</v>
      </c>
      <c r="G1536" s="3">
        <f t="shared" si="47"/>
        <v>1675.5</v>
      </c>
      <c r="H1536" s="2" t="s">
        <v>2978</v>
      </c>
      <c r="I1536" s="2" t="s">
        <v>3755</v>
      </c>
      <c r="J1536" s="2" t="s">
        <v>2989</v>
      </c>
    </row>
    <row r="1537" ht="19" customHeight="1" spans="1:10">
      <c r="A1537" s="2">
        <v>5</v>
      </c>
      <c r="B1537" s="2" t="s">
        <v>347</v>
      </c>
      <c r="C1537" s="2" t="s">
        <v>312</v>
      </c>
      <c r="D1537" s="3">
        <v>6422.2</v>
      </c>
      <c r="E1537" s="3">
        <v>6413.2</v>
      </c>
      <c r="F1537" s="3">
        <f t="shared" si="46"/>
        <v>6413.2</v>
      </c>
      <c r="G1537" s="3">
        <f t="shared" si="47"/>
        <v>9</v>
      </c>
      <c r="H1537" s="2" t="s">
        <v>2978</v>
      </c>
      <c r="I1537" s="2" t="s">
        <v>3754</v>
      </c>
      <c r="J1537" s="2" t="s">
        <v>3600</v>
      </c>
    </row>
    <row r="1538" ht="19" customHeight="1" spans="1:10">
      <c r="A1538" s="2">
        <v>5</v>
      </c>
      <c r="B1538" s="2" t="s">
        <v>3038</v>
      </c>
      <c r="C1538" s="2" t="s">
        <v>121</v>
      </c>
      <c r="D1538" s="3">
        <v>2607.6</v>
      </c>
      <c r="E1538" s="3"/>
      <c r="F1538" s="3">
        <f t="shared" ref="F1538:F1601" si="48">IF(ISNUMBER(E1538),MIN(D1538,E1538),D1538)</f>
        <v>2607.6</v>
      </c>
      <c r="G1538" s="3">
        <f t="shared" ref="G1538:G1601" si="49">D1538-F1538</f>
        <v>0</v>
      </c>
      <c r="H1538" s="2" t="s">
        <v>3039</v>
      </c>
      <c r="I1538" s="2" t="s">
        <v>3754</v>
      </c>
      <c r="J1538" s="2" t="s">
        <v>3187</v>
      </c>
    </row>
    <row r="1539" ht="19" customHeight="1" spans="1:10">
      <c r="A1539" s="2">
        <v>5</v>
      </c>
      <c r="B1539" s="2" t="s">
        <v>3041</v>
      </c>
      <c r="C1539" s="2" t="s">
        <v>121</v>
      </c>
      <c r="D1539" s="3">
        <v>4027.3</v>
      </c>
      <c r="E1539" s="3"/>
      <c r="F1539" s="3">
        <f t="shared" si="48"/>
        <v>4027.3</v>
      </c>
      <c r="G1539" s="3">
        <f t="shared" si="49"/>
        <v>0</v>
      </c>
      <c r="H1539" s="2" t="s">
        <v>3039</v>
      </c>
      <c r="I1539" s="2" t="s">
        <v>3754</v>
      </c>
      <c r="J1539" s="2" t="s">
        <v>3195</v>
      </c>
    </row>
    <row r="1540" ht="19" customHeight="1" spans="1:10">
      <c r="A1540" s="2">
        <v>5</v>
      </c>
      <c r="B1540" s="2" t="s">
        <v>3043</v>
      </c>
      <c r="C1540" s="2" t="s">
        <v>179</v>
      </c>
      <c r="D1540" s="3">
        <v>0</v>
      </c>
      <c r="E1540" s="3">
        <v>0</v>
      </c>
      <c r="F1540" s="3">
        <f t="shared" si="48"/>
        <v>0</v>
      </c>
      <c r="G1540" s="3">
        <f t="shared" si="49"/>
        <v>0</v>
      </c>
      <c r="H1540" s="2" t="s">
        <v>2978</v>
      </c>
      <c r="I1540" s="2" t="s">
        <v>3758</v>
      </c>
      <c r="J1540" s="2" t="s">
        <v>3131</v>
      </c>
    </row>
    <row r="1541" ht="19" customHeight="1" spans="1:10">
      <c r="A1541" s="2">
        <v>5</v>
      </c>
      <c r="B1541" s="2" t="s">
        <v>464</v>
      </c>
      <c r="C1541" s="2" t="s">
        <v>444</v>
      </c>
      <c r="D1541" s="3">
        <v>66.4</v>
      </c>
      <c r="E1541" s="3">
        <v>66.3</v>
      </c>
      <c r="F1541" s="3">
        <f t="shared" si="48"/>
        <v>66.3</v>
      </c>
      <c r="G1541" s="3">
        <f t="shared" si="49"/>
        <v>0.100000000000009</v>
      </c>
      <c r="H1541" s="2" t="s">
        <v>2978</v>
      </c>
      <c r="I1541" s="2" t="s">
        <v>3782</v>
      </c>
      <c r="J1541" s="2" t="s">
        <v>3521</v>
      </c>
    </row>
    <row r="1542" ht="19" customHeight="1" spans="1:10">
      <c r="A1542" s="2">
        <v>5</v>
      </c>
      <c r="B1542" s="2" t="s">
        <v>464</v>
      </c>
      <c r="C1542" s="2" t="s">
        <v>121</v>
      </c>
      <c r="D1542" s="3">
        <v>920.5</v>
      </c>
      <c r="E1542" s="3">
        <v>906.7</v>
      </c>
      <c r="F1542" s="3">
        <f t="shared" si="48"/>
        <v>906.7</v>
      </c>
      <c r="G1542" s="3">
        <f t="shared" si="49"/>
        <v>13.8</v>
      </c>
      <c r="H1542" s="2" t="s">
        <v>2978</v>
      </c>
      <c r="I1542" s="2" t="s">
        <v>3762</v>
      </c>
      <c r="J1542" s="2" t="s">
        <v>3333</v>
      </c>
    </row>
    <row r="1543" ht="19" customHeight="1" spans="1:10">
      <c r="A1543" s="2">
        <v>5</v>
      </c>
      <c r="B1543" s="2" t="s">
        <v>273</v>
      </c>
      <c r="C1543" s="2" t="s">
        <v>274</v>
      </c>
      <c r="D1543" s="3">
        <v>6208.5</v>
      </c>
      <c r="E1543" s="3"/>
      <c r="F1543" s="3">
        <f t="shared" si="48"/>
        <v>6208.5</v>
      </c>
      <c r="G1543" s="3">
        <f t="shared" si="49"/>
        <v>0</v>
      </c>
      <c r="H1543" s="2" t="s">
        <v>3039</v>
      </c>
      <c r="I1543" s="2" t="s">
        <v>3754</v>
      </c>
      <c r="J1543" s="2" t="s">
        <v>3339</v>
      </c>
    </row>
    <row r="1544" ht="19" customHeight="1" spans="1:10">
      <c r="A1544" s="2">
        <v>5</v>
      </c>
      <c r="B1544" s="2" t="s">
        <v>467</v>
      </c>
      <c r="C1544" s="2" t="s">
        <v>121</v>
      </c>
      <c r="D1544" s="3">
        <v>3658.1</v>
      </c>
      <c r="E1544" s="3"/>
      <c r="F1544" s="3">
        <f t="shared" si="48"/>
        <v>3658.1</v>
      </c>
      <c r="G1544" s="3">
        <f t="shared" si="49"/>
        <v>0</v>
      </c>
      <c r="H1544" s="2" t="s">
        <v>3039</v>
      </c>
      <c r="I1544" s="2" t="s">
        <v>3754</v>
      </c>
      <c r="J1544" s="2" t="s">
        <v>3264</v>
      </c>
    </row>
    <row r="1545" ht="19" customHeight="1" spans="1:10">
      <c r="A1545" s="2">
        <v>5</v>
      </c>
      <c r="B1545" s="2" t="s">
        <v>3647</v>
      </c>
      <c r="C1545" s="2" t="s">
        <v>121</v>
      </c>
      <c r="D1545" s="3">
        <v>3277.6</v>
      </c>
      <c r="E1545" s="3"/>
      <c r="F1545" s="3">
        <f t="shared" si="48"/>
        <v>3277.6</v>
      </c>
      <c r="G1545" s="3">
        <f t="shared" si="49"/>
        <v>0</v>
      </c>
      <c r="H1545" s="2" t="s">
        <v>3039</v>
      </c>
      <c r="I1545" s="2" t="s">
        <v>3754</v>
      </c>
      <c r="J1545" s="2" t="s">
        <v>3341</v>
      </c>
    </row>
    <row r="1546" ht="19" customHeight="1" spans="1:10">
      <c r="A1546" s="2">
        <v>5</v>
      </c>
      <c r="B1546" s="2" t="s">
        <v>224</v>
      </c>
      <c r="C1546" s="2" t="s">
        <v>179</v>
      </c>
      <c r="D1546" s="3">
        <v>1778.1</v>
      </c>
      <c r="E1546" s="3"/>
      <c r="F1546" s="3">
        <f t="shared" si="48"/>
        <v>1778.1</v>
      </c>
      <c r="G1546" s="3">
        <f t="shared" si="49"/>
        <v>0</v>
      </c>
      <c r="H1546" s="2" t="s">
        <v>3039</v>
      </c>
      <c r="I1546" s="2" t="s">
        <v>3754</v>
      </c>
      <c r="J1546" s="2" t="s">
        <v>3313</v>
      </c>
    </row>
    <row r="1547" ht="19" customHeight="1" spans="1:10">
      <c r="A1547" s="2">
        <v>5</v>
      </c>
      <c r="B1547" s="2" t="s">
        <v>3649</v>
      </c>
      <c r="C1547" s="2" t="s">
        <v>66</v>
      </c>
      <c r="D1547" s="3">
        <v>4880.9</v>
      </c>
      <c r="E1547" s="3"/>
      <c r="F1547" s="3">
        <f t="shared" si="48"/>
        <v>4880.9</v>
      </c>
      <c r="G1547" s="3">
        <f t="shared" si="49"/>
        <v>0</v>
      </c>
      <c r="H1547" s="2" t="s">
        <v>3039</v>
      </c>
      <c r="I1547" s="2" t="s">
        <v>3754</v>
      </c>
      <c r="J1547" s="2" t="s">
        <v>3064</v>
      </c>
    </row>
    <row r="1548" ht="19" customHeight="1" spans="1:10">
      <c r="A1548" s="2">
        <v>5</v>
      </c>
      <c r="B1548" s="2" t="s">
        <v>279</v>
      </c>
      <c r="C1548" s="2" t="s">
        <v>274</v>
      </c>
      <c r="D1548" s="3">
        <v>6081.7</v>
      </c>
      <c r="E1548" s="3"/>
      <c r="F1548" s="3">
        <f t="shared" si="48"/>
        <v>6081.7</v>
      </c>
      <c r="G1548" s="3">
        <f t="shared" si="49"/>
        <v>0</v>
      </c>
      <c r="H1548" s="2" t="s">
        <v>3039</v>
      </c>
      <c r="I1548" s="2" t="s">
        <v>3754</v>
      </c>
      <c r="J1548" s="2" t="s">
        <v>3210</v>
      </c>
    </row>
    <row r="1549" ht="19" customHeight="1" spans="1:10">
      <c r="A1549" s="2">
        <v>5</v>
      </c>
      <c r="B1549" s="2" t="s">
        <v>3504</v>
      </c>
      <c r="C1549" s="2" t="s">
        <v>274</v>
      </c>
      <c r="D1549" s="3">
        <v>5498.9</v>
      </c>
      <c r="E1549" s="3"/>
      <c r="F1549" s="3">
        <f t="shared" si="48"/>
        <v>5498.9</v>
      </c>
      <c r="G1549" s="3">
        <f t="shared" si="49"/>
        <v>0</v>
      </c>
      <c r="H1549" s="2" t="s">
        <v>3039</v>
      </c>
      <c r="I1549" s="2" t="s">
        <v>3754</v>
      </c>
      <c r="J1549" s="2" t="s">
        <v>3377</v>
      </c>
    </row>
    <row r="1550" ht="19" customHeight="1" spans="1:10">
      <c r="A1550" s="2">
        <v>5</v>
      </c>
      <c r="B1550" s="2" t="s">
        <v>3652</v>
      </c>
      <c r="C1550" s="2" t="s">
        <v>274</v>
      </c>
      <c r="D1550" s="3">
        <v>6490.1</v>
      </c>
      <c r="E1550" s="3"/>
      <c r="F1550" s="3">
        <f t="shared" si="48"/>
        <v>6490.1</v>
      </c>
      <c r="G1550" s="3">
        <f t="shared" si="49"/>
        <v>0</v>
      </c>
      <c r="H1550" s="2" t="s">
        <v>3039</v>
      </c>
      <c r="I1550" s="2" t="s">
        <v>3754</v>
      </c>
      <c r="J1550" s="2" t="s">
        <v>3144</v>
      </c>
    </row>
    <row r="1551" ht="19" customHeight="1" spans="1:10">
      <c r="A1551" s="2">
        <v>5</v>
      </c>
      <c r="B1551" s="2" t="s">
        <v>3654</v>
      </c>
      <c r="C1551" s="2" t="s">
        <v>444</v>
      </c>
      <c r="D1551" s="3">
        <v>1160.4</v>
      </c>
      <c r="E1551" s="3"/>
      <c r="F1551" s="3">
        <f t="shared" si="48"/>
        <v>1160.4</v>
      </c>
      <c r="G1551" s="3">
        <f t="shared" si="49"/>
        <v>0</v>
      </c>
      <c r="H1551" s="2" t="s">
        <v>3039</v>
      </c>
      <c r="I1551" s="2" t="s">
        <v>3754</v>
      </c>
      <c r="J1551" s="2" t="s">
        <v>3523</v>
      </c>
    </row>
    <row r="1552" ht="19" customHeight="1" spans="1:10">
      <c r="A1552" s="2">
        <v>5</v>
      </c>
      <c r="B1552" s="2" t="s">
        <v>229</v>
      </c>
      <c r="C1552" s="2" t="s">
        <v>179</v>
      </c>
      <c r="D1552" s="3">
        <v>386.1</v>
      </c>
      <c r="E1552" s="3"/>
      <c r="F1552" s="3">
        <f t="shared" si="48"/>
        <v>386.1</v>
      </c>
      <c r="G1552" s="3">
        <f t="shared" si="49"/>
        <v>0</v>
      </c>
      <c r="H1552" s="2" t="s">
        <v>3039</v>
      </c>
      <c r="I1552" s="2" t="s">
        <v>3782</v>
      </c>
      <c r="J1552" s="2" t="s">
        <v>3307</v>
      </c>
    </row>
    <row r="1553" ht="19" customHeight="1" spans="1:10">
      <c r="A1553" s="2">
        <v>5</v>
      </c>
      <c r="B1553" s="2" t="s">
        <v>229</v>
      </c>
      <c r="C1553" s="2" t="s">
        <v>274</v>
      </c>
      <c r="D1553" s="3">
        <v>17.6</v>
      </c>
      <c r="E1553" s="3"/>
      <c r="F1553" s="3">
        <f t="shared" si="48"/>
        <v>17.6</v>
      </c>
      <c r="G1553" s="3">
        <f t="shared" si="49"/>
        <v>0</v>
      </c>
      <c r="H1553" s="2" t="s">
        <v>3039</v>
      </c>
      <c r="I1553" s="2" t="s">
        <v>3770</v>
      </c>
      <c r="J1553" s="2" t="s">
        <v>3384</v>
      </c>
    </row>
    <row r="1554" ht="19" customHeight="1" spans="1:10">
      <c r="A1554" s="2">
        <v>5</v>
      </c>
      <c r="B1554" s="2" t="s">
        <v>280</v>
      </c>
      <c r="C1554" s="2" t="s">
        <v>274</v>
      </c>
      <c r="D1554" s="3">
        <v>3564.7</v>
      </c>
      <c r="E1554" s="3"/>
      <c r="F1554" s="3">
        <f t="shared" si="48"/>
        <v>3564.7</v>
      </c>
      <c r="G1554" s="3">
        <f t="shared" si="49"/>
        <v>0</v>
      </c>
      <c r="H1554" s="2" t="s">
        <v>3039</v>
      </c>
      <c r="I1554" s="2" t="s">
        <v>3754</v>
      </c>
      <c r="J1554" s="2" t="s">
        <v>3090</v>
      </c>
    </row>
    <row r="1555" ht="19" customHeight="1" spans="1:10">
      <c r="A1555" s="2">
        <v>5</v>
      </c>
      <c r="B1555" s="2" t="s">
        <v>472</v>
      </c>
      <c r="C1555" s="2" t="s">
        <v>444</v>
      </c>
      <c r="D1555" s="3">
        <v>838.9</v>
      </c>
      <c r="E1555" s="3"/>
      <c r="F1555" s="3">
        <f t="shared" si="48"/>
        <v>838.9</v>
      </c>
      <c r="G1555" s="3">
        <f t="shared" si="49"/>
        <v>0</v>
      </c>
      <c r="H1555" s="2" t="s">
        <v>3039</v>
      </c>
      <c r="I1555" s="2" t="s">
        <v>3754</v>
      </c>
      <c r="J1555" s="2" t="s">
        <v>3524</v>
      </c>
    </row>
    <row r="1556" ht="19" customHeight="1" spans="1:10">
      <c r="A1556" s="2">
        <v>5</v>
      </c>
      <c r="B1556" s="2" t="s">
        <v>475</v>
      </c>
      <c r="C1556" s="2" t="s">
        <v>121</v>
      </c>
      <c r="D1556" s="3">
        <v>314.5</v>
      </c>
      <c r="E1556" s="3"/>
      <c r="F1556" s="3">
        <f t="shared" si="48"/>
        <v>314.5</v>
      </c>
      <c r="G1556" s="3">
        <f t="shared" si="49"/>
        <v>0</v>
      </c>
      <c r="H1556" s="2" t="s">
        <v>3039</v>
      </c>
      <c r="I1556" s="2" t="s">
        <v>3783</v>
      </c>
      <c r="J1556" s="2" t="s">
        <v>3051</v>
      </c>
    </row>
    <row r="1557" ht="19" customHeight="1" spans="1:10">
      <c r="A1557" s="2">
        <v>5</v>
      </c>
      <c r="B1557" s="2" t="s">
        <v>234</v>
      </c>
      <c r="C1557" s="2" t="s">
        <v>274</v>
      </c>
      <c r="D1557" s="3">
        <v>940.57</v>
      </c>
      <c r="E1557" s="3"/>
      <c r="F1557" s="3">
        <f t="shared" si="48"/>
        <v>940.57</v>
      </c>
      <c r="G1557" s="3">
        <f t="shared" si="49"/>
        <v>0</v>
      </c>
      <c r="H1557" s="2" t="s">
        <v>3039</v>
      </c>
      <c r="I1557" s="2" t="s">
        <v>3784</v>
      </c>
      <c r="J1557" s="2" t="s">
        <v>3397</v>
      </c>
    </row>
    <row r="1558" ht="19" customHeight="1" spans="1:10">
      <c r="A1558" s="2">
        <v>5</v>
      </c>
      <c r="B1558" s="2" t="s">
        <v>3656</v>
      </c>
      <c r="C1558" s="2" t="s">
        <v>274</v>
      </c>
      <c r="D1558" s="3">
        <v>6101</v>
      </c>
      <c r="E1558" s="3"/>
      <c r="F1558" s="3">
        <f t="shared" si="48"/>
        <v>6101</v>
      </c>
      <c r="G1558" s="3">
        <f t="shared" si="49"/>
        <v>0</v>
      </c>
      <c r="H1558" s="2" t="s">
        <v>3039</v>
      </c>
      <c r="I1558" s="2" t="s">
        <v>3754</v>
      </c>
      <c r="J1558" s="2" t="s">
        <v>3350</v>
      </c>
    </row>
    <row r="1559" ht="19" customHeight="1" spans="1:10">
      <c r="A1559" s="2">
        <v>5</v>
      </c>
      <c r="B1559" s="2" t="s">
        <v>281</v>
      </c>
      <c r="C1559" s="2" t="s">
        <v>274</v>
      </c>
      <c r="D1559" s="3">
        <v>5987.4</v>
      </c>
      <c r="E1559" s="3"/>
      <c r="F1559" s="3">
        <f t="shared" si="48"/>
        <v>5987.4</v>
      </c>
      <c r="G1559" s="3">
        <f t="shared" si="49"/>
        <v>0</v>
      </c>
      <c r="H1559" s="2" t="s">
        <v>3039</v>
      </c>
      <c r="I1559" s="2" t="s">
        <v>3754</v>
      </c>
      <c r="J1559" s="2" t="s">
        <v>3185</v>
      </c>
    </row>
    <row r="1560" ht="19" customHeight="1" spans="1:10">
      <c r="A1560" s="2">
        <v>5</v>
      </c>
      <c r="B1560" s="2" t="s">
        <v>482</v>
      </c>
      <c r="C1560" s="2" t="s">
        <v>121</v>
      </c>
      <c r="D1560" s="3">
        <v>4192.5</v>
      </c>
      <c r="E1560" s="3"/>
      <c r="F1560" s="3">
        <f t="shared" si="48"/>
        <v>4192.5</v>
      </c>
      <c r="G1560" s="3">
        <f t="shared" si="49"/>
        <v>0</v>
      </c>
      <c r="H1560" s="2" t="s">
        <v>3039</v>
      </c>
      <c r="I1560" s="2" t="s">
        <v>3754</v>
      </c>
      <c r="J1560" s="2" t="s">
        <v>3218</v>
      </c>
    </row>
    <row r="1561" ht="19" customHeight="1" spans="1:10">
      <c r="A1561" s="2">
        <v>5</v>
      </c>
      <c r="B1561" s="2" t="s">
        <v>3657</v>
      </c>
      <c r="C1561" s="2" t="s">
        <v>444</v>
      </c>
      <c r="D1561" s="3">
        <v>2741</v>
      </c>
      <c r="E1561" s="3"/>
      <c r="F1561" s="3">
        <f t="shared" si="48"/>
        <v>2741</v>
      </c>
      <c r="G1561" s="3">
        <f t="shared" si="49"/>
        <v>0</v>
      </c>
      <c r="H1561" s="2" t="s">
        <v>3039</v>
      </c>
      <c r="I1561" s="2" t="s">
        <v>3754</v>
      </c>
      <c r="J1561" s="2" t="s">
        <v>3525</v>
      </c>
    </row>
    <row r="1562" ht="19" customHeight="1" spans="1:10">
      <c r="A1562" s="2">
        <v>5</v>
      </c>
      <c r="B1562" s="2" t="s">
        <v>64</v>
      </c>
      <c r="C1562" s="2" t="s">
        <v>66</v>
      </c>
      <c r="D1562" s="3">
        <v>4868.4</v>
      </c>
      <c r="E1562" s="3"/>
      <c r="F1562" s="3">
        <f t="shared" si="48"/>
        <v>4868.4</v>
      </c>
      <c r="G1562" s="3">
        <f t="shared" si="49"/>
        <v>0</v>
      </c>
      <c r="H1562" s="2" t="s">
        <v>3039</v>
      </c>
      <c r="I1562" s="2" t="s">
        <v>3754</v>
      </c>
      <c r="J1562" s="2" t="s">
        <v>3119</v>
      </c>
    </row>
    <row r="1563" ht="19" customHeight="1" spans="1:10">
      <c r="A1563" s="2">
        <v>5</v>
      </c>
      <c r="B1563" s="2" t="s">
        <v>72</v>
      </c>
      <c r="C1563" s="2" t="s">
        <v>66</v>
      </c>
      <c r="D1563" s="3">
        <v>4512.9</v>
      </c>
      <c r="E1563" s="3"/>
      <c r="F1563" s="3">
        <f t="shared" si="48"/>
        <v>4512.9</v>
      </c>
      <c r="G1563" s="3">
        <f t="shared" si="49"/>
        <v>0</v>
      </c>
      <c r="H1563" s="2" t="s">
        <v>3039</v>
      </c>
      <c r="I1563" s="2" t="s">
        <v>3754</v>
      </c>
      <c r="J1563" s="2" t="s">
        <v>3024</v>
      </c>
    </row>
    <row r="1564" ht="19" customHeight="1" spans="1:10">
      <c r="A1564" s="2">
        <v>5</v>
      </c>
      <c r="B1564" s="2" t="s">
        <v>573</v>
      </c>
      <c r="C1564" s="2" t="s">
        <v>564</v>
      </c>
      <c r="D1564" s="3">
        <v>1470.8</v>
      </c>
      <c r="E1564" s="3"/>
      <c r="F1564" s="3">
        <f t="shared" si="48"/>
        <v>1470.8</v>
      </c>
      <c r="G1564" s="3">
        <f t="shared" si="49"/>
        <v>0</v>
      </c>
      <c r="H1564" s="2" t="s">
        <v>3039</v>
      </c>
      <c r="I1564" s="2" t="s">
        <v>3754</v>
      </c>
      <c r="J1564" s="2" t="s">
        <v>3668</v>
      </c>
    </row>
    <row r="1565" ht="19" customHeight="1" spans="1:10">
      <c r="A1565" s="2">
        <v>5</v>
      </c>
      <c r="B1565" s="2" t="s">
        <v>3506</v>
      </c>
      <c r="C1565" s="2" t="s">
        <v>66</v>
      </c>
      <c r="D1565" s="3">
        <v>5422.7</v>
      </c>
      <c r="E1565" s="3"/>
      <c r="F1565" s="3">
        <f t="shared" si="48"/>
        <v>5422.7</v>
      </c>
      <c r="G1565" s="3">
        <f t="shared" si="49"/>
        <v>0</v>
      </c>
      <c r="H1565" s="2" t="s">
        <v>3039</v>
      </c>
      <c r="I1565" s="2" t="s">
        <v>3754</v>
      </c>
      <c r="J1565" s="2" t="s">
        <v>3250</v>
      </c>
    </row>
    <row r="1566" ht="19" customHeight="1" spans="1:10">
      <c r="A1566" s="2">
        <v>5</v>
      </c>
      <c r="B1566" s="2" t="s">
        <v>487</v>
      </c>
      <c r="C1566" s="2" t="s">
        <v>121</v>
      </c>
      <c r="D1566" s="3">
        <v>4150.1</v>
      </c>
      <c r="E1566" s="3"/>
      <c r="F1566" s="3">
        <f t="shared" si="48"/>
        <v>4150.1</v>
      </c>
      <c r="G1566" s="3">
        <f t="shared" si="49"/>
        <v>0</v>
      </c>
      <c r="H1566" s="2" t="s">
        <v>3039</v>
      </c>
      <c r="I1566" s="2" t="s">
        <v>3754</v>
      </c>
      <c r="J1566" s="2" t="s">
        <v>3189</v>
      </c>
    </row>
    <row r="1567" ht="19" customHeight="1" spans="1:10">
      <c r="A1567" s="2">
        <v>5</v>
      </c>
      <c r="B1567" s="2" t="s">
        <v>3048</v>
      </c>
      <c r="C1567" s="2" t="s">
        <v>564</v>
      </c>
      <c r="D1567" s="3">
        <v>261.6</v>
      </c>
      <c r="E1567" s="3"/>
      <c r="F1567" s="3">
        <f t="shared" si="48"/>
        <v>261.6</v>
      </c>
      <c r="G1567" s="3">
        <f t="shared" si="49"/>
        <v>0</v>
      </c>
      <c r="H1567" s="2" t="s">
        <v>3039</v>
      </c>
      <c r="I1567" s="2" t="s">
        <v>3785</v>
      </c>
      <c r="J1567" s="2" t="s">
        <v>3669</v>
      </c>
    </row>
    <row r="1568" ht="19" customHeight="1" spans="1:10">
      <c r="A1568" s="2">
        <v>5</v>
      </c>
      <c r="B1568" s="2" t="s">
        <v>3052</v>
      </c>
      <c r="C1568" s="2" t="s">
        <v>179</v>
      </c>
      <c r="D1568" s="3">
        <v>1034.5</v>
      </c>
      <c r="E1568" s="3"/>
      <c r="F1568" s="3">
        <f t="shared" si="48"/>
        <v>1034.5</v>
      </c>
      <c r="G1568" s="3">
        <f t="shared" si="49"/>
        <v>0</v>
      </c>
      <c r="H1568" s="2" t="s">
        <v>3039</v>
      </c>
      <c r="I1568" s="2" t="s">
        <v>3754</v>
      </c>
      <c r="J1568" s="2" t="s">
        <v>3342</v>
      </c>
    </row>
    <row r="1569" ht="19" customHeight="1" spans="1:10">
      <c r="A1569" s="2">
        <v>5</v>
      </c>
      <c r="B1569" s="2" t="s">
        <v>579</v>
      </c>
      <c r="C1569" s="2" t="s">
        <v>121</v>
      </c>
      <c r="D1569" s="3">
        <v>2325.5</v>
      </c>
      <c r="E1569" s="3"/>
      <c r="F1569" s="3">
        <f t="shared" si="48"/>
        <v>2325.5</v>
      </c>
      <c r="G1569" s="3">
        <f t="shared" si="49"/>
        <v>0</v>
      </c>
      <c r="H1569" s="2" t="s">
        <v>3039</v>
      </c>
      <c r="I1569" s="2" t="s">
        <v>3754</v>
      </c>
      <c r="J1569" s="2" t="s">
        <v>3387</v>
      </c>
    </row>
    <row r="1570" ht="19" customHeight="1" spans="1:10">
      <c r="A1570" s="2">
        <v>5</v>
      </c>
      <c r="B1570" s="2" t="s">
        <v>355</v>
      </c>
      <c r="C1570" s="2" t="s">
        <v>356</v>
      </c>
      <c r="D1570" s="3">
        <v>3503.7</v>
      </c>
      <c r="E1570" s="3"/>
      <c r="F1570" s="3">
        <f t="shared" si="48"/>
        <v>3503.7</v>
      </c>
      <c r="G1570" s="3">
        <f t="shared" si="49"/>
        <v>0</v>
      </c>
      <c r="H1570" s="2" t="s">
        <v>3039</v>
      </c>
      <c r="I1570" s="2" t="s">
        <v>3754</v>
      </c>
      <c r="J1570" s="2" t="s">
        <v>3274</v>
      </c>
    </row>
    <row r="1571" ht="19" customHeight="1" spans="1:10">
      <c r="A1571" s="2">
        <v>5</v>
      </c>
      <c r="B1571" s="2" t="s">
        <v>3056</v>
      </c>
      <c r="C1571" s="2" t="s">
        <v>66</v>
      </c>
      <c r="D1571" s="3">
        <v>32.9</v>
      </c>
      <c r="E1571" s="3"/>
      <c r="F1571" s="3">
        <f t="shared" si="48"/>
        <v>32.9</v>
      </c>
      <c r="G1571" s="3">
        <f t="shared" si="49"/>
        <v>0</v>
      </c>
      <c r="H1571" s="2" t="s">
        <v>3039</v>
      </c>
      <c r="I1571" s="2" t="s">
        <v>3784</v>
      </c>
      <c r="J1571" s="2" t="s">
        <v>3081</v>
      </c>
    </row>
    <row r="1572" ht="19" customHeight="1" spans="1:10">
      <c r="A1572" s="2">
        <v>5</v>
      </c>
      <c r="B1572" s="2" t="s">
        <v>3511</v>
      </c>
      <c r="C1572" s="2" t="s">
        <v>66</v>
      </c>
      <c r="D1572" s="3">
        <v>0.8</v>
      </c>
      <c r="E1572" s="3"/>
      <c r="F1572" s="3">
        <f t="shared" si="48"/>
        <v>0.8</v>
      </c>
      <c r="G1572" s="3">
        <f t="shared" si="49"/>
        <v>0</v>
      </c>
      <c r="H1572" s="2" t="s">
        <v>3039</v>
      </c>
      <c r="I1572" s="2" t="s">
        <v>3784</v>
      </c>
      <c r="J1572" s="2" t="s">
        <v>3233</v>
      </c>
    </row>
    <row r="1573" ht="19" customHeight="1" spans="1:10">
      <c r="A1573" s="2">
        <v>5</v>
      </c>
      <c r="B1573" s="2" t="s">
        <v>580</v>
      </c>
      <c r="C1573" s="2" t="s">
        <v>121</v>
      </c>
      <c r="D1573" s="3">
        <v>1237.3</v>
      </c>
      <c r="E1573" s="3"/>
      <c r="F1573" s="3">
        <f t="shared" si="48"/>
        <v>1237.3</v>
      </c>
      <c r="G1573" s="3">
        <f t="shared" si="49"/>
        <v>0</v>
      </c>
      <c r="H1573" s="2" t="s">
        <v>3039</v>
      </c>
      <c r="I1573" s="2" t="s">
        <v>3754</v>
      </c>
      <c r="J1573" s="2" t="s">
        <v>3009</v>
      </c>
    </row>
    <row r="1574" ht="19" customHeight="1" spans="1:10">
      <c r="A1574" s="2">
        <v>5</v>
      </c>
      <c r="B1574" s="2" t="s">
        <v>581</v>
      </c>
      <c r="C1574" s="2" t="s">
        <v>121</v>
      </c>
      <c r="D1574" s="3">
        <v>4669</v>
      </c>
      <c r="E1574" s="3"/>
      <c r="F1574" s="3">
        <f t="shared" si="48"/>
        <v>4669</v>
      </c>
      <c r="G1574" s="3">
        <f t="shared" si="49"/>
        <v>0</v>
      </c>
      <c r="H1574" s="2" t="s">
        <v>3039</v>
      </c>
      <c r="I1574" s="2" t="s">
        <v>3754</v>
      </c>
      <c r="J1574" s="2" t="s">
        <v>3403</v>
      </c>
    </row>
    <row r="1575" ht="19" customHeight="1" spans="1:10">
      <c r="A1575" s="2">
        <v>5</v>
      </c>
      <c r="B1575" s="2" t="s">
        <v>3060</v>
      </c>
      <c r="C1575" s="2" t="s">
        <v>179</v>
      </c>
      <c r="D1575" s="3">
        <v>507.5</v>
      </c>
      <c r="E1575" s="3"/>
      <c r="F1575" s="3">
        <f t="shared" si="48"/>
        <v>507.5</v>
      </c>
      <c r="G1575" s="3">
        <f t="shared" si="49"/>
        <v>0</v>
      </c>
      <c r="H1575" s="2" t="s">
        <v>3039</v>
      </c>
      <c r="I1575" s="2" t="s">
        <v>3761</v>
      </c>
      <c r="J1575" s="2" t="s">
        <v>3238</v>
      </c>
    </row>
    <row r="1576" ht="19" customHeight="1" spans="1:10">
      <c r="A1576" s="2">
        <v>5</v>
      </c>
      <c r="B1576" s="2" t="s">
        <v>3060</v>
      </c>
      <c r="C1576" s="2" t="s">
        <v>66</v>
      </c>
      <c r="D1576" s="3">
        <v>10.6</v>
      </c>
      <c r="E1576" s="3"/>
      <c r="F1576" s="3">
        <f t="shared" si="48"/>
        <v>10.6</v>
      </c>
      <c r="G1576" s="3">
        <f t="shared" si="49"/>
        <v>0</v>
      </c>
      <c r="H1576" s="2" t="s">
        <v>3039</v>
      </c>
      <c r="I1576" s="2" t="s">
        <v>3770</v>
      </c>
      <c r="J1576" s="2" t="s">
        <v>3045</v>
      </c>
    </row>
    <row r="1577" ht="19" customHeight="1" spans="1:10">
      <c r="A1577" s="2">
        <v>5</v>
      </c>
      <c r="B1577" s="2" t="s">
        <v>3063</v>
      </c>
      <c r="C1577" s="2" t="s">
        <v>179</v>
      </c>
      <c r="D1577" s="3">
        <v>1218.9</v>
      </c>
      <c r="E1577" s="3"/>
      <c r="F1577" s="3">
        <f t="shared" si="48"/>
        <v>1218.9</v>
      </c>
      <c r="G1577" s="3">
        <f t="shared" si="49"/>
        <v>0</v>
      </c>
      <c r="H1577" s="2" t="s">
        <v>3039</v>
      </c>
      <c r="I1577" s="2" t="s">
        <v>3754</v>
      </c>
      <c r="J1577" s="2" t="s">
        <v>3026</v>
      </c>
    </row>
    <row r="1578" ht="19" customHeight="1" spans="1:10">
      <c r="A1578" s="2">
        <v>5</v>
      </c>
      <c r="B1578" s="2" t="s">
        <v>3512</v>
      </c>
      <c r="C1578" s="2" t="s">
        <v>66</v>
      </c>
      <c r="D1578" s="3">
        <v>41.2</v>
      </c>
      <c r="E1578" s="3"/>
      <c r="F1578" s="3">
        <f t="shared" si="48"/>
        <v>41.2</v>
      </c>
      <c r="G1578" s="3">
        <f t="shared" si="49"/>
        <v>0</v>
      </c>
      <c r="H1578" s="2" t="s">
        <v>3039</v>
      </c>
      <c r="I1578" s="2" t="s">
        <v>3786</v>
      </c>
      <c r="J1578" s="2" t="s">
        <v>3054</v>
      </c>
    </row>
    <row r="1579" ht="19" customHeight="1" spans="1:10">
      <c r="A1579" s="2">
        <v>5</v>
      </c>
      <c r="B1579" s="2" t="s">
        <v>583</v>
      </c>
      <c r="C1579" s="2" t="s">
        <v>121</v>
      </c>
      <c r="D1579" s="3">
        <v>3560.3</v>
      </c>
      <c r="E1579" s="3"/>
      <c r="F1579" s="3">
        <f t="shared" si="48"/>
        <v>3560.3</v>
      </c>
      <c r="G1579" s="3">
        <f t="shared" si="49"/>
        <v>0</v>
      </c>
      <c r="H1579" s="2" t="s">
        <v>3039</v>
      </c>
      <c r="I1579" s="2" t="s">
        <v>3754</v>
      </c>
      <c r="J1579" s="2" t="s">
        <v>2983</v>
      </c>
    </row>
    <row r="1580" ht="19" customHeight="1" spans="1:10">
      <c r="A1580" s="2">
        <v>5</v>
      </c>
      <c r="B1580" s="2" t="s">
        <v>490</v>
      </c>
      <c r="C1580" s="2" t="s">
        <v>121</v>
      </c>
      <c r="D1580" s="3">
        <v>5280</v>
      </c>
      <c r="E1580" s="3"/>
      <c r="F1580" s="3">
        <f t="shared" si="48"/>
        <v>5280</v>
      </c>
      <c r="G1580" s="3">
        <f t="shared" si="49"/>
        <v>0</v>
      </c>
      <c r="H1580" s="2" t="s">
        <v>3039</v>
      </c>
      <c r="I1580" s="2" t="s">
        <v>3754</v>
      </c>
      <c r="J1580" s="2" t="s">
        <v>3128</v>
      </c>
    </row>
    <row r="1581" ht="19" customHeight="1" spans="1:10">
      <c r="A1581" s="2">
        <v>5</v>
      </c>
      <c r="B1581" s="2" t="s">
        <v>584</v>
      </c>
      <c r="C1581" s="2" t="s">
        <v>121</v>
      </c>
      <c r="D1581" s="3">
        <v>1280.8</v>
      </c>
      <c r="E1581" s="3"/>
      <c r="F1581" s="3">
        <f t="shared" si="48"/>
        <v>1280.8</v>
      </c>
      <c r="G1581" s="3">
        <f t="shared" si="49"/>
        <v>0</v>
      </c>
      <c r="H1581" s="2" t="s">
        <v>3039</v>
      </c>
      <c r="I1581" s="2" t="s">
        <v>3754</v>
      </c>
      <c r="J1581" s="2" t="s">
        <v>3393</v>
      </c>
    </row>
    <row r="1582" ht="19" customHeight="1" spans="1:10">
      <c r="A1582" s="2">
        <v>5</v>
      </c>
      <c r="B1582" s="2" t="s">
        <v>585</v>
      </c>
      <c r="C1582" s="2" t="s">
        <v>121</v>
      </c>
      <c r="D1582" s="3">
        <v>4015.7</v>
      </c>
      <c r="E1582" s="3"/>
      <c r="F1582" s="3">
        <f t="shared" si="48"/>
        <v>4015.7</v>
      </c>
      <c r="G1582" s="3">
        <f t="shared" si="49"/>
        <v>0</v>
      </c>
      <c r="H1582" s="2" t="s">
        <v>3039</v>
      </c>
      <c r="I1582" s="2" t="s">
        <v>3754</v>
      </c>
      <c r="J1582" s="2" t="s">
        <v>3225</v>
      </c>
    </row>
    <row r="1583" ht="19" customHeight="1" spans="1:10">
      <c r="A1583" s="2">
        <v>5</v>
      </c>
      <c r="B1583" s="2" t="s">
        <v>587</v>
      </c>
      <c r="C1583" s="2" t="s">
        <v>121</v>
      </c>
      <c r="D1583" s="3">
        <v>4330.7</v>
      </c>
      <c r="E1583" s="3"/>
      <c r="F1583" s="3">
        <f t="shared" si="48"/>
        <v>4330.7</v>
      </c>
      <c r="G1583" s="3">
        <f t="shared" si="49"/>
        <v>0</v>
      </c>
      <c r="H1583" s="2" t="s">
        <v>3039</v>
      </c>
      <c r="I1583" s="2" t="s">
        <v>3754</v>
      </c>
      <c r="J1583" s="2" t="s">
        <v>3091</v>
      </c>
    </row>
    <row r="1584" ht="19" customHeight="1" spans="1:10">
      <c r="A1584" s="2">
        <v>5</v>
      </c>
      <c r="B1584" s="2" t="s">
        <v>588</v>
      </c>
      <c r="C1584" s="2" t="s">
        <v>3070</v>
      </c>
      <c r="D1584" s="3">
        <v>1160.4</v>
      </c>
      <c r="E1584" s="3"/>
      <c r="F1584" s="3">
        <f t="shared" si="48"/>
        <v>1160.4</v>
      </c>
      <c r="G1584" s="3">
        <f t="shared" si="49"/>
        <v>0</v>
      </c>
      <c r="H1584" s="2" t="s">
        <v>3039</v>
      </c>
      <c r="I1584" s="2" t="s">
        <v>3754</v>
      </c>
      <c r="J1584" s="2" t="s">
        <v>3601</v>
      </c>
    </row>
    <row r="1585" ht="19" customHeight="1" spans="1:10">
      <c r="A1585" s="2">
        <v>5</v>
      </c>
      <c r="B1585" s="2" t="s">
        <v>591</v>
      </c>
      <c r="C1585" s="2" t="s">
        <v>121</v>
      </c>
      <c r="D1585" s="3">
        <v>1641.4</v>
      </c>
      <c r="E1585" s="3"/>
      <c r="F1585" s="3">
        <f t="shared" si="48"/>
        <v>1641.4</v>
      </c>
      <c r="G1585" s="3">
        <f t="shared" si="49"/>
        <v>0</v>
      </c>
      <c r="H1585" s="2" t="s">
        <v>3039</v>
      </c>
      <c r="I1585" s="2" t="s">
        <v>3754</v>
      </c>
      <c r="J1585" s="2" t="s">
        <v>3365</v>
      </c>
    </row>
    <row r="1586" ht="19" customHeight="1" spans="1:10">
      <c r="A1586" s="2">
        <v>5</v>
      </c>
      <c r="B1586" s="2" t="s">
        <v>593</v>
      </c>
      <c r="C1586" s="2" t="s">
        <v>121</v>
      </c>
      <c r="D1586" s="3">
        <v>1627.2</v>
      </c>
      <c r="E1586" s="3"/>
      <c r="F1586" s="3">
        <f t="shared" si="48"/>
        <v>1627.2</v>
      </c>
      <c r="G1586" s="3">
        <f t="shared" si="49"/>
        <v>0</v>
      </c>
      <c r="H1586" s="2" t="s">
        <v>3039</v>
      </c>
      <c r="I1586" s="2" t="s">
        <v>3754</v>
      </c>
      <c r="J1586" s="2" t="s">
        <v>3361</v>
      </c>
    </row>
    <row r="1587" ht="19" customHeight="1" spans="1:10">
      <c r="A1587" s="2">
        <v>5</v>
      </c>
      <c r="B1587" s="2" t="s">
        <v>3074</v>
      </c>
      <c r="C1587" s="2" t="s">
        <v>444</v>
      </c>
      <c r="D1587" s="3">
        <v>465</v>
      </c>
      <c r="E1587" s="3"/>
      <c r="F1587" s="3">
        <f t="shared" si="48"/>
        <v>465</v>
      </c>
      <c r="G1587" s="3">
        <f t="shared" si="49"/>
        <v>0</v>
      </c>
      <c r="H1587" s="2" t="s">
        <v>3039</v>
      </c>
      <c r="I1587" s="2" t="s">
        <v>3786</v>
      </c>
      <c r="J1587" s="2" t="s">
        <v>3527</v>
      </c>
    </row>
    <row r="1588" ht="19" customHeight="1" spans="1:10">
      <c r="A1588" s="2">
        <v>5</v>
      </c>
      <c r="B1588" s="2" t="s">
        <v>594</v>
      </c>
      <c r="C1588" s="2" t="s">
        <v>564</v>
      </c>
      <c r="D1588" s="3">
        <v>4588.6</v>
      </c>
      <c r="E1588" s="3"/>
      <c r="F1588" s="3">
        <f t="shared" si="48"/>
        <v>4588.6</v>
      </c>
      <c r="G1588" s="3">
        <f t="shared" si="49"/>
        <v>0</v>
      </c>
      <c r="H1588" s="2" t="s">
        <v>3039</v>
      </c>
      <c r="I1588" s="2" t="s">
        <v>3754</v>
      </c>
      <c r="J1588" s="2" t="s">
        <v>3671</v>
      </c>
    </row>
    <row r="1589" ht="19" customHeight="1" spans="1:10">
      <c r="A1589" s="2">
        <v>5</v>
      </c>
      <c r="B1589" s="2" t="s">
        <v>597</v>
      </c>
      <c r="C1589" s="2" t="s">
        <v>121</v>
      </c>
      <c r="D1589" s="3">
        <v>3176.8</v>
      </c>
      <c r="E1589" s="3"/>
      <c r="F1589" s="3">
        <f t="shared" si="48"/>
        <v>3176.8</v>
      </c>
      <c r="G1589" s="3">
        <f t="shared" si="49"/>
        <v>0</v>
      </c>
      <c r="H1589" s="2" t="s">
        <v>3039</v>
      </c>
      <c r="I1589" s="2" t="s">
        <v>3754</v>
      </c>
      <c r="J1589" s="2" t="s">
        <v>3222</v>
      </c>
    </row>
    <row r="1590" ht="19" customHeight="1" spans="1:10">
      <c r="A1590" s="2">
        <v>5</v>
      </c>
      <c r="B1590" s="2" t="s">
        <v>3078</v>
      </c>
      <c r="C1590" s="2" t="s">
        <v>66</v>
      </c>
      <c r="D1590" s="3">
        <v>65.5</v>
      </c>
      <c r="E1590" s="3"/>
      <c r="F1590" s="3">
        <f t="shared" si="48"/>
        <v>65.5</v>
      </c>
      <c r="G1590" s="3">
        <f t="shared" si="49"/>
        <v>0</v>
      </c>
      <c r="H1590" s="2" t="s">
        <v>3039</v>
      </c>
      <c r="I1590" s="2" t="s">
        <v>3754</v>
      </c>
      <c r="J1590" s="2" t="s">
        <v>3025</v>
      </c>
    </row>
    <row r="1591" ht="19" customHeight="1" spans="1:10">
      <c r="A1591" s="2">
        <v>5</v>
      </c>
      <c r="B1591" s="2" t="s">
        <v>3080</v>
      </c>
      <c r="C1591" s="2" t="s">
        <v>564</v>
      </c>
      <c r="D1591" s="3">
        <v>794.4</v>
      </c>
      <c r="E1591" s="3"/>
      <c r="F1591" s="3">
        <f t="shared" si="48"/>
        <v>794.4</v>
      </c>
      <c r="G1591" s="3">
        <f t="shared" si="49"/>
        <v>0</v>
      </c>
      <c r="H1591" s="2" t="s">
        <v>3039</v>
      </c>
      <c r="I1591" s="2" t="s">
        <v>3754</v>
      </c>
      <c r="J1591" s="2" t="s">
        <v>3672</v>
      </c>
    </row>
    <row r="1592" ht="19" customHeight="1" spans="1:10">
      <c r="A1592" s="2">
        <v>5</v>
      </c>
      <c r="B1592" s="2" t="s">
        <v>600</v>
      </c>
      <c r="C1592" s="2" t="s">
        <v>121</v>
      </c>
      <c r="D1592" s="3">
        <v>4131</v>
      </c>
      <c r="E1592" s="3"/>
      <c r="F1592" s="3">
        <f t="shared" si="48"/>
        <v>4131</v>
      </c>
      <c r="G1592" s="3">
        <f t="shared" si="49"/>
        <v>0</v>
      </c>
      <c r="H1592" s="2" t="s">
        <v>3039</v>
      </c>
      <c r="I1592" s="2" t="s">
        <v>3754</v>
      </c>
      <c r="J1592" s="2" t="s">
        <v>3295</v>
      </c>
    </row>
    <row r="1593" ht="19" customHeight="1" spans="1:10">
      <c r="A1593" s="2">
        <v>5</v>
      </c>
      <c r="B1593" s="2" t="s">
        <v>601</v>
      </c>
      <c r="C1593" s="2" t="s">
        <v>444</v>
      </c>
      <c r="D1593" s="3">
        <v>420.9</v>
      </c>
      <c r="E1593" s="3"/>
      <c r="F1593" s="3">
        <f t="shared" si="48"/>
        <v>420.9</v>
      </c>
      <c r="G1593" s="3">
        <f t="shared" si="49"/>
        <v>0</v>
      </c>
      <c r="H1593" s="2" t="s">
        <v>3039</v>
      </c>
      <c r="I1593" s="2" t="s">
        <v>3787</v>
      </c>
      <c r="J1593" s="2" t="s">
        <v>3536</v>
      </c>
    </row>
    <row r="1594" ht="19" customHeight="1" spans="1:10">
      <c r="A1594" s="2">
        <v>5</v>
      </c>
      <c r="B1594" s="2" t="s">
        <v>491</v>
      </c>
      <c r="C1594" s="2" t="s">
        <v>121</v>
      </c>
      <c r="D1594" s="3">
        <v>1442.1</v>
      </c>
      <c r="E1594" s="3"/>
      <c r="F1594" s="3">
        <f t="shared" si="48"/>
        <v>1442.1</v>
      </c>
      <c r="G1594" s="3">
        <f t="shared" si="49"/>
        <v>0</v>
      </c>
      <c r="H1594" s="2" t="s">
        <v>3039</v>
      </c>
      <c r="I1594" s="2" t="s">
        <v>3754</v>
      </c>
      <c r="J1594" s="2" t="s">
        <v>3154</v>
      </c>
    </row>
    <row r="1595" ht="19" customHeight="1" spans="1:10">
      <c r="A1595" s="2">
        <v>5</v>
      </c>
      <c r="B1595" s="2" t="s">
        <v>3085</v>
      </c>
      <c r="C1595" s="2" t="s">
        <v>179</v>
      </c>
      <c r="D1595" s="3">
        <v>1459.5</v>
      </c>
      <c r="E1595" s="3"/>
      <c r="F1595" s="3">
        <f t="shared" si="48"/>
        <v>1459.5</v>
      </c>
      <c r="G1595" s="3">
        <f t="shared" si="49"/>
        <v>0</v>
      </c>
      <c r="H1595" s="2" t="s">
        <v>3039</v>
      </c>
      <c r="I1595" s="2" t="s">
        <v>3754</v>
      </c>
      <c r="J1595" s="2" t="s">
        <v>3429</v>
      </c>
    </row>
    <row r="1596" ht="19" customHeight="1" spans="1:10">
      <c r="A1596" s="2">
        <v>5</v>
      </c>
      <c r="B1596" s="2" t="s">
        <v>603</v>
      </c>
      <c r="C1596" s="2" t="s">
        <v>121</v>
      </c>
      <c r="D1596" s="3">
        <v>2696.4</v>
      </c>
      <c r="E1596" s="3"/>
      <c r="F1596" s="3">
        <f t="shared" si="48"/>
        <v>2696.4</v>
      </c>
      <c r="G1596" s="3">
        <f t="shared" si="49"/>
        <v>0</v>
      </c>
      <c r="H1596" s="2" t="s">
        <v>3039</v>
      </c>
      <c r="I1596" s="2" t="s">
        <v>3754</v>
      </c>
      <c r="J1596" s="2" t="s">
        <v>3120</v>
      </c>
    </row>
    <row r="1597" ht="19" customHeight="1" spans="1:10">
      <c r="A1597" s="2">
        <v>5</v>
      </c>
      <c r="B1597" s="2" t="s">
        <v>604</v>
      </c>
      <c r="C1597" s="2" t="s">
        <v>564</v>
      </c>
      <c r="D1597" s="3">
        <v>1949.9</v>
      </c>
      <c r="E1597" s="3"/>
      <c r="F1597" s="3">
        <f t="shared" si="48"/>
        <v>1949.9</v>
      </c>
      <c r="G1597" s="3">
        <f t="shared" si="49"/>
        <v>0</v>
      </c>
      <c r="H1597" s="2" t="s">
        <v>3039</v>
      </c>
      <c r="I1597" s="2" t="s">
        <v>3754</v>
      </c>
      <c r="J1597" s="2" t="s">
        <v>3676</v>
      </c>
    </row>
    <row r="1598" ht="19" customHeight="1" spans="1:10">
      <c r="A1598" s="2">
        <v>5</v>
      </c>
      <c r="B1598" s="2" t="s">
        <v>607</v>
      </c>
      <c r="C1598" s="2" t="s">
        <v>121</v>
      </c>
      <c r="D1598" s="3">
        <v>1414.3</v>
      </c>
      <c r="E1598" s="3"/>
      <c r="F1598" s="3">
        <f t="shared" si="48"/>
        <v>1414.3</v>
      </c>
      <c r="G1598" s="3">
        <f t="shared" si="49"/>
        <v>0</v>
      </c>
      <c r="H1598" s="2" t="s">
        <v>3039</v>
      </c>
      <c r="I1598" s="2" t="s">
        <v>3754</v>
      </c>
      <c r="J1598" s="2" t="s">
        <v>3161</v>
      </c>
    </row>
    <row r="1599" ht="19" customHeight="1" spans="1:10">
      <c r="A1599" s="2">
        <v>5</v>
      </c>
      <c r="B1599" s="2" t="s">
        <v>608</v>
      </c>
      <c r="C1599" s="2" t="s">
        <v>3070</v>
      </c>
      <c r="D1599" s="3">
        <v>1669.1</v>
      </c>
      <c r="E1599" s="3"/>
      <c r="F1599" s="3">
        <f t="shared" si="48"/>
        <v>1669.1</v>
      </c>
      <c r="G1599" s="3">
        <f t="shared" si="49"/>
        <v>0</v>
      </c>
      <c r="H1599" s="2" t="s">
        <v>3039</v>
      </c>
      <c r="I1599" s="2" t="s">
        <v>3754</v>
      </c>
      <c r="J1599" s="2" t="s">
        <v>3606</v>
      </c>
    </row>
    <row r="1600" ht="19" customHeight="1" spans="1:10">
      <c r="A1600" s="2">
        <v>5</v>
      </c>
      <c r="B1600" s="2" t="s">
        <v>493</v>
      </c>
      <c r="C1600" s="2" t="s">
        <v>444</v>
      </c>
      <c r="D1600" s="3">
        <v>548.6</v>
      </c>
      <c r="E1600" s="3"/>
      <c r="F1600" s="3">
        <f t="shared" si="48"/>
        <v>548.6</v>
      </c>
      <c r="G1600" s="3">
        <f t="shared" si="49"/>
        <v>0</v>
      </c>
      <c r="H1600" s="2" t="s">
        <v>3039</v>
      </c>
      <c r="I1600" s="2" t="s">
        <v>3788</v>
      </c>
      <c r="J1600" s="2" t="s">
        <v>3540</v>
      </c>
    </row>
    <row r="1601" ht="19" customHeight="1" spans="1:10">
      <c r="A1601" s="2">
        <v>5</v>
      </c>
      <c r="B1601" s="2" t="s">
        <v>609</v>
      </c>
      <c r="C1601" s="2" t="s">
        <v>121</v>
      </c>
      <c r="D1601" s="3">
        <v>3459</v>
      </c>
      <c r="E1601" s="3">
        <v>3272.6</v>
      </c>
      <c r="F1601" s="3">
        <f t="shared" si="48"/>
        <v>3272.6</v>
      </c>
      <c r="G1601" s="3">
        <f t="shared" si="49"/>
        <v>186.4</v>
      </c>
      <c r="H1601" s="2" t="s">
        <v>2978</v>
      </c>
      <c r="I1601" s="2" t="s">
        <v>3754</v>
      </c>
      <c r="J1601" s="2" t="s">
        <v>3368</v>
      </c>
    </row>
    <row r="1602" ht="19" customHeight="1" spans="1:10">
      <c r="A1602" s="2">
        <v>5</v>
      </c>
      <c r="B1602" s="2" t="s">
        <v>612</v>
      </c>
      <c r="C1602" s="2" t="s">
        <v>564</v>
      </c>
      <c r="D1602" s="3">
        <v>12240.1</v>
      </c>
      <c r="E1602" s="3">
        <v>11645.5</v>
      </c>
      <c r="F1602" s="3">
        <f t="shared" ref="F1602:F1665" si="50">IF(ISNUMBER(E1602),MIN(D1602,E1602),D1602)</f>
        <v>11645.5</v>
      </c>
      <c r="G1602" s="3">
        <f t="shared" ref="G1602:G1665" si="51">D1602-F1602</f>
        <v>594.6</v>
      </c>
      <c r="H1602" s="2" t="s">
        <v>2978</v>
      </c>
      <c r="I1602" s="2" t="s">
        <v>3754</v>
      </c>
      <c r="J1602" s="2" t="s">
        <v>3684</v>
      </c>
    </row>
    <row r="1603" ht="19" customHeight="1" spans="1:10">
      <c r="A1603" s="2">
        <v>5</v>
      </c>
      <c r="B1603" s="2" t="s">
        <v>615</v>
      </c>
      <c r="C1603" s="2" t="s">
        <v>564</v>
      </c>
      <c r="D1603" s="3">
        <v>961.06</v>
      </c>
      <c r="E1603" s="3">
        <v>920.1</v>
      </c>
      <c r="F1603" s="3">
        <f t="shared" si="50"/>
        <v>920.1</v>
      </c>
      <c r="G1603" s="3">
        <f t="shared" si="51"/>
        <v>40.9599999999999</v>
      </c>
      <c r="H1603" s="2" t="s">
        <v>2978</v>
      </c>
      <c r="I1603" s="2" t="s">
        <v>3787</v>
      </c>
      <c r="J1603" s="2" t="s">
        <v>3686</v>
      </c>
    </row>
    <row r="1604" ht="19" customHeight="1" spans="1:10">
      <c r="A1604" s="2">
        <v>5</v>
      </c>
      <c r="B1604" s="2" t="s">
        <v>3103</v>
      </c>
      <c r="C1604" s="2" t="s">
        <v>66</v>
      </c>
      <c r="D1604" s="3">
        <v>4173.9</v>
      </c>
      <c r="E1604" s="3">
        <v>4138.7</v>
      </c>
      <c r="F1604" s="3">
        <f t="shared" si="50"/>
        <v>4138.7</v>
      </c>
      <c r="G1604" s="3">
        <f t="shared" si="51"/>
        <v>35.1999999999998</v>
      </c>
      <c r="H1604" s="2" t="s">
        <v>2978</v>
      </c>
      <c r="I1604" s="2" t="s">
        <v>3754</v>
      </c>
      <c r="J1604" s="2" t="s">
        <v>3036</v>
      </c>
    </row>
    <row r="1605" ht="19" customHeight="1" spans="1:10">
      <c r="A1605" s="2">
        <v>5</v>
      </c>
      <c r="B1605" s="2" t="s">
        <v>3107</v>
      </c>
      <c r="C1605" s="2" t="s">
        <v>356</v>
      </c>
      <c r="D1605" s="3">
        <v>45.5</v>
      </c>
      <c r="E1605" s="3">
        <v>42.1</v>
      </c>
      <c r="F1605" s="3">
        <f t="shared" si="50"/>
        <v>42.1</v>
      </c>
      <c r="G1605" s="3">
        <f t="shared" si="51"/>
        <v>3.4</v>
      </c>
      <c r="H1605" s="2" t="s">
        <v>2978</v>
      </c>
      <c r="I1605" s="2" t="s">
        <v>3758</v>
      </c>
      <c r="J1605" s="2" t="s">
        <v>3423</v>
      </c>
    </row>
    <row r="1606" ht="19" customHeight="1" spans="1:10">
      <c r="A1606" s="2">
        <v>5</v>
      </c>
      <c r="B1606" s="2" t="s">
        <v>361</v>
      </c>
      <c r="C1606" s="2" t="s">
        <v>356</v>
      </c>
      <c r="D1606" s="3">
        <v>5488.4</v>
      </c>
      <c r="E1606" s="3">
        <v>5301.7</v>
      </c>
      <c r="F1606" s="3">
        <f t="shared" si="50"/>
        <v>5301.7</v>
      </c>
      <c r="G1606" s="3">
        <f t="shared" si="51"/>
        <v>186.7</v>
      </c>
      <c r="H1606" s="2" t="s">
        <v>2978</v>
      </c>
      <c r="I1606" s="2" t="s">
        <v>3754</v>
      </c>
      <c r="J1606" s="2" t="s">
        <v>3375</v>
      </c>
    </row>
    <row r="1607" ht="19" customHeight="1" spans="1:10">
      <c r="A1607" s="2">
        <v>5</v>
      </c>
      <c r="B1607" s="2" t="s">
        <v>364</v>
      </c>
      <c r="C1607" s="2" t="s">
        <v>356</v>
      </c>
      <c r="D1607" s="3">
        <v>3321.9</v>
      </c>
      <c r="E1607" s="3">
        <v>3321.7</v>
      </c>
      <c r="F1607" s="3">
        <f t="shared" si="50"/>
        <v>3321.7</v>
      </c>
      <c r="G1607" s="3">
        <f t="shared" si="51"/>
        <v>0.200000000000273</v>
      </c>
      <c r="H1607" s="2" t="s">
        <v>2978</v>
      </c>
      <c r="I1607" s="2" t="s">
        <v>3754</v>
      </c>
      <c r="J1607" s="2" t="s">
        <v>3434</v>
      </c>
    </row>
    <row r="1608" ht="19" customHeight="1" spans="1:10">
      <c r="A1608" s="2">
        <v>5</v>
      </c>
      <c r="B1608" s="2" t="s">
        <v>283</v>
      </c>
      <c r="C1608" s="2" t="s">
        <v>274</v>
      </c>
      <c r="D1608" s="3">
        <v>3975.9</v>
      </c>
      <c r="E1608" s="3">
        <v>3977.1</v>
      </c>
      <c r="F1608" s="3">
        <f t="shared" si="50"/>
        <v>3975.9</v>
      </c>
      <c r="G1608" s="3">
        <f t="shared" si="51"/>
        <v>0</v>
      </c>
      <c r="H1608" s="2" t="s">
        <v>2978</v>
      </c>
      <c r="I1608" s="2" t="s">
        <v>3754</v>
      </c>
      <c r="J1608" s="2" t="s">
        <v>3326</v>
      </c>
    </row>
    <row r="1609" ht="19" customHeight="1" spans="1:10">
      <c r="A1609" s="2">
        <v>5</v>
      </c>
      <c r="B1609" s="2" t="s">
        <v>3112</v>
      </c>
      <c r="C1609" s="2" t="s">
        <v>564</v>
      </c>
      <c r="D1609" s="3">
        <v>1364.8</v>
      </c>
      <c r="E1609" s="3">
        <v>1361.1</v>
      </c>
      <c r="F1609" s="3">
        <f t="shared" si="50"/>
        <v>1361.1</v>
      </c>
      <c r="G1609" s="3">
        <f t="shared" si="51"/>
        <v>3.70000000000005</v>
      </c>
      <c r="H1609" s="2" t="s">
        <v>2978</v>
      </c>
      <c r="I1609" s="2" t="s">
        <v>3754</v>
      </c>
      <c r="J1609" s="2" t="s">
        <v>3688</v>
      </c>
    </row>
    <row r="1610" ht="19" customHeight="1" spans="1:10">
      <c r="A1610" s="2">
        <v>5</v>
      </c>
      <c r="B1610" s="2" t="s">
        <v>3528</v>
      </c>
      <c r="C1610" s="2" t="s">
        <v>66</v>
      </c>
      <c r="D1610" s="3">
        <v>0.2</v>
      </c>
      <c r="E1610" s="3">
        <v>0.1</v>
      </c>
      <c r="F1610" s="3">
        <f t="shared" si="50"/>
        <v>0.1</v>
      </c>
      <c r="G1610" s="3">
        <f t="shared" si="51"/>
        <v>0.1</v>
      </c>
      <c r="H1610" s="2" t="s">
        <v>2978</v>
      </c>
      <c r="I1610" s="2" t="s">
        <v>3770</v>
      </c>
      <c r="J1610" s="2" t="s">
        <v>3305</v>
      </c>
    </row>
    <row r="1611" ht="19" customHeight="1" spans="1:10">
      <c r="A1611" s="2">
        <v>5</v>
      </c>
      <c r="B1611" s="2" t="s">
        <v>236</v>
      </c>
      <c r="C1611" s="2" t="s">
        <v>179</v>
      </c>
      <c r="D1611" s="3">
        <v>10177.2</v>
      </c>
      <c r="E1611" s="3">
        <v>9424.3</v>
      </c>
      <c r="F1611" s="3">
        <f t="shared" si="50"/>
        <v>9424.3</v>
      </c>
      <c r="G1611" s="3">
        <f t="shared" si="51"/>
        <v>752.900000000001</v>
      </c>
      <c r="H1611" s="2" t="s">
        <v>2978</v>
      </c>
      <c r="I1611" s="2" t="s">
        <v>3754</v>
      </c>
      <c r="J1611" s="2" t="s">
        <v>3188</v>
      </c>
    </row>
    <row r="1612" ht="19" customHeight="1" spans="1:10">
      <c r="A1612" s="2">
        <v>5</v>
      </c>
      <c r="B1612" s="2" t="s">
        <v>73</v>
      </c>
      <c r="C1612" s="2" t="s">
        <v>179</v>
      </c>
      <c r="D1612" s="3">
        <v>477.6</v>
      </c>
      <c r="E1612" s="3">
        <v>462.1</v>
      </c>
      <c r="F1612" s="3">
        <f t="shared" si="50"/>
        <v>462.1</v>
      </c>
      <c r="G1612" s="3">
        <f t="shared" si="51"/>
        <v>15.5</v>
      </c>
      <c r="H1612" s="2" t="s">
        <v>2978</v>
      </c>
      <c r="I1612" s="2" t="s">
        <v>3789</v>
      </c>
      <c r="J1612" s="2" t="s">
        <v>3129</v>
      </c>
    </row>
    <row r="1613" ht="19" customHeight="1" spans="1:10">
      <c r="A1613" s="2">
        <v>5</v>
      </c>
      <c r="B1613" s="2" t="s">
        <v>73</v>
      </c>
      <c r="C1613" s="2" t="s">
        <v>66</v>
      </c>
      <c r="D1613" s="3">
        <v>3948.6</v>
      </c>
      <c r="E1613" s="3">
        <v>3830.3</v>
      </c>
      <c r="F1613" s="3">
        <f t="shared" si="50"/>
        <v>3830.3</v>
      </c>
      <c r="G1613" s="3">
        <f t="shared" si="51"/>
        <v>118.3</v>
      </c>
      <c r="H1613" s="2" t="s">
        <v>2978</v>
      </c>
      <c r="I1613" s="2" t="s">
        <v>3754</v>
      </c>
      <c r="J1613" s="2" t="s">
        <v>3191</v>
      </c>
    </row>
    <row r="1614" ht="19" customHeight="1" spans="1:10">
      <c r="A1614" s="2">
        <v>5</v>
      </c>
      <c r="B1614" s="2" t="s">
        <v>77</v>
      </c>
      <c r="C1614" s="2" t="s">
        <v>66</v>
      </c>
      <c r="D1614" s="3">
        <v>4270.4</v>
      </c>
      <c r="E1614" s="3">
        <v>4104.1</v>
      </c>
      <c r="F1614" s="3">
        <f t="shared" si="50"/>
        <v>4104.1</v>
      </c>
      <c r="G1614" s="3">
        <f t="shared" si="51"/>
        <v>166.299999999999</v>
      </c>
      <c r="H1614" s="2" t="s">
        <v>2978</v>
      </c>
      <c r="I1614" s="2" t="s">
        <v>3754</v>
      </c>
      <c r="J1614" s="2" t="s">
        <v>3389</v>
      </c>
    </row>
    <row r="1615" ht="19" customHeight="1" spans="1:10">
      <c r="A1615" s="2">
        <v>5</v>
      </c>
      <c r="B1615" s="2" t="s">
        <v>145</v>
      </c>
      <c r="C1615" s="2" t="s">
        <v>121</v>
      </c>
      <c r="D1615" s="3">
        <v>6783.98</v>
      </c>
      <c r="E1615" s="3">
        <v>15892.8</v>
      </c>
      <c r="F1615" s="3">
        <f t="shared" si="50"/>
        <v>6783.98</v>
      </c>
      <c r="G1615" s="3">
        <f t="shared" si="51"/>
        <v>0</v>
      </c>
      <c r="H1615" s="2" t="s">
        <v>2978</v>
      </c>
      <c r="I1615" s="2" t="s">
        <v>3754</v>
      </c>
      <c r="J1615" s="2" t="s">
        <v>3367</v>
      </c>
    </row>
    <row r="1616" ht="19" customHeight="1" spans="1:10">
      <c r="A1616" s="2">
        <v>5</v>
      </c>
      <c r="B1616" s="2" t="s">
        <v>146</v>
      </c>
      <c r="C1616" s="2" t="s">
        <v>121</v>
      </c>
      <c r="D1616" s="3">
        <v>3769.21</v>
      </c>
      <c r="E1616" s="3">
        <v>13114.3</v>
      </c>
      <c r="F1616" s="3">
        <f t="shared" si="50"/>
        <v>3769.21</v>
      </c>
      <c r="G1616" s="3">
        <f t="shared" si="51"/>
        <v>0</v>
      </c>
      <c r="H1616" s="2" t="s">
        <v>2978</v>
      </c>
      <c r="I1616" s="2" t="s">
        <v>3754</v>
      </c>
      <c r="J1616" s="2" t="s">
        <v>3309</v>
      </c>
    </row>
    <row r="1617" ht="19" customHeight="1" spans="1:10">
      <c r="A1617" s="2">
        <v>5</v>
      </c>
      <c r="B1617" s="2" t="s">
        <v>3118</v>
      </c>
      <c r="C1617" s="2" t="s">
        <v>3070</v>
      </c>
      <c r="D1617" s="3">
        <v>1639</v>
      </c>
      <c r="E1617" s="3">
        <v>1622.9</v>
      </c>
      <c r="F1617" s="3">
        <f t="shared" si="50"/>
        <v>1622.9</v>
      </c>
      <c r="G1617" s="3">
        <f t="shared" si="51"/>
        <v>16.0999999999999</v>
      </c>
      <c r="H1617" s="2" t="s">
        <v>2978</v>
      </c>
      <c r="I1617" s="2" t="s">
        <v>3754</v>
      </c>
      <c r="J1617" s="2" t="s">
        <v>3610</v>
      </c>
    </row>
    <row r="1618" ht="19" customHeight="1" spans="1:10">
      <c r="A1618" s="2">
        <v>5</v>
      </c>
      <c r="B1618" s="2" t="s">
        <v>365</v>
      </c>
      <c r="C1618" s="2" t="s">
        <v>356</v>
      </c>
      <c r="D1618" s="3">
        <v>2929.77</v>
      </c>
      <c r="E1618" s="3">
        <v>34966.9</v>
      </c>
      <c r="F1618" s="3">
        <f t="shared" si="50"/>
        <v>2929.77</v>
      </c>
      <c r="G1618" s="3">
        <f t="shared" si="51"/>
        <v>0</v>
      </c>
      <c r="H1618" s="2" t="s">
        <v>2978</v>
      </c>
      <c r="I1618" s="2" t="s">
        <v>3754</v>
      </c>
      <c r="J1618" s="2" t="s">
        <v>3147</v>
      </c>
    </row>
    <row r="1619" ht="19" customHeight="1" spans="1:10">
      <c r="A1619" s="2">
        <v>5</v>
      </c>
      <c r="B1619" s="2" t="s">
        <v>348</v>
      </c>
      <c r="C1619" s="2" t="s">
        <v>356</v>
      </c>
      <c r="D1619" s="3">
        <v>3531.66</v>
      </c>
      <c r="E1619" s="3">
        <v>32815</v>
      </c>
      <c r="F1619" s="3">
        <f t="shared" si="50"/>
        <v>3531.66</v>
      </c>
      <c r="G1619" s="3">
        <f t="shared" si="51"/>
        <v>0</v>
      </c>
      <c r="H1619" s="2" t="s">
        <v>2978</v>
      </c>
      <c r="I1619" s="2" t="s">
        <v>3754</v>
      </c>
      <c r="J1619" s="2" t="s">
        <v>3310</v>
      </c>
    </row>
    <row r="1620" ht="19" customHeight="1" spans="1:10">
      <c r="A1620" s="2">
        <v>5</v>
      </c>
      <c r="B1620" s="2" t="s">
        <v>149</v>
      </c>
      <c r="C1620" s="2" t="s">
        <v>121</v>
      </c>
      <c r="D1620" s="3">
        <v>2769.46</v>
      </c>
      <c r="E1620" s="3">
        <v>10455.9</v>
      </c>
      <c r="F1620" s="3">
        <f t="shared" si="50"/>
        <v>2769.46</v>
      </c>
      <c r="G1620" s="3">
        <f t="shared" si="51"/>
        <v>0</v>
      </c>
      <c r="H1620" s="2" t="s">
        <v>2978</v>
      </c>
      <c r="I1620" s="2" t="s">
        <v>3754</v>
      </c>
      <c r="J1620" s="2" t="s">
        <v>3352</v>
      </c>
    </row>
    <row r="1621" ht="19" customHeight="1" spans="1:10">
      <c r="A1621" s="2">
        <v>5</v>
      </c>
      <c r="B1621" s="2" t="s">
        <v>286</v>
      </c>
      <c r="C1621" s="2" t="s">
        <v>274</v>
      </c>
      <c r="D1621" s="3">
        <v>12356.65</v>
      </c>
      <c r="E1621" s="3">
        <v>27393.2</v>
      </c>
      <c r="F1621" s="3">
        <f t="shared" si="50"/>
        <v>12356.65</v>
      </c>
      <c r="G1621" s="3">
        <f t="shared" si="51"/>
        <v>0</v>
      </c>
      <c r="H1621" s="2" t="s">
        <v>2978</v>
      </c>
      <c r="I1621" s="2" t="s">
        <v>3754</v>
      </c>
      <c r="J1621" s="2" t="s">
        <v>3057</v>
      </c>
    </row>
    <row r="1622" ht="19" customHeight="1" spans="1:10">
      <c r="A1622" s="2">
        <v>5</v>
      </c>
      <c r="B1622" s="2" t="s">
        <v>240</v>
      </c>
      <c r="C1622" s="2" t="s">
        <v>179</v>
      </c>
      <c r="D1622" s="3">
        <v>7782.1</v>
      </c>
      <c r="E1622" s="3">
        <v>7754.7</v>
      </c>
      <c r="F1622" s="3">
        <f t="shared" si="50"/>
        <v>7754.7</v>
      </c>
      <c r="G1622" s="3">
        <f t="shared" si="51"/>
        <v>27.4000000000005</v>
      </c>
      <c r="H1622" s="2" t="s">
        <v>2978</v>
      </c>
      <c r="I1622" s="2" t="s">
        <v>3754</v>
      </c>
      <c r="J1622" s="2" t="s">
        <v>3126</v>
      </c>
    </row>
    <row r="1623" ht="19" customHeight="1" spans="1:10">
      <c r="A1623" s="2">
        <v>5</v>
      </c>
      <c r="B1623" s="2" t="s">
        <v>151</v>
      </c>
      <c r="C1623" s="2" t="s">
        <v>121</v>
      </c>
      <c r="D1623" s="3">
        <v>725.87</v>
      </c>
      <c r="E1623" s="3">
        <v>15947.4</v>
      </c>
      <c r="F1623" s="3">
        <f t="shared" si="50"/>
        <v>725.87</v>
      </c>
      <c r="G1623" s="3">
        <f t="shared" si="51"/>
        <v>0</v>
      </c>
      <c r="H1623" s="2" t="s">
        <v>2978</v>
      </c>
      <c r="I1623" s="2" t="s">
        <v>3754</v>
      </c>
      <c r="J1623" s="2" t="s">
        <v>3196</v>
      </c>
    </row>
    <row r="1624" ht="19" customHeight="1" spans="1:10">
      <c r="A1624" s="2">
        <v>5</v>
      </c>
      <c r="B1624" s="2" t="s">
        <v>3122</v>
      </c>
      <c r="C1624" s="2" t="s">
        <v>66</v>
      </c>
      <c r="D1624" s="3">
        <v>327.32</v>
      </c>
      <c r="E1624" s="3">
        <v>20531.7</v>
      </c>
      <c r="F1624" s="3">
        <f t="shared" si="50"/>
        <v>327.32</v>
      </c>
      <c r="G1624" s="3">
        <f t="shared" si="51"/>
        <v>0</v>
      </c>
      <c r="H1624" s="2" t="s">
        <v>2978</v>
      </c>
      <c r="I1624" s="2" t="s">
        <v>3754</v>
      </c>
      <c r="J1624" s="2" t="s">
        <v>3011</v>
      </c>
    </row>
    <row r="1625" ht="19" customHeight="1" spans="1:10">
      <c r="A1625" s="2">
        <v>5</v>
      </c>
      <c r="B1625" s="2" t="s">
        <v>3127</v>
      </c>
      <c r="C1625" s="2" t="s">
        <v>66</v>
      </c>
      <c r="D1625" s="3">
        <v>4420.5</v>
      </c>
      <c r="E1625" s="3">
        <v>4346.8</v>
      </c>
      <c r="F1625" s="3">
        <f t="shared" si="50"/>
        <v>4346.8</v>
      </c>
      <c r="G1625" s="3">
        <f t="shared" si="51"/>
        <v>73.6999999999998</v>
      </c>
      <c r="H1625" s="2" t="s">
        <v>2978</v>
      </c>
      <c r="I1625" s="2" t="s">
        <v>3754</v>
      </c>
      <c r="J1625" s="2" t="s">
        <v>3004</v>
      </c>
    </row>
    <row r="1626" ht="19" customHeight="1" spans="1:10">
      <c r="A1626" s="2">
        <v>5</v>
      </c>
      <c r="B1626" s="2" t="s">
        <v>242</v>
      </c>
      <c r="C1626" s="2" t="s">
        <v>179</v>
      </c>
      <c r="D1626" s="3">
        <v>11233.5</v>
      </c>
      <c r="E1626" s="3">
        <v>10908.5</v>
      </c>
      <c r="F1626" s="3">
        <f t="shared" si="50"/>
        <v>10908.5</v>
      </c>
      <c r="G1626" s="3">
        <f t="shared" si="51"/>
        <v>325</v>
      </c>
      <c r="H1626" s="2" t="s">
        <v>2978</v>
      </c>
      <c r="I1626" s="2" t="s">
        <v>3754</v>
      </c>
      <c r="J1626" s="2" t="s">
        <v>3260</v>
      </c>
    </row>
    <row r="1627" ht="19" customHeight="1" spans="1:10">
      <c r="A1627" s="2">
        <v>5</v>
      </c>
      <c r="B1627" s="2" t="s">
        <v>243</v>
      </c>
      <c r="C1627" s="2" t="s">
        <v>179</v>
      </c>
      <c r="D1627" s="3">
        <v>7726.6</v>
      </c>
      <c r="E1627" s="3">
        <v>7468.3</v>
      </c>
      <c r="F1627" s="3">
        <f t="shared" si="50"/>
        <v>7468.3</v>
      </c>
      <c r="G1627" s="3">
        <f t="shared" si="51"/>
        <v>258.3</v>
      </c>
      <c r="H1627" s="2" t="s">
        <v>2978</v>
      </c>
      <c r="I1627" s="2" t="s">
        <v>3754</v>
      </c>
      <c r="J1627" s="2" t="s">
        <v>3285</v>
      </c>
    </row>
    <row r="1628" ht="19" customHeight="1" spans="1:10">
      <c r="A1628" s="2">
        <v>5</v>
      </c>
      <c r="B1628" s="2" t="s">
        <v>368</v>
      </c>
      <c r="C1628" s="2" t="s">
        <v>179</v>
      </c>
      <c r="D1628" s="3">
        <v>443.37</v>
      </c>
      <c r="E1628" s="3">
        <v>19313.9</v>
      </c>
      <c r="F1628" s="3">
        <f t="shared" si="50"/>
        <v>443.37</v>
      </c>
      <c r="G1628" s="3">
        <f t="shared" si="51"/>
        <v>0</v>
      </c>
      <c r="H1628" s="2" t="s">
        <v>2978</v>
      </c>
      <c r="I1628" s="2" t="s">
        <v>3786</v>
      </c>
      <c r="J1628" s="2" t="s">
        <v>3302</v>
      </c>
    </row>
    <row r="1629" ht="19" customHeight="1" spans="1:10">
      <c r="A1629" s="2">
        <v>5</v>
      </c>
      <c r="B1629" s="2" t="s">
        <v>368</v>
      </c>
      <c r="C1629" s="2" t="s">
        <v>356</v>
      </c>
      <c r="D1629" s="3">
        <v>443.37</v>
      </c>
      <c r="E1629" s="3">
        <v>407.6</v>
      </c>
      <c r="F1629" s="3">
        <f t="shared" si="50"/>
        <v>407.6</v>
      </c>
      <c r="G1629" s="3">
        <f t="shared" si="51"/>
        <v>35.77</v>
      </c>
      <c r="H1629" s="2" t="s">
        <v>2978</v>
      </c>
      <c r="I1629" s="2" t="s">
        <v>3790</v>
      </c>
      <c r="J1629" s="2" t="s">
        <v>3357</v>
      </c>
    </row>
    <row r="1630" ht="19" customHeight="1" spans="1:10">
      <c r="A1630" s="2">
        <v>5</v>
      </c>
      <c r="B1630" s="2" t="s">
        <v>370</v>
      </c>
      <c r="C1630" s="2" t="s">
        <v>356</v>
      </c>
      <c r="D1630" s="3">
        <v>2169.86</v>
      </c>
      <c r="E1630" s="3">
        <v>33982</v>
      </c>
      <c r="F1630" s="3">
        <f t="shared" si="50"/>
        <v>2169.86</v>
      </c>
      <c r="G1630" s="3">
        <f t="shared" si="51"/>
        <v>0</v>
      </c>
      <c r="H1630" s="2" t="s">
        <v>2978</v>
      </c>
      <c r="I1630" s="2" t="s">
        <v>3754</v>
      </c>
      <c r="J1630" s="2" t="s">
        <v>3044</v>
      </c>
    </row>
    <row r="1631" ht="19" customHeight="1" spans="1:10">
      <c r="A1631" s="2">
        <v>5</v>
      </c>
      <c r="B1631" s="2" t="s">
        <v>618</v>
      </c>
      <c r="C1631" s="2" t="s">
        <v>3070</v>
      </c>
      <c r="D1631" s="3">
        <v>1351.6</v>
      </c>
      <c r="E1631" s="3">
        <v>1346.3</v>
      </c>
      <c r="F1631" s="3">
        <f t="shared" si="50"/>
        <v>1346.3</v>
      </c>
      <c r="G1631" s="3">
        <f t="shared" si="51"/>
        <v>5.29999999999995</v>
      </c>
      <c r="H1631" s="2" t="s">
        <v>2978</v>
      </c>
      <c r="I1631" s="2" t="s">
        <v>3754</v>
      </c>
      <c r="J1631" s="2" t="s">
        <v>3582</v>
      </c>
    </row>
    <row r="1632" ht="19" customHeight="1" spans="1:10">
      <c r="A1632" s="2">
        <v>5</v>
      </c>
      <c r="B1632" s="2" t="s">
        <v>3132</v>
      </c>
      <c r="C1632" s="2" t="s">
        <v>3070</v>
      </c>
      <c r="D1632" s="3">
        <v>1562.9</v>
      </c>
      <c r="E1632" s="3">
        <v>1558.2</v>
      </c>
      <c r="F1632" s="3">
        <f t="shared" si="50"/>
        <v>1558.2</v>
      </c>
      <c r="G1632" s="3">
        <f t="shared" si="51"/>
        <v>4.70000000000005</v>
      </c>
      <c r="H1632" s="2" t="s">
        <v>2978</v>
      </c>
      <c r="I1632" s="2" t="s">
        <v>3754</v>
      </c>
      <c r="J1632" s="2" t="s">
        <v>3584</v>
      </c>
    </row>
    <row r="1633" ht="19" customHeight="1" spans="1:10">
      <c r="A1633" s="2">
        <v>5</v>
      </c>
      <c r="B1633" s="2" t="s">
        <v>3675</v>
      </c>
      <c r="C1633" s="2" t="s">
        <v>3104</v>
      </c>
      <c r="D1633" s="3">
        <v>10881.64</v>
      </c>
      <c r="E1633" s="3">
        <v>11562.6</v>
      </c>
      <c r="F1633" s="3">
        <f t="shared" si="50"/>
        <v>10881.64</v>
      </c>
      <c r="G1633" s="3">
        <f t="shared" si="51"/>
        <v>0</v>
      </c>
      <c r="H1633" s="2" t="s">
        <v>2978</v>
      </c>
      <c r="I1633" s="2" t="s">
        <v>3791</v>
      </c>
      <c r="J1633" s="2" t="s">
        <v>3069</v>
      </c>
    </row>
    <row r="1634" ht="19" customHeight="1" spans="1:10">
      <c r="A1634" s="2">
        <v>5</v>
      </c>
      <c r="B1634" s="2" t="s">
        <v>153</v>
      </c>
      <c r="C1634" s="2" t="s">
        <v>121</v>
      </c>
      <c r="D1634" s="3">
        <v>13610.8</v>
      </c>
      <c r="E1634" s="3">
        <v>13051.6</v>
      </c>
      <c r="F1634" s="3">
        <f t="shared" si="50"/>
        <v>13051.6</v>
      </c>
      <c r="G1634" s="3">
        <f t="shared" si="51"/>
        <v>559.199999999999</v>
      </c>
      <c r="H1634" s="2" t="s">
        <v>2978</v>
      </c>
      <c r="I1634" s="2" t="s">
        <v>3754</v>
      </c>
      <c r="J1634" s="2" t="s">
        <v>3197</v>
      </c>
    </row>
    <row r="1635" ht="19" customHeight="1" spans="1:10">
      <c r="A1635" s="2">
        <v>5</v>
      </c>
      <c r="B1635" s="2" t="s">
        <v>3135</v>
      </c>
      <c r="C1635" s="2" t="s">
        <v>121</v>
      </c>
      <c r="D1635" s="3">
        <v>2114.5</v>
      </c>
      <c r="E1635" s="3">
        <v>2111.2</v>
      </c>
      <c r="F1635" s="3">
        <f t="shared" si="50"/>
        <v>2111.2</v>
      </c>
      <c r="G1635" s="3">
        <f t="shared" si="51"/>
        <v>3.30000000000018</v>
      </c>
      <c r="H1635" s="2" t="s">
        <v>2978</v>
      </c>
      <c r="I1635" s="2" t="s">
        <v>3754</v>
      </c>
      <c r="J1635" s="2" t="s">
        <v>3059</v>
      </c>
    </row>
    <row r="1636" ht="19" customHeight="1" spans="1:10">
      <c r="A1636" s="2">
        <v>5</v>
      </c>
      <c r="B1636" s="2" t="s">
        <v>3137</v>
      </c>
      <c r="C1636" s="2" t="s">
        <v>564</v>
      </c>
      <c r="D1636" s="3">
        <v>1917.5</v>
      </c>
      <c r="E1636" s="3">
        <v>1905.9</v>
      </c>
      <c r="F1636" s="3">
        <f t="shared" si="50"/>
        <v>1905.9</v>
      </c>
      <c r="G1636" s="3">
        <f t="shared" si="51"/>
        <v>11.5999999999999</v>
      </c>
      <c r="H1636" s="2" t="s">
        <v>2978</v>
      </c>
      <c r="I1636" s="2" t="s">
        <v>3754</v>
      </c>
      <c r="J1636" s="2" t="s">
        <v>3689</v>
      </c>
    </row>
    <row r="1637" ht="19" customHeight="1" spans="1:10">
      <c r="A1637" s="2">
        <v>5</v>
      </c>
      <c r="B1637" s="2" t="s">
        <v>156</v>
      </c>
      <c r="C1637" s="2" t="s">
        <v>121</v>
      </c>
      <c r="D1637" s="3">
        <v>9362.4</v>
      </c>
      <c r="E1637" s="3">
        <v>18015.6</v>
      </c>
      <c r="F1637" s="3">
        <f t="shared" si="50"/>
        <v>9362.4</v>
      </c>
      <c r="G1637" s="3">
        <f t="shared" si="51"/>
        <v>0</v>
      </c>
      <c r="H1637" s="2" t="s">
        <v>2978</v>
      </c>
      <c r="I1637" s="2" t="s">
        <v>3754</v>
      </c>
      <c r="J1637" s="2" t="s">
        <v>3331</v>
      </c>
    </row>
    <row r="1638" ht="19" customHeight="1" spans="1:10">
      <c r="A1638" s="2">
        <v>5</v>
      </c>
      <c r="B1638" s="2" t="s">
        <v>3140</v>
      </c>
      <c r="C1638" s="2" t="s">
        <v>3190</v>
      </c>
      <c r="D1638" s="3">
        <v>704.82</v>
      </c>
      <c r="E1638" s="3">
        <v>936.9</v>
      </c>
      <c r="F1638" s="3">
        <f t="shared" si="50"/>
        <v>704.82</v>
      </c>
      <c r="G1638" s="3">
        <f t="shared" si="51"/>
        <v>0</v>
      </c>
      <c r="H1638" s="2" t="s">
        <v>2978</v>
      </c>
      <c r="I1638" s="2" t="s">
        <v>3792</v>
      </c>
      <c r="J1638" s="2" t="s">
        <v>3793</v>
      </c>
    </row>
    <row r="1639" ht="19" customHeight="1" spans="1:10">
      <c r="A1639" s="2">
        <v>5</v>
      </c>
      <c r="B1639" s="2" t="s">
        <v>3142</v>
      </c>
      <c r="C1639" s="2" t="s">
        <v>3190</v>
      </c>
      <c r="D1639" s="3">
        <v>0</v>
      </c>
      <c r="E1639" s="3">
        <v>3268.9</v>
      </c>
      <c r="F1639" s="3">
        <f t="shared" si="50"/>
        <v>0</v>
      </c>
      <c r="G1639" s="3">
        <f t="shared" si="51"/>
        <v>0</v>
      </c>
      <c r="H1639" s="2" t="s">
        <v>2978</v>
      </c>
      <c r="I1639" s="2" t="s">
        <v>3794</v>
      </c>
      <c r="J1639" s="2" t="s">
        <v>3795</v>
      </c>
    </row>
    <row r="1640" ht="19" customHeight="1" spans="1:10">
      <c r="A1640" s="2">
        <v>5</v>
      </c>
      <c r="B1640" s="2" t="s">
        <v>371</v>
      </c>
      <c r="C1640" s="2" t="s">
        <v>356</v>
      </c>
      <c r="D1640" s="3">
        <v>8499.3</v>
      </c>
      <c r="E1640" s="3">
        <v>8028.8</v>
      </c>
      <c r="F1640" s="3">
        <f t="shared" si="50"/>
        <v>8028.8</v>
      </c>
      <c r="G1640" s="3">
        <f t="shared" si="51"/>
        <v>470.499999999999</v>
      </c>
      <c r="H1640" s="2" t="s">
        <v>2978</v>
      </c>
      <c r="I1640" s="2" t="s">
        <v>3754</v>
      </c>
      <c r="J1640" s="2" t="s">
        <v>3149</v>
      </c>
    </row>
    <row r="1641" ht="19" customHeight="1" spans="1:10">
      <c r="A1641" s="2">
        <v>5</v>
      </c>
      <c r="B1641" s="2" t="s">
        <v>80</v>
      </c>
      <c r="C1641" s="2" t="s">
        <v>66</v>
      </c>
      <c r="D1641" s="3">
        <v>8004.57</v>
      </c>
      <c r="E1641" s="3">
        <v>17883.2</v>
      </c>
      <c r="F1641" s="3">
        <f t="shared" si="50"/>
        <v>8004.57</v>
      </c>
      <c r="G1641" s="3">
        <f t="shared" si="51"/>
        <v>0</v>
      </c>
      <c r="H1641" s="2" t="s">
        <v>2978</v>
      </c>
      <c r="I1641" s="2" t="s">
        <v>3754</v>
      </c>
      <c r="J1641" s="2" t="s">
        <v>3349</v>
      </c>
    </row>
    <row r="1642" ht="19" customHeight="1" spans="1:10">
      <c r="A1642" s="2">
        <v>5</v>
      </c>
      <c r="B1642" s="2" t="s">
        <v>82</v>
      </c>
      <c r="C1642" s="2" t="s">
        <v>179</v>
      </c>
      <c r="D1642" s="3">
        <v>530.9</v>
      </c>
      <c r="E1642" s="3">
        <v>553.4</v>
      </c>
      <c r="F1642" s="3">
        <f t="shared" si="50"/>
        <v>530.9</v>
      </c>
      <c r="G1642" s="3">
        <f t="shared" si="51"/>
        <v>0</v>
      </c>
      <c r="H1642" s="2" t="s">
        <v>2978</v>
      </c>
      <c r="I1642" s="2" t="s">
        <v>3789</v>
      </c>
      <c r="J1642" s="2" t="s">
        <v>3373</v>
      </c>
    </row>
    <row r="1643" ht="19" customHeight="1" spans="1:10">
      <c r="A1643" s="2">
        <v>5</v>
      </c>
      <c r="B1643" s="2" t="s">
        <v>82</v>
      </c>
      <c r="C1643" s="2" t="s">
        <v>66</v>
      </c>
      <c r="D1643" s="3">
        <v>4646.5</v>
      </c>
      <c r="E1643" s="3">
        <v>4340.4</v>
      </c>
      <c r="F1643" s="3">
        <f t="shared" si="50"/>
        <v>4340.4</v>
      </c>
      <c r="G1643" s="3">
        <f t="shared" si="51"/>
        <v>306.1</v>
      </c>
      <c r="H1643" s="2" t="s">
        <v>2978</v>
      </c>
      <c r="I1643" s="2" t="s">
        <v>3754</v>
      </c>
      <c r="J1643" s="2" t="s">
        <v>3266</v>
      </c>
    </row>
    <row r="1644" ht="19" customHeight="1" spans="1:10">
      <c r="A1644" s="2">
        <v>5</v>
      </c>
      <c r="B1644" s="2" t="s">
        <v>621</v>
      </c>
      <c r="C1644" s="2" t="s">
        <v>121</v>
      </c>
      <c r="D1644" s="3">
        <v>485.66</v>
      </c>
      <c r="E1644" s="3">
        <v>491.1</v>
      </c>
      <c r="F1644" s="3">
        <f t="shared" si="50"/>
        <v>485.66</v>
      </c>
      <c r="G1644" s="3">
        <f t="shared" si="51"/>
        <v>0</v>
      </c>
      <c r="H1644" s="2" t="s">
        <v>2978</v>
      </c>
      <c r="I1644" s="2" t="s">
        <v>3785</v>
      </c>
      <c r="J1644" s="2" t="s">
        <v>2997</v>
      </c>
    </row>
    <row r="1645" ht="19" customHeight="1" spans="1:10">
      <c r="A1645" s="2">
        <v>5</v>
      </c>
      <c r="B1645" s="2" t="s">
        <v>3146</v>
      </c>
      <c r="C1645" s="2" t="s">
        <v>66</v>
      </c>
      <c r="D1645" s="3">
        <v>4647.1</v>
      </c>
      <c r="E1645" s="3">
        <v>4628.9</v>
      </c>
      <c r="F1645" s="3">
        <f t="shared" si="50"/>
        <v>4628.9</v>
      </c>
      <c r="G1645" s="3">
        <f t="shared" si="51"/>
        <v>18.2000000000007</v>
      </c>
      <c r="H1645" s="2" t="s">
        <v>2978</v>
      </c>
      <c r="I1645" s="2" t="s">
        <v>3754</v>
      </c>
      <c r="J1645" s="2" t="s">
        <v>3243</v>
      </c>
    </row>
    <row r="1646" ht="19" customHeight="1" spans="1:10">
      <c r="A1646" s="2">
        <v>5</v>
      </c>
      <c r="B1646" s="2" t="s">
        <v>3538</v>
      </c>
      <c r="C1646" s="2" t="s">
        <v>564</v>
      </c>
      <c r="D1646" s="3">
        <v>1077</v>
      </c>
      <c r="E1646" s="3">
        <v>1076.3</v>
      </c>
      <c r="F1646" s="3">
        <f t="shared" si="50"/>
        <v>1076.3</v>
      </c>
      <c r="G1646" s="3">
        <f t="shared" si="51"/>
        <v>0.700000000000045</v>
      </c>
      <c r="H1646" s="2" t="s">
        <v>2978</v>
      </c>
      <c r="I1646" s="2" t="s">
        <v>3784</v>
      </c>
      <c r="J1646" s="2" t="s">
        <v>3695</v>
      </c>
    </row>
    <row r="1647" ht="19" customHeight="1" spans="1:10">
      <c r="A1647" s="2">
        <v>5</v>
      </c>
      <c r="B1647" s="2" t="s">
        <v>3148</v>
      </c>
      <c r="C1647" s="2" t="s">
        <v>66</v>
      </c>
      <c r="D1647" s="3">
        <v>3325.5</v>
      </c>
      <c r="E1647" s="3">
        <v>3308</v>
      </c>
      <c r="F1647" s="3">
        <f t="shared" si="50"/>
        <v>3308</v>
      </c>
      <c r="G1647" s="3">
        <f t="shared" si="51"/>
        <v>17.5</v>
      </c>
      <c r="H1647" s="2" t="s">
        <v>2978</v>
      </c>
      <c r="I1647" s="2" t="s">
        <v>3754</v>
      </c>
      <c r="J1647" s="2" t="s">
        <v>3166</v>
      </c>
    </row>
    <row r="1648" ht="19" customHeight="1" spans="1:10">
      <c r="A1648" s="2">
        <v>5</v>
      </c>
      <c r="B1648" s="2" t="s">
        <v>494</v>
      </c>
      <c r="C1648" s="2" t="s">
        <v>121</v>
      </c>
      <c r="D1648" s="3">
        <v>750.7</v>
      </c>
      <c r="E1648" s="3">
        <v>735.3</v>
      </c>
      <c r="F1648" s="3">
        <f t="shared" si="50"/>
        <v>735.3</v>
      </c>
      <c r="G1648" s="3">
        <f t="shared" si="51"/>
        <v>15.4000000000001</v>
      </c>
      <c r="H1648" s="2" t="s">
        <v>2978</v>
      </c>
      <c r="I1648" s="2" t="s">
        <v>3754</v>
      </c>
      <c r="J1648" s="2" t="s">
        <v>3028</v>
      </c>
    </row>
    <row r="1649" ht="19" customHeight="1" spans="1:10">
      <c r="A1649" s="2">
        <v>5</v>
      </c>
      <c r="B1649" s="2" t="s">
        <v>157</v>
      </c>
      <c r="C1649" s="2" t="s">
        <v>121</v>
      </c>
      <c r="D1649" s="3">
        <v>65.85</v>
      </c>
      <c r="E1649" s="3">
        <v>4755.4</v>
      </c>
      <c r="F1649" s="3">
        <f t="shared" si="50"/>
        <v>65.85</v>
      </c>
      <c r="G1649" s="3">
        <f t="shared" si="51"/>
        <v>0</v>
      </c>
      <c r="H1649" s="2" t="s">
        <v>2978</v>
      </c>
      <c r="I1649" s="2" t="s">
        <v>3754</v>
      </c>
      <c r="J1649" s="2" t="s">
        <v>3033</v>
      </c>
    </row>
    <row r="1650" ht="19" customHeight="1" spans="1:10">
      <c r="A1650" s="2">
        <v>5</v>
      </c>
      <c r="B1650" s="2" t="s">
        <v>3152</v>
      </c>
      <c r="C1650" s="2" t="s">
        <v>66</v>
      </c>
      <c r="D1650" s="3">
        <v>2112.4</v>
      </c>
      <c r="E1650" s="3">
        <v>2108.7</v>
      </c>
      <c r="F1650" s="3">
        <f t="shared" si="50"/>
        <v>2108.7</v>
      </c>
      <c r="G1650" s="3">
        <f t="shared" si="51"/>
        <v>3.70000000000027</v>
      </c>
      <c r="H1650" s="2" t="s">
        <v>2978</v>
      </c>
      <c r="I1650" s="2" t="s">
        <v>3754</v>
      </c>
      <c r="J1650" s="2" t="s">
        <v>3082</v>
      </c>
    </row>
    <row r="1651" ht="19" customHeight="1" spans="1:10">
      <c r="A1651" s="2">
        <v>5</v>
      </c>
      <c r="B1651" s="2" t="s">
        <v>624</v>
      </c>
      <c r="C1651" s="2" t="s">
        <v>121</v>
      </c>
      <c r="D1651" s="3">
        <v>2326.7</v>
      </c>
      <c r="E1651" s="3">
        <v>2321.6</v>
      </c>
      <c r="F1651" s="3">
        <f t="shared" si="50"/>
        <v>2321.6</v>
      </c>
      <c r="G1651" s="3">
        <f t="shared" si="51"/>
        <v>5.09999999999991</v>
      </c>
      <c r="H1651" s="2" t="s">
        <v>2978</v>
      </c>
      <c r="I1651" s="2" t="s">
        <v>3754</v>
      </c>
      <c r="J1651" s="2" t="s">
        <v>3102</v>
      </c>
    </row>
    <row r="1652" ht="19" customHeight="1" spans="1:10">
      <c r="A1652" s="2">
        <v>5</v>
      </c>
      <c r="B1652" s="2" t="s">
        <v>160</v>
      </c>
      <c r="C1652" s="2" t="s">
        <v>121</v>
      </c>
      <c r="D1652" s="3">
        <v>7762.9</v>
      </c>
      <c r="E1652" s="3">
        <v>7503</v>
      </c>
      <c r="F1652" s="3">
        <f t="shared" si="50"/>
        <v>7503</v>
      </c>
      <c r="G1652" s="3">
        <f t="shared" si="51"/>
        <v>259.9</v>
      </c>
      <c r="H1652" s="2" t="s">
        <v>2978</v>
      </c>
      <c r="I1652" s="2" t="s">
        <v>3754</v>
      </c>
      <c r="J1652" s="2" t="s">
        <v>3278</v>
      </c>
    </row>
    <row r="1653" ht="19" customHeight="1" spans="1:10">
      <c r="A1653" s="2">
        <v>5</v>
      </c>
      <c r="B1653" s="2" t="s">
        <v>83</v>
      </c>
      <c r="C1653" s="2" t="s">
        <v>66</v>
      </c>
      <c r="D1653" s="3">
        <v>7668.67</v>
      </c>
      <c r="E1653" s="3">
        <v>17818.8</v>
      </c>
      <c r="F1653" s="3">
        <f t="shared" si="50"/>
        <v>7668.67</v>
      </c>
      <c r="G1653" s="3">
        <f t="shared" si="51"/>
        <v>0</v>
      </c>
      <c r="H1653" s="2" t="s">
        <v>2978</v>
      </c>
      <c r="I1653" s="2" t="s">
        <v>3754</v>
      </c>
      <c r="J1653" s="2" t="s">
        <v>3296</v>
      </c>
    </row>
    <row r="1654" ht="19" customHeight="1" spans="1:10">
      <c r="A1654" s="2">
        <v>5</v>
      </c>
      <c r="B1654" s="2" t="s">
        <v>3160</v>
      </c>
      <c r="C1654" s="2" t="s">
        <v>179</v>
      </c>
      <c r="D1654" s="3">
        <v>0.1</v>
      </c>
      <c r="E1654" s="3">
        <v>0.1</v>
      </c>
      <c r="F1654" s="3">
        <f t="shared" si="50"/>
        <v>0.1</v>
      </c>
      <c r="G1654" s="3">
        <f t="shared" si="51"/>
        <v>0</v>
      </c>
      <c r="H1654" s="2" t="s">
        <v>2978</v>
      </c>
      <c r="I1654" s="2" t="s">
        <v>3784</v>
      </c>
      <c r="J1654" s="2" t="s">
        <v>3297</v>
      </c>
    </row>
    <row r="1655" ht="19" customHeight="1" spans="1:10">
      <c r="A1655" s="2">
        <v>5</v>
      </c>
      <c r="B1655" s="2" t="s">
        <v>3685</v>
      </c>
      <c r="C1655" s="2" t="s">
        <v>564</v>
      </c>
      <c r="D1655" s="3">
        <v>5334.6</v>
      </c>
      <c r="E1655" s="3">
        <v>5159.1</v>
      </c>
      <c r="F1655" s="3">
        <f t="shared" si="50"/>
        <v>5159.1</v>
      </c>
      <c r="G1655" s="3">
        <f t="shared" si="51"/>
        <v>175.5</v>
      </c>
      <c r="H1655" s="2" t="s">
        <v>2978</v>
      </c>
      <c r="I1655" s="2" t="s">
        <v>3754</v>
      </c>
      <c r="J1655" s="2" t="s">
        <v>3696</v>
      </c>
    </row>
    <row r="1656" ht="19" customHeight="1" spans="1:10">
      <c r="A1656" s="2">
        <v>5</v>
      </c>
      <c r="B1656" s="2" t="s">
        <v>3162</v>
      </c>
      <c r="C1656" s="2" t="s">
        <v>356</v>
      </c>
      <c r="D1656" s="3">
        <v>4484.11</v>
      </c>
      <c r="E1656" s="3">
        <v>19064.7</v>
      </c>
      <c r="F1656" s="3">
        <f t="shared" si="50"/>
        <v>4484.11</v>
      </c>
      <c r="G1656" s="3">
        <f t="shared" si="51"/>
        <v>0</v>
      </c>
      <c r="H1656" s="2" t="s">
        <v>2978</v>
      </c>
      <c r="I1656" s="2" t="s">
        <v>3754</v>
      </c>
      <c r="J1656" s="2" t="s">
        <v>3360</v>
      </c>
    </row>
    <row r="1657" ht="19" customHeight="1" spans="1:10">
      <c r="A1657" s="2">
        <v>5</v>
      </c>
      <c r="B1657" s="2" t="s">
        <v>375</v>
      </c>
      <c r="C1657" s="2" t="s">
        <v>356</v>
      </c>
      <c r="D1657" s="3">
        <v>9306.6</v>
      </c>
      <c r="E1657" s="3">
        <v>8966.7</v>
      </c>
      <c r="F1657" s="3">
        <f t="shared" si="50"/>
        <v>8966.7</v>
      </c>
      <c r="G1657" s="3">
        <f t="shared" si="51"/>
        <v>339.9</v>
      </c>
      <c r="H1657" s="2" t="s">
        <v>2978</v>
      </c>
      <c r="I1657" s="2" t="s">
        <v>3754</v>
      </c>
      <c r="J1657" s="2" t="s">
        <v>3334</v>
      </c>
    </row>
    <row r="1658" ht="19" customHeight="1" spans="1:10">
      <c r="A1658" s="2">
        <v>5</v>
      </c>
      <c r="B1658" s="2" t="s">
        <v>496</v>
      </c>
      <c r="C1658" s="2" t="s">
        <v>121</v>
      </c>
      <c r="D1658" s="3">
        <v>850.9</v>
      </c>
      <c r="E1658" s="3">
        <v>819.9</v>
      </c>
      <c r="F1658" s="3">
        <f t="shared" si="50"/>
        <v>819.9</v>
      </c>
      <c r="G1658" s="3">
        <f t="shared" si="51"/>
        <v>31</v>
      </c>
      <c r="H1658" s="2" t="s">
        <v>2978</v>
      </c>
      <c r="I1658" s="2" t="s">
        <v>3754</v>
      </c>
      <c r="J1658" s="2" t="s">
        <v>3467</v>
      </c>
    </row>
    <row r="1659" ht="19" customHeight="1" spans="1:10">
      <c r="A1659" s="2">
        <v>5</v>
      </c>
      <c r="B1659" s="2" t="s">
        <v>248</v>
      </c>
      <c r="C1659" s="2" t="s">
        <v>179</v>
      </c>
      <c r="D1659" s="3">
        <v>3154.04</v>
      </c>
      <c r="E1659" s="3">
        <v>3039.7</v>
      </c>
      <c r="F1659" s="3">
        <f t="shared" si="50"/>
        <v>3039.7</v>
      </c>
      <c r="G1659" s="3">
        <f t="shared" si="51"/>
        <v>114.34</v>
      </c>
      <c r="H1659" s="2" t="s">
        <v>2978</v>
      </c>
      <c r="I1659" s="2" t="s">
        <v>3796</v>
      </c>
      <c r="J1659" s="2" t="s">
        <v>3163</v>
      </c>
    </row>
    <row r="1660" ht="19" customHeight="1" spans="1:10">
      <c r="A1660" s="2">
        <v>5</v>
      </c>
      <c r="B1660" s="2" t="s">
        <v>85</v>
      </c>
      <c r="C1660" s="2" t="s">
        <v>66</v>
      </c>
      <c r="D1660" s="3">
        <v>7306.99</v>
      </c>
      <c r="E1660" s="3">
        <v>20228.9</v>
      </c>
      <c r="F1660" s="3">
        <f t="shared" si="50"/>
        <v>7306.99</v>
      </c>
      <c r="G1660" s="3">
        <f t="shared" si="51"/>
        <v>0</v>
      </c>
      <c r="H1660" s="2" t="s">
        <v>2978</v>
      </c>
      <c r="I1660" s="2" t="s">
        <v>3754</v>
      </c>
      <c r="J1660" s="2" t="s">
        <v>3325</v>
      </c>
    </row>
    <row r="1661" ht="19" customHeight="1" spans="1:10">
      <c r="A1661" s="2">
        <v>5</v>
      </c>
      <c r="B1661" s="2" t="s">
        <v>3425</v>
      </c>
      <c r="C1661" s="2" t="s">
        <v>356</v>
      </c>
      <c r="D1661" s="3">
        <v>4498.57</v>
      </c>
      <c r="E1661" s="3">
        <v>22827.7</v>
      </c>
      <c r="F1661" s="3">
        <f t="shared" si="50"/>
        <v>4498.57</v>
      </c>
      <c r="G1661" s="3">
        <f t="shared" si="51"/>
        <v>0</v>
      </c>
      <c r="H1661" s="2" t="s">
        <v>2978</v>
      </c>
      <c r="I1661" s="2" t="s">
        <v>3754</v>
      </c>
      <c r="J1661" s="2" t="s">
        <v>3258</v>
      </c>
    </row>
    <row r="1662" ht="19" customHeight="1" spans="1:10">
      <c r="A1662" s="2">
        <v>5</v>
      </c>
      <c r="B1662" s="2" t="s">
        <v>3544</v>
      </c>
      <c r="C1662" s="2" t="s">
        <v>66</v>
      </c>
      <c r="D1662" s="3">
        <v>3717.48</v>
      </c>
      <c r="E1662" s="3">
        <v>21609.7</v>
      </c>
      <c r="F1662" s="3">
        <f t="shared" si="50"/>
        <v>3717.48</v>
      </c>
      <c r="G1662" s="3">
        <f t="shared" si="51"/>
        <v>0</v>
      </c>
      <c r="H1662" s="2" t="s">
        <v>2978</v>
      </c>
      <c r="I1662" s="2" t="s">
        <v>3754</v>
      </c>
      <c r="J1662" s="2" t="s">
        <v>3094</v>
      </c>
    </row>
    <row r="1663" ht="19" customHeight="1" spans="1:10">
      <c r="A1663" s="2">
        <v>5</v>
      </c>
      <c r="B1663" s="2" t="s">
        <v>161</v>
      </c>
      <c r="C1663" s="2" t="s">
        <v>121</v>
      </c>
      <c r="D1663" s="3">
        <v>4320.35</v>
      </c>
      <c r="E1663" s="3">
        <v>14444.1</v>
      </c>
      <c r="F1663" s="3">
        <f t="shared" si="50"/>
        <v>4320.35</v>
      </c>
      <c r="G1663" s="3">
        <f t="shared" si="51"/>
        <v>0</v>
      </c>
      <c r="H1663" s="2" t="s">
        <v>2978</v>
      </c>
      <c r="I1663" s="2" t="s">
        <v>3754</v>
      </c>
      <c r="J1663" s="2" t="s">
        <v>3436</v>
      </c>
    </row>
    <row r="1664" ht="19" customHeight="1" spans="1:10">
      <c r="A1664" s="2">
        <v>5</v>
      </c>
      <c r="B1664" s="2" t="s">
        <v>627</v>
      </c>
      <c r="C1664" s="2" t="s">
        <v>564</v>
      </c>
      <c r="D1664" s="3">
        <v>636.39</v>
      </c>
      <c r="E1664" s="3">
        <v>637.8</v>
      </c>
      <c r="F1664" s="3">
        <f t="shared" si="50"/>
        <v>636.39</v>
      </c>
      <c r="G1664" s="3">
        <f t="shared" si="51"/>
        <v>0</v>
      </c>
      <c r="H1664" s="2" t="s">
        <v>2978</v>
      </c>
      <c r="I1664" s="2" t="s">
        <v>3784</v>
      </c>
      <c r="J1664" s="2" t="s">
        <v>3698</v>
      </c>
    </row>
    <row r="1665" ht="19" customHeight="1" spans="1:10">
      <c r="A1665" s="2">
        <v>5</v>
      </c>
      <c r="B1665" s="2" t="s">
        <v>3169</v>
      </c>
      <c r="C1665" s="2" t="s">
        <v>121</v>
      </c>
      <c r="D1665" s="3">
        <v>291.47</v>
      </c>
      <c r="E1665" s="3">
        <v>651.9</v>
      </c>
      <c r="F1665" s="3">
        <f t="shared" si="50"/>
        <v>291.47</v>
      </c>
      <c r="G1665" s="3">
        <f t="shared" si="51"/>
        <v>0</v>
      </c>
      <c r="H1665" s="2" t="s">
        <v>2978</v>
      </c>
      <c r="I1665" s="2" t="s">
        <v>3773</v>
      </c>
      <c r="J1665" s="2" t="s">
        <v>3448</v>
      </c>
    </row>
    <row r="1666" ht="19" customHeight="1" spans="1:10">
      <c r="A1666" s="2">
        <v>5</v>
      </c>
      <c r="B1666" s="2" t="s">
        <v>628</v>
      </c>
      <c r="C1666" s="2" t="s">
        <v>121</v>
      </c>
      <c r="D1666" s="3">
        <v>2238.3</v>
      </c>
      <c r="E1666" s="3">
        <v>2059</v>
      </c>
      <c r="F1666" s="3">
        <f t="shared" ref="F1666:F1729" si="52">IF(ISNUMBER(E1666),MIN(D1666,E1666),D1666)</f>
        <v>2059</v>
      </c>
      <c r="G1666" s="3">
        <f t="shared" ref="G1666:G1729" si="53">D1666-F1666</f>
        <v>179.3</v>
      </c>
      <c r="H1666" s="2" t="s">
        <v>2978</v>
      </c>
      <c r="I1666" s="2" t="s">
        <v>3754</v>
      </c>
      <c r="J1666" s="2" t="s">
        <v>3452</v>
      </c>
    </row>
    <row r="1667" ht="19" customHeight="1" spans="1:10">
      <c r="A1667" s="2">
        <v>5</v>
      </c>
      <c r="B1667" s="2" t="s">
        <v>378</v>
      </c>
      <c r="C1667" s="2" t="s">
        <v>356</v>
      </c>
      <c r="D1667" s="3">
        <v>9400.5</v>
      </c>
      <c r="E1667" s="3">
        <v>8966.1</v>
      </c>
      <c r="F1667" s="3">
        <f t="shared" si="52"/>
        <v>8966.1</v>
      </c>
      <c r="G1667" s="3">
        <f t="shared" si="53"/>
        <v>434.4</v>
      </c>
      <c r="H1667" s="2" t="s">
        <v>2978</v>
      </c>
      <c r="I1667" s="2" t="s">
        <v>3754</v>
      </c>
      <c r="J1667" s="2" t="s">
        <v>3364</v>
      </c>
    </row>
    <row r="1668" ht="19" customHeight="1" spans="1:10">
      <c r="A1668" s="2">
        <v>5</v>
      </c>
      <c r="B1668" s="2" t="s">
        <v>86</v>
      </c>
      <c r="C1668" s="2" t="s">
        <v>66</v>
      </c>
      <c r="D1668" s="3">
        <v>6882.24</v>
      </c>
      <c r="E1668" s="3">
        <v>24681</v>
      </c>
      <c r="F1668" s="3">
        <f t="shared" si="52"/>
        <v>6882.24</v>
      </c>
      <c r="G1668" s="3">
        <f t="shared" si="53"/>
        <v>0</v>
      </c>
      <c r="H1668" s="2" t="s">
        <v>2978</v>
      </c>
      <c r="I1668" s="2" t="s">
        <v>3754</v>
      </c>
      <c r="J1668" s="2" t="s">
        <v>3040</v>
      </c>
    </row>
    <row r="1669" ht="19" customHeight="1" spans="1:10">
      <c r="A1669" s="2">
        <v>5</v>
      </c>
      <c r="B1669" s="2" t="s">
        <v>3172</v>
      </c>
      <c r="C1669" s="2" t="s">
        <v>66</v>
      </c>
      <c r="D1669" s="3">
        <v>4883.1</v>
      </c>
      <c r="E1669" s="3">
        <v>4675.9</v>
      </c>
      <c r="F1669" s="3">
        <f t="shared" si="52"/>
        <v>4675.9</v>
      </c>
      <c r="G1669" s="3">
        <f t="shared" si="53"/>
        <v>207.200000000001</v>
      </c>
      <c r="H1669" s="2" t="s">
        <v>2978</v>
      </c>
      <c r="I1669" s="2" t="s">
        <v>3754</v>
      </c>
      <c r="J1669" s="2" t="s">
        <v>3323</v>
      </c>
    </row>
    <row r="1670" ht="19" customHeight="1" spans="1:10">
      <c r="A1670" s="2">
        <v>5</v>
      </c>
      <c r="B1670" s="2" t="s">
        <v>629</v>
      </c>
      <c r="C1670" s="2" t="s">
        <v>564</v>
      </c>
      <c r="D1670" s="3">
        <v>145.56</v>
      </c>
      <c r="E1670" s="3">
        <v>143.6</v>
      </c>
      <c r="F1670" s="3">
        <f t="shared" si="52"/>
        <v>143.6</v>
      </c>
      <c r="G1670" s="3">
        <f t="shared" si="53"/>
        <v>1.96000000000001</v>
      </c>
      <c r="H1670" s="2" t="s">
        <v>2978</v>
      </c>
      <c r="I1670" s="2" t="s">
        <v>3773</v>
      </c>
      <c r="J1670" s="2" t="s">
        <v>3700</v>
      </c>
    </row>
    <row r="1671" ht="19" customHeight="1" spans="1:10">
      <c r="A1671" s="2">
        <v>5</v>
      </c>
      <c r="B1671" s="2" t="s">
        <v>3175</v>
      </c>
      <c r="C1671" s="2" t="s">
        <v>121</v>
      </c>
      <c r="D1671" s="3">
        <v>606.2</v>
      </c>
      <c r="E1671" s="3">
        <v>579.6</v>
      </c>
      <c r="F1671" s="3">
        <f t="shared" si="52"/>
        <v>579.6</v>
      </c>
      <c r="G1671" s="3">
        <f t="shared" si="53"/>
        <v>26.6</v>
      </c>
      <c r="H1671" s="2" t="s">
        <v>2978</v>
      </c>
      <c r="I1671" s="2" t="s">
        <v>3754</v>
      </c>
      <c r="J1671" s="2" t="s">
        <v>3453</v>
      </c>
    </row>
    <row r="1672" ht="19" customHeight="1" spans="1:10">
      <c r="A1672" s="2">
        <v>5</v>
      </c>
      <c r="B1672" s="2" t="s">
        <v>3692</v>
      </c>
      <c r="C1672" s="2" t="s">
        <v>3104</v>
      </c>
      <c r="D1672" s="3">
        <v>2380.5</v>
      </c>
      <c r="E1672" s="3">
        <v>2270.3</v>
      </c>
      <c r="F1672" s="3">
        <f t="shared" si="52"/>
        <v>2270.3</v>
      </c>
      <c r="G1672" s="3">
        <f t="shared" si="53"/>
        <v>110.2</v>
      </c>
      <c r="H1672" s="2" t="s">
        <v>2978</v>
      </c>
      <c r="I1672" s="2" t="s">
        <v>3754</v>
      </c>
      <c r="J1672" s="2" t="s">
        <v>3058</v>
      </c>
    </row>
    <row r="1673" ht="19" customHeight="1" spans="1:10">
      <c r="A1673" s="2">
        <v>5</v>
      </c>
      <c r="B1673" s="2" t="s">
        <v>3430</v>
      </c>
      <c r="C1673" s="2" t="s">
        <v>66</v>
      </c>
      <c r="D1673" s="3">
        <v>14123.15</v>
      </c>
      <c r="E1673" s="3">
        <v>21659.9</v>
      </c>
      <c r="F1673" s="3">
        <f t="shared" si="52"/>
        <v>14123.15</v>
      </c>
      <c r="G1673" s="3">
        <f t="shared" si="53"/>
        <v>0</v>
      </c>
      <c r="H1673" s="2" t="s">
        <v>2978</v>
      </c>
      <c r="I1673" s="2" t="s">
        <v>3754</v>
      </c>
      <c r="J1673" s="2" t="s">
        <v>3109</v>
      </c>
    </row>
    <row r="1674" ht="19" customHeight="1" spans="1:10">
      <c r="A1674" s="2">
        <v>5</v>
      </c>
      <c r="B1674" s="2" t="s">
        <v>164</v>
      </c>
      <c r="C1674" s="2" t="s">
        <v>121</v>
      </c>
      <c r="D1674" s="3">
        <v>3459.6</v>
      </c>
      <c r="E1674" s="3">
        <v>12171.5</v>
      </c>
      <c r="F1674" s="3">
        <f t="shared" si="52"/>
        <v>3459.6</v>
      </c>
      <c r="G1674" s="3">
        <f t="shared" si="53"/>
        <v>0</v>
      </c>
      <c r="H1674" s="2" t="s">
        <v>2978</v>
      </c>
      <c r="I1674" s="2" t="s">
        <v>3754</v>
      </c>
      <c r="J1674" s="2" t="s">
        <v>3456</v>
      </c>
    </row>
    <row r="1675" ht="19" customHeight="1" spans="1:10">
      <c r="A1675" s="2">
        <v>5</v>
      </c>
      <c r="B1675" s="2" t="s">
        <v>251</v>
      </c>
      <c r="C1675" s="2" t="s">
        <v>274</v>
      </c>
      <c r="D1675" s="3">
        <v>127.34</v>
      </c>
      <c r="E1675" s="3">
        <v>13274.9</v>
      </c>
      <c r="F1675" s="3">
        <f t="shared" si="52"/>
        <v>127.34</v>
      </c>
      <c r="G1675" s="3">
        <f t="shared" si="53"/>
        <v>0</v>
      </c>
      <c r="H1675" s="2" t="s">
        <v>2978</v>
      </c>
      <c r="I1675" s="2" t="s">
        <v>3784</v>
      </c>
      <c r="J1675" s="2" t="s">
        <v>3110</v>
      </c>
    </row>
    <row r="1676" ht="19" customHeight="1" spans="1:10">
      <c r="A1676" s="2">
        <v>5</v>
      </c>
      <c r="B1676" s="2" t="s">
        <v>3431</v>
      </c>
      <c r="C1676" s="2" t="s">
        <v>3104</v>
      </c>
      <c r="D1676" s="3">
        <v>8573.61</v>
      </c>
      <c r="E1676" s="3">
        <v>8925.8</v>
      </c>
      <c r="F1676" s="3">
        <f t="shared" si="52"/>
        <v>8573.61</v>
      </c>
      <c r="G1676" s="3">
        <f t="shared" si="53"/>
        <v>0</v>
      </c>
      <c r="H1676" s="2" t="s">
        <v>2978</v>
      </c>
      <c r="I1676" s="2" t="s">
        <v>3797</v>
      </c>
      <c r="J1676" s="2" t="s">
        <v>3031</v>
      </c>
    </row>
    <row r="1677" ht="19" customHeight="1" spans="1:10">
      <c r="A1677" s="2">
        <v>5</v>
      </c>
      <c r="B1677" s="2" t="s">
        <v>252</v>
      </c>
      <c r="C1677" s="2" t="s">
        <v>274</v>
      </c>
      <c r="D1677" s="3">
        <v>1226.87</v>
      </c>
      <c r="E1677" s="3">
        <v>32366.8</v>
      </c>
      <c r="F1677" s="3">
        <f t="shared" si="52"/>
        <v>1226.87</v>
      </c>
      <c r="G1677" s="3">
        <f t="shared" si="53"/>
        <v>0</v>
      </c>
      <c r="H1677" s="2" t="s">
        <v>2978</v>
      </c>
      <c r="I1677" s="2" t="s">
        <v>3754</v>
      </c>
      <c r="J1677" s="2" t="s">
        <v>2992</v>
      </c>
    </row>
    <row r="1678" ht="19" customHeight="1" spans="1:10">
      <c r="A1678" s="2">
        <v>5</v>
      </c>
      <c r="B1678" s="2" t="s">
        <v>3694</v>
      </c>
      <c r="C1678" s="2" t="s">
        <v>121</v>
      </c>
      <c r="D1678" s="3">
        <v>147.51</v>
      </c>
      <c r="E1678" s="3">
        <v>447</v>
      </c>
      <c r="F1678" s="3">
        <f t="shared" si="52"/>
        <v>147.51</v>
      </c>
      <c r="G1678" s="3">
        <f t="shared" si="53"/>
        <v>0</v>
      </c>
      <c r="H1678" s="2" t="s">
        <v>2978</v>
      </c>
      <c r="I1678" s="2" t="s">
        <v>3773</v>
      </c>
      <c r="J1678" s="2" t="s">
        <v>3457</v>
      </c>
    </row>
    <row r="1679" ht="19" customHeight="1" spans="1:10">
      <c r="A1679" s="2">
        <v>5</v>
      </c>
      <c r="B1679" s="2" t="s">
        <v>630</v>
      </c>
      <c r="C1679" s="2" t="s">
        <v>121</v>
      </c>
      <c r="D1679" s="3">
        <v>2313</v>
      </c>
      <c r="E1679" s="3">
        <v>2297.8</v>
      </c>
      <c r="F1679" s="3">
        <f t="shared" si="52"/>
        <v>2297.8</v>
      </c>
      <c r="G1679" s="3">
        <f t="shared" si="53"/>
        <v>15.1999999999998</v>
      </c>
      <c r="H1679" s="2" t="s">
        <v>2978</v>
      </c>
      <c r="I1679" s="2" t="s">
        <v>3754</v>
      </c>
      <c r="J1679" s="2" t="s">
        <v>3459</v>
      </c>
    </row>
    <row r="1680" ht="19" customHeight="1" spans="1:10">
      <c r="A1680" s="2">
        <v>5</v>
      </c>
      <c r="B1680" s="2" t="s">
        <v>497</v>
      </c>
      <c r="C1680" s="2" t="s">
        <v>564</v>
      </c>
      <c r="D1680" s="3">
        <v>2124.8</v>
      </c>
      <c r="E1680" s="3">
        <v>2113.7</v>
      </c>
      <c r="F1680" s="3">
        <f t="shared" si="52"/>
        <v>2113.7</v>
      </c>
      <c r="G1680" s="3">
        <f t="shared" si="53"/>
        <v>11.1000000000004</v>
      </c>
      <c r="H1680" s="2" t="s">
        <v>2978</v>
      </c>
      <c r="I1680" s="2" t="s">
        <v>3754</v>
      </c>
      <c r="J1680" s="2" t="s">
        <v>3702</v>
      </c>
    </row>
    <row r="1681" ht="19" customHeight="1" spans="1:10">
      <c r="A1681" s="2">
        <v>5</v>
      </c>
      <c r="B1681" s="2" t="s">
        <v>499</v>
      </c>
      <c r="C1681" s="2" t="s">
        <v>3190</v>
      </c>
      <c r="D1681" s="3">
        <v>906.4</v>
      </c>
      <c r="E1681" s="3">
        <v>911.7</v>
      </c>
      <c r="F1681" s="3">
        <f t="shared" si="52"/>
        <v>906.4</v>
      </c>
      <c r="G1681" s="3">
        <f t="shared" si="53"/>
        <v>0</v>
      </c>
      <c r="H1681" s="2" t="s">
        <v>2978</v>
      </c>
      <c r="I1681" s="2" t="s">
        <v>3796</v>
      </c>
      <c r="J1681" s="2" t="s">
        <v>3798</v>
      </c>
    </row>
    <row r="1682" ht="19" customHeight="1" spans="1:10">
      <c r="A1682" s="2">
        <v>5</v>
      </c>
      <c r="B1682" s="2" t="s">
        <v>703</v>
      </c>
      <c r="C1682" s="2" t="s">
        <v>356</v>
      </c>
      <c r="D1682" s="3">
        <v>9302.8</v>
      </c>
      <c r="E1682" s="3">
        <v>9290.1</v>
      </c>
      <c r="F1682" s="3">
        <f t="shared" si="52"/>
        <v>9290.1</v>
      </c>
      <c r="G1682" s="3">
        <f t="shared" si="53"/>
        <v>12.6999999999989</v>
      </c>
      <c r="H1682" s="2" t="s">
        <v>2978</v>
      </c>
      <c r="I1682" s="2" t="s">
        <v>3754</v>
      </c>
      <c r="J1682" s="2" t="s">
        <v>3328</v>
      </c>
    </row>
    <row r="1683" ht="19" customHeight="1" spans="1:10">
      <c r="A1683" s="2">
        <v>5</v>
      </c>
      <c r="B1683" s="2" t="s">
        <v>288</v>
      </c>
      <c r="C1683" s="2" t="s">
        <v>274</v>
      </c>
      <c r="D1683" s="3">
        <v>4.2</v>
      </c>
      <c r="E1683" s="3">
        <v>4.2</v>
      </c>
      <c r="F1683" s="3">
        <f t="shared" si="52"/>
        <v>4.2</v>
      </c>
      <c r="G1683" s="3">
        <f t="shared" si="53"/>
        <v>0</v>
      </c>
      <c r="H1683" s="2" t="s">
        <v>2978</v>
      </c>
      <c r="I1683" s="2" t="s">
        <v>3754</v>
      </c>
      <c r="J1683" s="2" t="s">
        <v>3241</v>
      </c>
    </row>
    <row r="1684" ht="19" customHeight="1" spans="1:10">
      <c r="A1684" s="2">
        <v>5</v>
      </c>
      <c r="B1684" s="2" t="s">
        <v>500</v>
      </c>
      <c r="C1684" s="2" t="s">
        <v>564</v>
      </c>
      <c r="D1684" s="3">
        <v>3185.3</v>
      </c>
      <c r="E1684" s="3">
        <v>3173.3</v>
      </c>
      <c r="F1684" s="3">
        <f t="shared" si="52"/>
        <v>3173.3</v>
      </c>
      <c r="G1684" s="3">
        <f t="shared" si="53"/>
        <v>12</v>
      </c>
      <c r="H1684" s="2" t="s">
        <v>2978</v>
      </c>
      <c r="I1684" s="2" t="s">
        <v>3754</v>
      </c>
      <c r="J1684" s="2" t="s">
        <v>3703</v>
      </c>
    </row>
    <row r="1685" ht="19" customHeight="1" spans="1:10">
      <c r="A1685" s="2">
        <v>5</v>
      </c>
      <c r="B1685" s="2" t="s">
        <v>381</v>
      </c>
      <c r="C1685" s="2" t="s">
        <v>356</v>
      </c>
      <c r="D1685" s="3">
        <v>5356</v>
      </c>
      <c r="E1685" s="3">
        <v>5021.4</v>
      </c>
      <c r="F1685" s="3">
        <f t="shared" si="52"/>
        <v>5021.4</v>
      </c>
      <c r="G1685" s="3">
        <f t="shared" si="53"/>
        <v>334.6</v>
      </c>
      <c r="H1685" s="2" t="s">
        <v>2978</v>
      </c>
      <c r="I1685" s="2" t="s">
        <v>3754</v>
      </c>
      <c r="J1685" s="2" t="s">
        <v>3340</v>
      </c>
    </row>
    <row r="1686" ht="19" customHeight="1" spans="1:10">
      <c r="A1686" s="2">
        <v>5</v>
      </c>
      <c r="B1686" s="2" t="s">
        <v>382</v>
      </c>
      <c r="C1686" s="2" t="s">
        <v>66</v>
      </c>
      <c r="D1686" s="3">
        <v>3962.6</v>
      </c>
      <c r="E1686" s="3">
        <v>30798.4</v>
      </c>
      <c r="F1686" s="3">
        <f t="shared" si="52"/>
        <v>3962.6</v>
      </c>
      <c r="G1686" s="3">
        <f t="shared" si="53"/>
        <v>0</v>
      </c>
      <c r="H1686" s="2" t="s">
        <v>2978</v>
      </c>
      <c r="I1686" s="2" t="s">
        <v>3754</v>
      </c>
      <c r="J1686" s="2" t="s">
        <v>3130</v>
      </c>
    </row>
    <row r="1687" ht="19" customHeight="1" spans="1:10">
      <c r="A1687" s="2">
        <v>5</v>
      </c>
      <c r="B1687" s="2" t="s">
        <v>3551</v>
      </c>
      <c r="C1687" s="2" t="s">
        <v>66</v>
      </c>
      <c r="D1687" s="3">
        <v>75.4</v>
      </c>
      <c r="E1687" s="3">
        <v>57.2</v>
      </c>
      <c r="F1687" s="3">
        <f t="shared" si="52"/>
        <v>57.2</v>
      </c>
      <c r="G1687" s="3">
        <f t="shared" si="53"/>
        <v>18.2</v>
      </c>
      <c r="H1687" s="2" t="s">
        <v>2978</v>
      </c>
      <c r="I1687" s="2" t="s">
        <v>3754</v>
      </c>
      <c r="J1687" s="2" t="s">
        <v>3113</v>
      </c>
    </row>
    <row r="1688" ht="19" customHeight="1" spans="1:10">
      <c r="A1688" s="2">
        <v>5</v>
      </c>
      <c r="B1688" s="2" t="s">
        <v>386</v>
      </c>
      <c r="C1688" s="2" t="s">
        <v>274</v>
      </c>
      <c r="D1688" s="3">
        <v>4016.75</v>
      </c>
      <c r="E1688" s="3">
        <v>4027</v>
      </c>
      <c r="F1688" s="3">
        <f t="shared" si="52"/>
        <v>4016.75</v>
      </c>
      <c r="G1688" s="3">
        <f t="shared" si="53"/>
        <v>0</v>
      </c>
      <c r="H1688" s="2" t="s">
        <v>2978</v>
      </c>
      <c r="I1688" s="2" t="s">
        <v>3799</v>
      </c>
      <c r="J1688" s="2" t="s">
        <v>3095</v>
      </c>
    </row>
    <row r="1689" ht="19" customHeight="1" spans="1:10">
      <c r="A1689" s="2">
        <v>5</v>
      </c>
      <c r="B1689" s="2" t="s">
        <v>3186</v>
      </c>
      <c r="C1689" s="2" t="s">
        <v>3190</v>
      </c>
      <c r="D1689" s="3">
        <v>942.3</v>
      </c>
      <c r="E1689" s="3">
        <v>919.7</v>
      </c>
      <c r="F1689" s="3">
        <f t="shared" si="52"/>
        <v>919.7</v>
      </c>
      <c r="G1689" s="3">
        <f t="shared" si="53"/>
        <v>22.5999999999999</v>
      </c>
      <c r="H1689" s="2" t="s">
        <v>2978</v>
      </c>
      <c r="I1689" s="2" t="s">
        <v>3754</v>
      </c>
      <c r="J1689" s="2" t="s">
        <v>3800</v>
      </c>
    </row>
    <row r="1690" ht="19" customHeight="1" spans="1:10">
      <c r="A1690" s="2">
        <v>5</v>
      </c>
      <c r="B1690" s="2" t="s">
        <v>3435</v>
      </c>
      <c r="C1690" s="2" t="s">
        <v>66</v>
      </c>
      <c r="D1690" s="3">
        <v>5955</v>
      </c>
      <c r="E1690" s="3">
        <v>5740.6</v>
      </c>
      <c r="F1690" s="3">
        <f t="shared" si="52"/>
        <v>5740.6</v>
      </c>
      <c r="G1690" s="3">
        <f t="shared" si="53"/>
        <v>214.4</v>
      </c>
      <c r="H1690" s="2" t="s">
        <v>2978</v>
      </c>
      <c r="I1690" s="2" t="s">
        <v>3754</v>
      </c>
      <c r="J1690" s="2" t="s">
        <v>3287</v>
      </c>
    </row>
    <row r="1691" ht="19" customHeight="1" spans="1:10">
      <c r="A1691" s="2">
        <v>5</v>
      </c>
      <c r="B1691" s="2" t="s">
        <v>3552</v>
      </c>
      <c r="C1691" s="2" t="s">
        <v>66</v>
      </c>
      <c r="D1691" s="3">
        <v>14937.9</v>
      </c>
      <c r="E1691" s="3">
        <v>14545</v>
      </c>
      <c r="F1691" s="3">
        <f t="shared" si="52"/>
        <v>14545</v>
      </c>
      <c r="G1691" s="3">
        <f t="shared" si="53"/>
        <v>392.9</v>
      </c>
      <c r="H1691" s="2" t="s">
        <v>2978</v>
      </c>
      <c r="I1691" s="2" t="s">
        <v>3754</v>
      </c>
      <c r="J1691" s="2" t="s">
        <v>3179</v>
      </c>
    </row>
    <row r="1692" ht="19" customHeight="1" spans="1:10">
      <c r="A1692" s="2">
        <v>5</v>
      </c>
      <c r="B1692" s="2" t="s">
        <v>501</v>
      </c>
      <c r="C1692" s="2" t="s">
        <v>121</v>
      </c>
      <c r="D1692" s="3">
        <v>2436.3</v>
      </c>
      <c r="E1692" s="3">
        <v>2424.5</v>
      </c>
      <c r="F1692" s="3">
        <f t="shared" si="52"/>
        <v>2424.5</v>
      </c>
      <c r="G1692" s="3">
        <f t="shared" si="53"/>
        <v>11.8000000000002</v>
      </c>
      <c r="H1692" s="2" t="s">
        <v>2978</v>
      </c>
      <c r="I1692" s="2" t="s">
        <v>3754</v>
      </c>
      <c r="J1692" s="2" t="s">
        <v>3461</v>
      </c>
    </row>
    <row r="1693" ht="19" customHeight="1" spans="1:10">
      <c r="A1693" s="2">
        <v>5</v>
      </c>
      <c r="B1693" s="2" t="s">
        <v>633</v>
      </c>
      <c r="C1693" s="2" t="s">
        <v>564</v>
      </c>
      <c r="D1693" s="3">
        <v>3362.7</v>
      </c>
      <c r="E1693" s="3">
        <v>3355.3</v>
      </c>
      <c r="F1693" s="3">
        <f t="shared" si="52"/>
        <v>3355.3</v>
      </c>
      <c r="G1693" s="3">
        <f t="shared" si="53"/>
        <v>7.39999999999964</v>
      </c>
      <c r="H1693" s="2" t="s">
        <v>2978</v>
      </c>
      <c r="I1693" s="2" t="s">
        <v>3754</v>
      </c>
      <c r="J1693" s="2" t="s">
        <v>3704</v>
      </c>
    </row>
    <row r="1694" ht="19" customHeight="1" spans="1:10">
      <c r="A1694" s="2">
        <v>5</v>
      </c>
      <c r="B1694" s="2" t="s">
        <v>254</v>
      </c>
      <c r="C1694" s="2" t="s">
        <v>179</v>
      </c>
      <c r="D1694" s="3">
        <v>1113.9</v>
      </c>
      <c r="E1694" s="3">
        <v>1112.8</v>
      </c>
      <c r="F1694" s="3">
        <f t="shared" si="52"/>
        <v>1112.8</v>
      </c>
      <c r="G1694" s="3">
        <f t="shared" si="53"/>
        <v>1.10000000000014</v>
      </c>
      <c r="H1694" s="2" t="s">
        <v>2978</v>
      </c>
      <c r="I1694" s="2" t="s">
        <v>3754</v>
      </c>
      <c r="J1694" s="2" t="s">
        <v>3055</v>
      </c>
    </row>
    <row r="1695" ht="19" customHeight="1" spans="1:10">
      <c r="A1695" s="2">
        <v>5</v>
      </c>
      <c r="B1695" s="2" t="s">
        <v>88</v>
      </c>
      <c r="C1695" s="2" t="s">
        <v>179</v>
      </c>
      <c r="D1695" s="3">
        <v>218.9</v>
      </c>
      <c r="E1695" s="3">
        <v>19709.6</v>
      </c>
      <c r="F1695" s="3">
        <f t="shared" si="52"/>
        <v>218.9</v>
      </c>
      <c r="G1695" s="3">
        <f t="shared" si="53"/>
        <v>0</v>
      </c>
      <c r="H1695" s="2" t="s">
        <v>2978</v>
      </c>
      <c r="I1695" s="2" t="s">
        <v>3786</v>
      </c>
      <c r="J1695" s="2" t="s">
        <v>3348</v>
      </c>
    </row>
    <row r="1696" ht="19" customHeight="1" spans="1:10">
      <c r="A1696" s="2">
        <v>5</v>
      </c>
      <c r="B1696" s="2" t="s">
        <v>505</v>
      </c>
      <c r="C1696" s="2" t="s">
        <v>121</v>
      </c>
      <c r="D1696" s="3">
        <v>2927.8</v>
      </c>
      <c r="E1696" s="3">
        <v>2929.6</v>
      </c>
      <c r="F1696" s="3">
        <f t="shared" si="52"/>
        <v>2927.8</v>
      </c>
      <c r="G1696" s="3">
        <f t="shared" si="53"/>
        <v>0</v>
      </c>
      <c r="H1696" s="2" t="s">
        <v>2978</v>
      </c>
      <c r="I1696" s="2" t="s">
        <v>3755</v>
      </c>
      <c r="J1696" s="2" t="s">
        <v>3462</v>
      </c>
    </row>
    <row r="1697" ht="19" customHeight="1" spans="1:10">
      <c r="A1697" s="2">
        <v>5</v>
      </c>
      <c r="B1697" s="2" t="s">
        <v>109</v>
      </c>
      <c r="C1697" s="2" t="s">
        <v>121</v>
      </c>
      <c r="D1697" s="3">
        <v>3344.7</v>
      </c>
      <c r="E1697" s="3">
        <v>3271.2</v>
      </c>
      <c r="F1697" s="3">
        <f t="shared" si="52"/>
        <v>3271.2</v>
      </c>
      <c r="G1697" s="3">
        <f t="shared" si="53"/>
        <v>73.5</v>
      </c>
      <c r="H1697" s="2" t="s">
        <v>2978</v>
      </c>
      <c r="I1697" s="2" t="s">
        <v>3754</v>
      </c>
      <c r="J1697" s="2" t="s">
        <v>3465</v>
      </c>
    </row>
    <row r="1698" ht="19" customHeight="1" spans="1:10">
      <c r="A1698" s="2">
        <v>5</v>
      </c>
      <c r="B1698" s="2" t="s">
        <v>255</v>
      </c>
      <c r="C1698" s="2" t="s">
        <v>179</v>
      </c>
      <c r="D1698" s="3">
        <v>3342.09</v>
      </c>
      <c r="E1698" s="3">
        <v>3747.7</v>
      </c>
      <c r="F1698" s="3">
        <f t="shared" si="52"/>
        <v>3342.09</v>
      </c>
      <c r="G1698" s="3">
        <f t="shared" si="53"/>
        <v>0</v>
      </c>
      <c r="H1698" s="2" t="s">
        <v>2978</v>
      </c>
      <c r="I1698" s="2" t="s">
        <v>3792</v>
      </c>
      <c r="J1698" s="2" t="s">
        <v>3216</v>
      </c>
    </row>
    <row r="1699" ht="19" customHeight="1" spans="1:10">
      <c r="A1699" s="2">
        <v>5</v>
      </c>
      <c r="B1699" s="2" t="s">
        <v>388</v>
      </c>
      <c r="C1699" s="2" t="s">
        <v>356</v>
      </c>
      <c r="D1699" s="3">
        <v>10646.6</v>
      </c>
      <c r="E1699" s="3">
        <v>10245.6</v>
      </c>
      <c r="F1699" s="3">
        <f t="shared" si="52"/>
        <v>10245.6</v>
      </c>
      <c r="G1699" s="3">
        <f t="shared" si="53"/>
        <v>401</v>
      </c>
      <c r="H1699" s="2" t="s">
        <v>2978</v>
      </c>
      <c r="I1699" s="2" t="s">
        <v>3754</v>
      </c>
      <c r="J1699" s="2" t="s">
        <v>3378</v>
      </c>
    </row>
    <row r="1700" ht="19" customHeight="1" spans="1:10">
      <c r="A1700" s="2">
        <v>5</v>
      </c>
      <c r="B1700" s="2" t="s">
        <v>3198</v>
      </c>
      <c r="C1700" s="2" t="s">
        <v>564</v>
      </c>
      <c r="D1700" s="3">
        <v>2232.3</v>
      </c>
      <c r="E1700" s="3">
        <v>2216.7</v>
      </c>
      <c r="F1700" s="3">
        <f t="shared" si="52"/>
        <v>2216.7</v>
      </c>
      <c r="G1700" s="3">
        <f t="shared" si="53"/>
        <v>15.6000000000004</v>
      </c>
      <c r="H1700" s="2" t="s">
        <v>2978</v>
      </c>
      <c r="I1700" s="2" t="s">
        <v>3754</v>
      </c>
      <c r="J1700" s="2" t="s">
        <v>3708</v>
      </c>
    </row>
    <row r="1701" ht="19" customHeight="1" spans="1:10">
      <c r="A1701" s="2">
        <v>5</v>
      </c>
      <c r="B1701" s="2" t="s">
        <v>167</v>
      </c>
      <c r="C1701" s="2" t="s">
        <v>121</v>
      </c>
      <c r="D1701" s="3">
        <v>3949.93</v>
      </c>
      <c r="E1701" s="3">
        <v>13417.4</v>
      </c>
      <c r="F1701" s="3">
        <f t="shared" si="52"/>
        <v>3949.93</v>
      </c>
      <c r="G1701" s="3">
        <f t="shared" si="53"/>
        <v>0</v>
      </c>
      <c r="H1701" s="2" t="s">
        <v>2978</v>
      </c>
      <c r="I1701" s="2" t="s">
        <v>3754</v>
      </c>
      <c r="J1701" s="2" t="s">
        <v>3466</v>
      </c>
    </row>
    <row r="1702" ht="19" customHeight="1" spans="1:10">
      <c r="A1702" s="2">
        <v>5</v>
      </c>
      <c r="B1702" s="2" t="s">
        <v>3201</v>
      </c>
      <c r="C1702" s="2" t="s">
        <v>179</v>
      </c>
      <c r="D1702" s="3">
        <v>151.69</v>
      </c>
      <c r="E1702" s="3">
        <v>16971.5</v>
      </c>
      <c r="F1702" s="3">
        <f t="shared" si="52"/>
        <v>151.69</v>
      </c>
      <c r="G1702" s="3">
        <f t="shared" si="53"/>
        <v>0</v>
      </c>
      <c r="H1702" s="2" t="s">
        <v>2978</v>
      </c>
      <c r="I1702" s="2" t="s">
        <v>3784</v>
      </c>
      <c r="J1702" s="2" t="s">
        <v>3046</v>
      </c>
    </row>
    <row r="1703" ht="19" customHeight="1" spans="1:10">
      <c r="A1703" s="2">
        <v>5</v>
      </c>
      <c r="B1703" s="2" t="s">
        <v>636</v>
      </c>
      <c r="C1703" s="2" t="s">
        <v>3190</v>
      </c>
      <c r="D1703" s="3">
        <v>2476.42</v>
      </c>
      <c r="E1703" s="3">
        <v>2833.5</v>
      </c>
      <c r="F1703" s="3">
        <f t="shared" si="52"/>
        <v>2476.42</v>
      </c>
      <c r="G1703" s="3">
        <f t="shared" si="53"/>
        <v>0</v>
      </c>
      <c r="H1703" s="2" t="s">
        <v>2978</v>
      </c>
      <c r="I1703" s="2" t="s">
        <v>3794</v>
      </c>
      <c r="J1703" s="2" t="s">
        <v>3801</v>
      </c>
    </row>
    <row r="1704" ht="19" customHeight="1" spans="1:10">
      <c r="A1704" s="2">
        <v>5</v>
      </c>
      <c r="B1704" s="2" t="s">
        <v>3204</v>
      </c>
      <c r="C1704" s="2" t="s">
        <v>564</v>
      </c>
      <c r="D1704" s="3">
        <v>1102.5</v>
      </c>
      <c r="E1704" s="3">
        <v>1108</v>
      </c>
      <c r="F1704" s="3">
        <f t="shared" si="52"/>
        <v>1102.5</v>
      </c>
      <c r="G1704" s="3">
        <f t="shared" si="53"/>
        <v>0</v>
      </c>
      <c r="H1704" s="2" t="s">
        <v>2978</v>
      </c>
      <c r="I1704" s="2" t="s">
        <v>3754</v>
      </c>
      <c r="J1704" s="2" t="s">
        <v>3709</v>
      </c>
    </row>
    <row r="1705" ht="19" customHeight="1" spans="1:10">
      <c r="A1705" s="2">
        <v>5</v>
      </c>
      <c r="B1705" s="2" t="s">
        <v>3207</v>
      </c>
      <c r="C1705" s="2" t="s">
        <v>121</v>
      </c>
      <c r="D1705" s="3">
        <v>3627</v>
      </c>
      <c r="E1705" s="3">
        <v>3608.4</v>
      </c>
      <c r="F1705" s="3">
        <f t="shared" si="52"/>
        <v>3608.4</v>
      </c>
      <c r="G1705" s="3">
        <f t="shared" si="53"/>
        <v>18.5999999999999</v>
      </c>
      <c r="H1705" s="2" t="s">
        <v>2978</v>
      </c>
      <c r="I1705" s="2" t="s">
        <v>3774</v>
      </c>
      <c r="J1705" s="2" t="s">
        <v>3485</v>
      </c>
    </row>
    <row r="1706" ht="19" customHeight="1" spans="1:10">
      <c r="A1706" s="2">
        <v>5</v>
      </c>
      <c r="B1706" s="2" t="s">
        <v>509</v>
      </c>
      <c r="C1706" s="2" t="s">
        <v>121</v>
      </c>
      <c r="D1706" s="3">
        <v>1</v>
      </c>
      <c r="E1706" s="3">
        <v>10.6</v>
      </c>
      <c r="F1706" s="3">
        <f t="shared" si="52"/>
        <v>1</v>
      </c>
      <c r="G1706" s="3">
        <f t="shared" si="53"/>
        <v>0</v>
      </c>
      <c r="H1706" s="2" t="s">
        <v>2978</v>
      </c>
      <c r="I1706" s="2" t="s">
        <v>3802</v>
      </c>
      <c r="J1706" s="2" t="s">
        <v>3487</v>
      </c>
    </row>
    <row r="1707" ht="19" customHeight="1" spans="1:10">
      <c r="A1707" s="2">
        <v>5</v>
      </c>
      <c r="B1707" s="2" t="s">
        <v>3438</v>
      </c>
      <c r="C1707" s="2" t="s">
        <v>356</v>
      </c>
      <c r="D1707" s="3">
        <v>9045.6</v>
      </c>
      <c r="E1707" s="3">
        <v>8815.6</v>
      </c>
      <c r="F1707" s="3">
        <f t="shared" si="52"/>
        <v>8815.6</v>
      </c>
      <c r="G1707" s="3">
        <f t="shared" si="53"/>
        <v>230</v>
      </c>
      <c r="H1707" s="2" t="s">
        <v>2978</v>
      </c>
      <c r="I1707" s="2" t="s">
        <v>3754</v>
      </c>
      <c r="J1707" s="2" t="s">
        <v>3404</v>
      </c>
    </row>
    <row r="1708" ht="19" customHeight="1" spans="1:10">
      <c r="A1708" s="2">
        <v>5</v>
      </c>
      <c r="B1708" s="2" t="s">
        <v>390</v>
      </c>
      <c r="C1708" s="2" t="s">
        <v>356</v>
      </c>
      <c r="D1708" s="3">
        <v>3200.34</v>
      </c>
      <c r="E1708" s="3">
        <v>10612.5</v>
      </c>
      <c r="F1708" s="3">
        <f t="shared" si="52"/>
        <v>3200.34</v>
      </c>
      <c r="G1708" s="3">
        <f t="shared" si="53"/>
        <v>0</v>
      </c>
      <c r="H1708" s="2" t="s">
        <v>2978</v>
      </c>
      <c r="I1708" s="2" t="s">
        <v>3754</v>
      </c>
      <c r="J1708" s="2" t="s">
        <v>3108</v>
      </c>
    </row>
    <row r="1709" ht="19" customHeight="1" spans="1:10">
      <c r="A1709" s="2">
        <v>5</v>
      </c>
      <c r="B1709" s="2" t="s">
        <v>3211</v>
      </c>
      <c r="C1709" s="2" t="s">
        <v>66</v>
      </c>
      <c r="D1709" s="3">
        <v>7164.1</v>
      </c>
      <c r="E1709" s="3">
        <v>6743.4</v>
      </c>
      <c r="F1709" s="3">
        <f t="shared" si="52"/>
        <v>6743.4</v>
      </c>
      <c r="G1709" s="3">
        <f t="shared" si="53"/>
        <v>420.700000000001</v>
      </c>
      <c r="H1709" s="2" t="s">
        <v>2978</v>
      </c>
      <c r="I1709" s="2" t="s">
        <v>3754</v>
      </c>
      <c r="J1709" s="2" t="s">
        <v>3208</v>
      </c>
    </row>
    <row r="1710" ht="19" customHeight="1" spans="1:10">
      <c r="A1710" s="2">
        <v>5</v>
      </c>
      <c r="B1710" s="2" t="s">
        <v>3561</v>
      </c>
      <c r="C1710" s="2" t="s">
        <v>66</v>
      </c>
      <c r="D1710" s="3">
        <v>10282.9</v>
      </c>
      <c r="E1710" s="3">
        <v>9688</v>
      </c>
      <c r="F1710" s="3">
        <f t="shared" si="52"/>
        <v>9688</v>
      </c>
      <c r="G1710" s="3">
        <f t="shared" si="53"/>
        <v>594.9</v>
      </c>
      <c r="H1710" s="2" t="s">
        <v>2978</v>
      </c>
      <c r="I1710" s="2" t="s">
        <v>3754</v>
      </c>
      <c r="J1710" s="2" t="s">
        <v>3398</v>
      </c>
    </row>
    <row r="1711" ht="19" customHeight="1" spans="1:10">
      <c r="A1711" s="2">
        <v>5</v>
      </c>
      <c r="B1711" s="2" t="s">
        <v>510</v>
      </c>
      <c r="C1711" s="2" t="s">
        <v>121</v>
      </c>
      <c r="D1711" s="3">
        <v>4231.2</v>
      </c>
      <c r="E1711" s="3">
        <v>4220.8</v>
      </c>
      <c r="F1711" s="3">
        <f t="shared" si="52"/>
        <v>4220.8</v>
      </c>
      <c r="G1711" s="3">
        <f t="shared" si="53"/>
        <v>10.3999999999996</v>
      </c>
      <c r="H1711" s="2" t="s">
        <v>2978</v>
      </c>
      <c r="I1711" s="2" t="s">
        <v>3754</v>
      </c>
      <c r="J1711" s="2" t="s">
        <v>3803</v>
      </c>
    </row>
    <row r="1712" ht="19" customHeight="1" spans="1:10">
      <c r="A1712" s="2">
        <v>5</v>
      </c>
      <c r="B1712" s="2" t="s">
        <v>3214</v>
      </c>
      <c r="C1712" s="2" t="s">
        <v>121</v>
      </c>
      <c r="D1712" s="3">
        <v>1450.6</v>
      </c>
      <c r="E1712" s="3">
        <v>1426.1</v>
      </c>
      <c r="F1712" s="3">
        <f t="shared" si="52"/>
        <v>1426.1</v>
      </c>
      <c r="G1712" s="3">
        <f t="shared" si="53"/>
        <v>24.5</v>
      </c>
      <c r="H1712" s="2" t="s">
        <v>2978</v>
      </c>
      <c r="I1712" s="2" t="s">
        <v>3754</v>
      </c>
      <c r="J1712" s="2" t="s">
        <v>3804</v>
      </c>
    </row>
    <row r="1713" ht="19" customHeight="1" spans="1:10">
      <c r="A1713" s="2">
        <v>5</v>
      </c>
      <c r="B1713" s="2" t="s">
        <v>514</v>
      </c>
      <c r="C1713" s="2" t="s">
        <v>564</v>
      </c>
      <c r="D1713" s="3">
        <v>681.7</v>
      </c>
      <c r="E1713" s="3">
        <v>687.6</v>
      </c>
      <c r="F1713" s="3">
        <f t="shared" si="52"/>
        <v>681.7</v>
      </c>
      <c r="G1713" s="3">
        <f t="shared" si="53"/>
        <v>0</v>
      </c>
      <c r="H1713" s="2" t="s">
        <v>2978</v>
      </c>
      <c r="I1713" s="2" t="s">
        <v>3754</v>
      </c>
      <c r="J1713" s="2" t="s">
        <v>3710</v>
      </c>
    </row>
    <row r="1714" ht="19" customHeight="1" spans="1:10">
      <c r="A1714" s="2">
        <v>5</v>
      </c>
      <c r="B1714" s="2" t="s">
        <v>3439</v>
      </c>
      <c r="C1714" s="2" t="s">
        <v>66</v>
      </c>
      <c r="D1714" s="3">
        <v>9178.57</v>
      </c>
      <c r="E1714" s="3">
        <v>16840</v>
      </c>
      <c r="F1714" s="3">
        <f t="shared" si="52"/>
        <v>9178.57</v>
      </c>
      <c r="G1714" s="3">
        <f t="shared" si="53"/>
        <v>0</v>
      </c>
      <c r="H1714" s="2" t="s">
        <v>2978</v>
      </c>
      <c r="I1714" s="2" t="s">
        <v>3754</v>
      </c>
      <c r="J1714" s="2" t="s">
        <v>3332</v>
      </c>
    </row>
    <row r="1715" ht="19" customHeight="1" spans="1:10">
      <c r="A1715" s="2">
        <v>5</v>
      </c>
      <c r="B1715" s="2" t="s">
        <v>3217</v>
      </c>
      <c r="C1715" s="2" t="s">
        <v>3070</v>
      </c>
      <c r="D1715" s="3">
        <v>648.52</v>
      </c>
      <c r="E1715" s="3">
        <v>779.5</v>
      </c>
      <c r="F1715" s="3">
        <f t="shared" si="52"/>
        <v>648.52</v>
      </c>
      <c r="G1715" s="3">
        <f t="shared" si="53"/>
        <v>0</v>
      </c>
      <c r="H1715" s="2" t="s">
        <v>2978</v>
      </c>
      <c r="I1715" s="2" t="s">
        <v>3805</v>
      </c>
      <c r="J1715" s="2" t="s">
        <v>3585</v>
      </c>
    </row>
    <row r="1716" ht="19" customHeight="1" spans="1:10">
      <c r="A1716" s="2">
        <v>5</v>
      </c>
      <c r="B1716" s="2" t="s">
        <v>3219</v>
      </c>
      <c r="C1716" s="2" t="s">
        <v>3190</v>
      </c>
      <c r="D1716" s="3">
        <v>6249.1</v>
      </c>
      <c r="E1716" s="3">
        <v>6108.4</v>
      </c>
      <c r="F1716" s="3">
        <f t="shared" si="52"/>
        <v>6108.4</v>
      </c>
      <c r="G1716" s="3">
        <f t="shared" si="53"/>
        <v>140.700000000001</v>
      </c>
      <c r="H1716" s="2" t="s">
        <v>2978</v>
      </c>
      <c r="I1716" s="2" t="s">
        <v>3806</v>
      </c>
      <c r="J1716" s="2" t="s">
        <v>3807</v>
      </c>
    </row>
    <row r="1717" ht="19" customHeight="1" spans="1:10">
      <c r="A1717" s="2">
        <v>5</v>
      </c>
      <c r="B1717" s="2" t="s">
        <v>3219</v>
      </c>
      <c r="C1717" s="2" t="s">
        <v>121</v>
      </c>
      <c r="D1717" s="3">
        <v>135.3</v>
      </c>
      <c r="E1717" s="3">
        <v>141.8</v>
      </c>
      <c r="F1717" s="3">
        <f t="shared" si="52"/>
        <v>135.3</v>
      </c>
      <c r="G1717" s="3">
        <f t="shared" si="53"/>
        <v>0</v>
      </c>
      <c r="H1717" s="2" t="s">
        <v>2978</v>
      </c>
      <c r="I1717" s="2" t="s">
        <v>3802</v>
      </c>
      <c r="J1717" s="2" t="s">
        <v>3491</v>
      </c>
    </row>
    <row r="1718" ht="19" customHeight="1" spans="1:10">
      <c r="A1718" s="2">
        <v>5</v>
      </c>
      <c r="B1718" s="2" t="s">
        <v>3440</v>
      </c>
      <c r="C1718" s="2" t="s">
        <v>3104</v>
      </c>
      <c r="D1718" s="3">
        <v>11403.2</v>
      </c>
      <c r="E1718" s="3">
        <v>11639.9</v>
      </c>
      <c r="F1718" s="3">
        <f t="shared" si="52"/>
        <v>11403.2</v>
      </c>
      <c r="G1718" s="3">
        <f t="shared" si="53"/>
        <v>0</v>
      </c>
      <c r="H1718" s="2" t="s">
        <v>2978</v>
      </c>
      <c r="I1718" s="2" t="s">
        <v>3797</v>
      </c>
      <c r="J1718" s="2" t="s">
        <v>3049</v>
      </c>
    </row>
    <row r="1719" ht="19" customHeight="1" spans="1:10">
      <c r="A1719" s="2">
        <v>5</v>
      </c>
      <c r="B1719" s="2" t="s">
        <v>637</v>
      </c>
      <c r="C1719" s="2" t="s">
        <v>564</v>
      </c>
      <c r="D1719" s="3">
        <v>5386.7</v>
      </c>
      <c r="E1719" s="3">
        <v>5375.4</v>
      </c>
      <c r="F1719" s="3">
        <f t="shared" si="52"/>
        <v>5375.4</v>
      </c>
      <c r="G1719" s="3">
        <f t="shared" si="53"/>
        <v>11.3000000000002</v>
      </c>
      <c r="H1719" s="2" t="s">
        <v>2978</v>
      </c>
      <c r="I1719" s="2" t="s">
        <v>3754</v>
      </c>
      <c r="J1719" s="2" t="s">
        <v>3711</v>
      </c>
    </row>
    <row r="1720" ht="19" customHeight="1" spans="1:10">
      <c r="A1720" s="2">
        <v>5</v>
      </c>
      <c r="B1720" s="2" t="s">
        <v>394</v>
      </c>
      <c r="C1720" s="2" t="s">
        <v>274</v>
      </c>
      <c r="D1720" s="3">
        <v>2786.84</v>
      </c>
      <c r="E1720" s="3">
        <v>40688.7</v>
      </c>
      <c r="F1720" s="3">
        <f t="shared" si="52"/>
        <v>2786.84</v>
      </c>
      <c r="G1720" s="3">
        <f t="shared" si="53"/>
        <v>0</v>
      </c>
      <c r="H1720" s="2" t="s">
        <v>2978</v>
      </c>
      <c r="I1720" s="2" t="s">
        <v>3754</v>
      </c>
      <c r="J1720" s="2" t="s">
        <v>3053</v>
      </c>
    </row>
    <row r="1721" ht="19" customHeight="1" spans="1:10">
      <c r="A1721" s="2">
        <v>5</v>
      </c>
      <c r="B1721" s="2" t="s">
        <v>396</v>
      </c>
      <c r="C1721" s="2" t="s">
        <v>356</v>
      </c>
      <c r="D1721" s="3">
        <v>4300.9</v>
      </c>
      <c r="E1721" s="3">
        <v>22848.4</v>
      </c>
      <c r="F1721" s="3">
        <f t="shared" si="52"/>
        <v>4300.9</v>
      </c>
      <c r="G1721" s="3">
        <f t="shared" si="53"/>
        <v>0</v>
      </c>
      <c r="H1721" s="2" t="s">
        <v>2978</v>
      </c>
      <c r="I1721" s="2" t="s">
        <v>3754</v>
      </c>
      <c r="J1721" s="2" t="s">
        <v>3158</v>
      </c>
    </row>
    <row r="1722" ht="19" customHeight="1" spans="1:10">
      <c r="A1722" s="2">
        <v>5</v>
      </c>
      <c r="B1722" s="2" t="s">
        <v>3706</v>
      </c>
      <c r="C1722" s="2" t="s">
        <v>3104</v>
      </c>
      <c r="D1722" s="3">
        <v>4694</v>
      </c>
      <c r="E1722" s="3">
        <v>4500.4</v>
      </c>
      <c r="F1722" s="3">
        <f t="shared" si="52"/>
        <v>4500.4</v>
      </c>
      <c r="G1722" s="3">
        <f t="shared" si="53"/>
        <v>193.6</v>
      </c>
      <c r="H1722" s="2" t="s">
        <v>2978</v>
      </c>
      <c r="I1722" s="2" t="s">
        <v>3754</v>
      </c>
      <c r="J1722" s="2" t="s">
        <v>3354</v>
      </c>
    </row>
    <row r="1723" ht="19" customHeight="1" spans="1:10">
      <c r="A1723" s="2">
        <v>5</v>
      </c>
      <c r="B1723" s="2" t="s">
        <v>3567</v>
      </c>
      <c r="C1723" s="2" t="s">
        <v>66</v>
      </c>
      <c r="D1723" s="3">
        <v>10002.8</v>
      </c>
      <c r="E1723" s="3">
        <v>9794.6</v>
      </c>
      <c r="F1723" s="3">
        <f t="shared" si="52"/>
        <v>9794.6</v>
      </c>
      <c r="G1723" s="3">
        <f t="shared" si="53"/>
        <v>208.199999999999</v>
      </c>
      <c r="H1723" s="2" t="s">
        <v>2978</v>
      </c>
      <c r="I1723" s="2" t="s">
        <v>3754</v>
      </c>
      <c r="J1723" s="2" t="s">
        <v>3042</v>
      </c>
    </row>
    <row r="1724" ht="19" customHeight="1" spans="1:10">
      <c r="A1724" s="2">
        <v>5</v>
      </c>
      <c r="B1724" s="2" t="s">
        <v>515</v>
      </c>
      <c r="C1724" s="2" t="s">
        <v>121</v>
      </c>
      <c r="D1724" s="3">
        <v>2107.1</v>
      </c>
      <c r="E1724" s="3">
        <v>2100.2</v>
      </c>
      <c r="F1724" s="3">
        <f t="shared" si="52"/>
        <v>2100.2</v>
      </c>
      <c r="G1724" s="3">
        <f t="shared" si="53"/>
        <v>6.90000000000009</v>
      </c>
      <c r="H1724" s="2" t="s">
        <v>2978</v>
      </c>
      <c r="I1724" s="2" t="s">
        <v>3754</v>
      </c>
      <c r="J1724" s="2" t="s">
        <v>3492</v>
      </c>
    </row>
    <row r="1725" ht="19" customHeight="1" spans="1:10">
      <c r="A1725" s="2">
        <v>5</v>
      </c>
      <c r="B1725" s="2" t="s">
        <v>516</v>
      </c>
      <c r="C1725" s="2" t="s">
        <v>121</v>
      </c>
      <c r="D1725" s="3">
        <v>14.9</v>
      </c>
      <c r="E1725" s="3">
        <v>11.6</v>
      </c>
      <c r="F1725" s="3">
        <f t="shared" si="52"/>
        <v>11.6</v>
      </c>
      <c r="G1725" s="3">
        <f t="shared" si="53"/>
        <v>3.3</v>
      </c>
      <c r="H1725" s="2" t="s">
        <v>2978</v>
      </c>
      <c r="I1725" s="2" t="s">
        <v>3802</v>
      </c>
      <c r="J1725" s="2" t="s">
        <v>3495</v>
      </c>
    </row>
    <row r="1726" ht="19" customHeight="1" spans="1:10">
      <c r="A1726" s="2">
        <v>5</v>
      </c>
      <c r="B1726" s="2" t="s">
        <v>289</v>
      </c>
      <c r="C1726" s="2" t="s">
        <v>274</v>
      </c>
      <c r="D1726" s="3">
        <v>14452.29</v>
      </c>
      <c r="E1726" s="3">
        <v>25445.7</v>
      </c>
      <c r="F1726" s="3">
        <f t="shared" si="52"/>
        <v>14452.29</v>
      </c>
      <c r="G1726" s="3">
        <f t="shared" si="53"/>
        <v>0</v>
      </c>
      <c r="H1726" s="2" t="s">
        <v>2978</v>
      </c>
      <c r="I1726" s="2" t="s">
        <v>3754</v>
      </c>
      <c r="J1726" s="2" t="s">
        <v>3089</v>
      </c>
    </row>
    <row r="1727" ht="19" customHeight="1" spans="1:10">
      <c r="A1727" s="2">
        <v>5</v>
      </c>
      <c r="B1727" s="2" t="s">
        <v>352</v>
      </c>
      <c r="C1727" s="2" t="s">
        <v>66</v>
      </c>
      <c r="D1727" s="3">
        <v>675.17</v>
      </c>
      <c r="E1727" s="3">
        <v>3309.4</v>
      </c>
      <c r="F1727" s="3">
        <f t="shared" si="52"/>
        <v>675.17</v>
      </c>
      <c r="G1727" s="3">
        <f t="shared" si="53"/>
        <v>0</v>
      </c>
      <c r="H1727" s="2" t="s">
        <v>2978</v>
      </c>
      <c r="I1727" s="2" t="s">
        <v>3799</v>
      </c>
      <c r="J1727" s="2" t="s">
        <v>3093</v>
      </c>
    </row>
    <row r="1728" ht="19" customHeight="1" spans="1:10">
      <c r="A1728" s="2">
        <v>5</v>
      </c>
      <c r="B1728" s="2" t="s">
        <v>641</v>
      </c>
      <c r="C1728" s="2" t="s">
        <v>564</v>
      </c>
      <c r="D1728" s="3">
        <v>5067.7</v>
      </c>
      <c r="E1728" s="3">
        <v>5045.2</v>
      </c>
      <c r="F1728" s="3">
        <f t="shared" si="52"/>
        <v>5045.2</v>
      </c>
      <c r="G1728" s="3">
        <f t="shared" si="53"/>
        <v>22.5</v>
      </c>
      <c r="H1728" s="2" t="s">
        <v>2978</v>
      </c>
      <c r="I1728" s="2" t="s">
        <v>3754</v>
      </c>
      <c r="J1728" s="2" t="s">
        <v>3714</v>
      </c>
    </row>
    <row r="1729" ht="19" customHeight="1" spans="1:10">
      <c r="A1729" s="2">
        <v>5</v>
      </c>
      <c r="B1729" s="2" t="s">
        <v>517</v>
      </c>
      <c r="C1729" s="2" t="s">
        <v>564</v>
      </c>
      <c r="D1729" s="3">
        <v>1120.3</v>
      </c>
      <c r="E1729" s="3">
        <v>1114.8</v>
      </c>
      <c r="F1729" s="3">
        <f t="shared" si="52"/>
        <v>1114.8</v>
      </c>
      <c r="G1729" s="3">
        <f t="shared" si="53"/>
        <v>5.5</v>
      </c>
      <c r="H1729" s="2" t="s">
        <v>2978</v>
      </c>
      <c r="I1729" s="2" t="s">
        <v>3768</v>
      </c>
      <c r="J1729" s="2" t="s">
        <v>3715</v>
      </c>
    </row>
    <row r="1730" ht="19" customHeight="1" spans="1:10">
      <c r="A1730" s="2">
        <v>5</v>
      </c>
      <c r="B1730" s="2" t="s">
        <v>3230</v>
      </c>
      <c r="C1730" s="2" t="s">
        <v>564</v>
      </c>
      <c r="D1730" s="3">
        <v>295.1</v>
      </c>
      <c r="E1730" s="3">
        <v>276.5</v>
      </c>
      <c r="F1730" s="3">
        <f t="shared" ref="F1730:F1793" si="54">IF(ISNUMBER(E1730),MIN(D1730,E1730),D1730)</f>
        <v>276.5</v>
      </c>
      <c r="G1730" s="3">
        <f t="shared" ref="G1730:G1793" si="55">D1730-F1730</f>
        <v>18.6</v>
      </c>
      <c r="H1730" s="2" t="s">
        <v>2978</v>
      </c>
      <c r="I1730" s="2" t="s">
        <v>3754</v>
      </c>
      <c r="J1730" s="2" t="s">
        <v>3721</v>
      </c>
    </row>
    <row r="1731" ht="19" customHeight="1" spans="1:10">
      <c r="A1731" s="2">
        <v>5</v>
      </c>
      <c r="B1731" s="2" t="s">
        <v>397</v>
      </c>
      <c r="C1731" s="2" t="s">
        <v>356</v>
      </c>
      <c r="D1731" s="3">
        <v>709.32</v>
      </c>
      <c r="E1731" s="3">
        <v>683.8</v>
      </c>
      <c r="F1731" s="3">
        <f t="shared" si="54"/>
        <v>683.8</v>
      </c>
      <c r="G1731" s="3">
        <f t="shared" si="55"/>
        <v>25.5200000000001</v>
      </c>
      <c r="H1731" s="2" t="s">
        <v>2978</v>
      </c>
      <c r="I1731" s="2" t="s">
        <v>3790</v>
      </c>
      <c r="J1731" s="2" t="s">
        <v>3395</v>
      </c>
    </row>
    <row r="1732" ht="19" customHeight="1" spans="1:10">
      <c r="A1732" s="2">
        <v>5</v>
      </c>
      <c r="B1732" s="2" t="s">
        <v>397</v>
      </c>
      <c r="C1732" s="2" t="s">
        <v>66</v>
      </c>
      <c r="D1732" s="3">
        <v>709.32</v>
      </c>
      <c r="E1732" s="3">
        <v>3133.7</v>
      </c>
      <c r="F1732" s="3">
        <f t="shared" si="54"/>
        <v>709.32</v>
      </c>
      <c r="G1732" s="3">
        <f t="shared" si="55"/>
        <v>0</v>
      </c>
      <c r="H1732" s="2" t="s">
        <v>2978</v>
      </c>
      <c r="I1732" s="2" t="s">
        <v>3794</v>
      </c>
      <c r="J1732" s="2" t="s">
        <v>3077</v>
      </c>
    </row>
    <row r="1733" ht="19" customHeight="1" spans="1:10">
      <c r="A1733" s="2">
        <v>5</v>
      </c>
      <c r="B1733" s="2" t="s">
        <v>398</v>
      </c>
      <c r="C1733" s="2" t="s">
        <v>356</v>
      </c>
      <c r="D1733" s="3">
        <v>6191.47</v>
      </c>
      <c r="E1733" s="3">
        <v>23586.3</v>
      </c>
      <c r="F1733" s="3">
        <f t="shared" si="54"/>
        <v>6191.47</v>
      </c>
      <c r="G1733" s="3">
        <f t="shared" si="55"/>
        <v>0</v>
      </c>
      <c r="H1733" s="2" t="s">
        <v>2978</v>
      </c>
      <c r="I1733" s="2" t="s">
        <v>3754</v>
      </c>
      <c r="J1733" s="2" t="s">
        <v>3382</v>
      </c>
    </row>
    <row r="1734" ht="19" customHeight="1" spans="1:10">
      <c r="A1734" s="2">
        <v>5</v>
      </c>
      <c r="B1734" s="2" t="s">
        <v>518</v>
      </c>
      <c r="C1734" s="2" t="s">
        <v>121</v>
      </c>
      <c r="D1734" s="3">
        <v>1010</v>
      </c>
      <c r="E1734" s="3">
        <v>945.8</v>
      </c>
      <c r="F1734" s="3">
        <f t="shared" si="54"/>
        <v>945.8</v>
      </c>
      <c r="G1734" s="3">
        <f t="shared" si="55"/>
        <v>64.2</v>
      </c>
      <c r="H1734" s="2" t="s">
        <v>2978</v>
      </c>
      <c r="I1734" s="2" t="s">
        <v>3754</v>
      </c>
      <c r="J1734" s="2" t="s">
        <v>3496</v>
      </c>
    </row>
    <row r="1735" ht="19" customHeight="1" spans="1:10">
      <c r="A1735" s="2">
        <v>5</v>
      </c>
      <c r="B1735" s="2" t="s">
        <v>399</v>
      </c>
      <c r="C1735" s="2" t="s">
        <v>356</v>
      </c>
      <c r="D1735" s="3">
        <v>180.9</v>
      </c>
      <c r="E1735" s="3">
        <v>178.3</v>
      </c>
      <c r="F1735" s="3">
        <f t="shared" si="54"/>
        <v>178.3</v>
      </c>
      <c r="G1735" s="3">
        <f t="shared" si="55"/>
        <v>2.59999999999999</v>
      </c>
      <c r="H1735" s="2" t="s">
        <v>2978</v>
      </c>
      <c r="I1735" s="2" t="s">
        <v>3790</v>
      </c>
      <c r="J1735" s="2" t="s">
        <v>3155</v>
      </c>
    </row>
    <row r="1736" ht="19" customHeight="1" spans="1:10">
      <c r="A1736" s="2">
        <v>5</v>
      </c>
      <c r="B1736" s="2" t="s">
        <v>399</v>
      </c>
      <c r="C1736" s="2" t="s">
        <v>274</v>
      </c>
      <c r="D1736" s="3">
        <v>0.4</v>
      </c>
      <c r="E1736" s="3">
        <v>0.4</v>
      </c>
      <c r="F1736" s="3">
        <f t="shared" si="54"/>
        <v>0.4</v>
      </c>
      <c r="G1736" s="3">
        <f t="shared" si="55"/>
        <v>0</v>
      </c>
      <c r="H1736" s="2" t="s">
        <v>2978</v>
      </c>
      <c r="I1736" s="2" t="s">
        <v>3786</v>
      </c>
      <c r="J1736" s="2" t="s">
        <v>3032</v>
      </c>
    </row>
    <row r="1737" ht="19" customHeight="1" spans="1:10">
      <c r="A1737" s="2">
        <v>5</v>
      </c>
      <c r="B1737" s="2" t="s">
        <v>3236</v>
      </c>
      <c r="C1737" s="2" t="s">
        <v>66</v>
      </c>
      <c r="D1737" s="3">
        <v>9203.5</v>
      </c>
      <c r="E1737" s="3">
        <v>9021</v>
      </c>
      <c r="F1737" s="3">
        <f t="shared" si="54"/>
        <v>9021</v>
      </c>
      <c r="G1737" s="3">
        <f t="shared" si="55"/>
        <v>182.5</v>
      </c>
      <c r="H1737" s="2" t="s">
        <v>2978</v>
      </c>
      <c r="I1737" s="2" t="s">
        <v>3754</v>
      </c>
      <c r="J1737" s="2" t="s">
        <v>3027</v>
      </c>
    </row>
    <row r="1738" ht="19" customHeight="1" spans="1:10">
      <c r="A1738" s="2">
        <v>5</v>
      </c>
      <c r="B1738" s="2" t="s">
        <v>519</v>
      </c>
      <c r="C1738" s="2" t="s">
        <v>564</v>
      </c>
      <c r="D1738" s="3">
        <v>2559.5</v>
      </c>
      <c r="E1738" s="3">
        <v>2523.2</v>
      </c>
      <c r="F1738" s="3">
        <f t="shared" si="54"/>
        <v>2523.2</v>
      </c>
      <c r="G1738" s="3">
        <f t="shared" si="55"/>
        <v>36.3000000000002</v>
      </c>
      <c r="H1738" s="2" t="s">
        <v>2978</v>
      </c>
      <c r="I1738" s="2" t="s">
        <v>3808</v>
      </c>
      <c r="J1738" s="2" t="s">
        <v>3722</v>
      </c>
    </row>
    <row r="1739" ht="19" customHeight="1" spans="1:10">
      <c r="A1739" s="2">
        <v>5</v>
      </c>
      <c r="B1739" s="2" t="s">
        <v>3443</v>
      </c>
      <c r="C1739" s="2" t="s">
        <v>356</v>
      </c>
      <c r="D1739" s="3">
        <v>3168.4</v>
      </c>
      <c r="E1739" s="3">
        <v>3119.2</v>
      </c>
      <c r="F1739" s="3">
        <f t="shared" si="54"/>
        <v>3119.2</v>
      </c>
      <c r="G1739" s="3">
        <f t="shared" si="55"/>
        <v>49.2000000000003</v>
      </c>
      <c r="H1739" s="2" t="s">
        <v>2978</v>
      </c>
      <c r="I1739" s="2" t="s">
        <v>3754</v>
      </c>
      <c r="J1739" s="2" t="s">
        <v>3363</v>
      </c>
    </row>
    <row r="1740" ht="19" customHeight="1" spans="1:10">
      <c r="A1740" s="2">
        <v>5</v>
      </c>
      <c r="B1740" s="2" t="s">
        <v>642</v>
      </c>
      <c r="C1740" s="2" t="s">
        <v>564</v>
      </c>
      <c r="D1740" s="3">
        <v>2347.6</v>
      </c>
      <c r="E1740" s="3">
        <v>2359.7</v>
      </c>
      <c r="F1740" s="3">
        <f t="shared" si="54"/>
        <v>2347.6</v>
      </c>
      <c r="G1740" s="3">
        <f t="shared" si="55"/>
        <v>0</v>
      </c>
      <c r="H1740" s="2" t="s">
        <v>2978</v>
      </c>
      <c r="I1740" s="2" t="s">
        <v>3754</v>
      </c>
      <c r="J1740" s="2" t="s">
        <v>3723</v>
      </c>
    </row>
    <row r="1741" ht="19" customHeight="1" spans="1:10">
      <c r="A1741" s="2">
        <v>5</v>
      </c>
      <c r="B1741" s="2" t="s">
        <v>400</v>
      </c>
      <c r="C1741" s="2" t="s">
        <v>356</v>
      </c>
      <c r="D1741" s="3">
        <v>4933.2</v>
      </c>
      <c r="E1741" s="3">
        <v>4922</v>
      </c>
      <c r="F1741" s="3">
        <f t="shared" si="54"/>
        <v>4922</v>
      </c>
      <c r="G1741" s="3">
        <f t="shared" si="55"/>
        <v>11.1999999999998</v>
      </c>
      <c r="H1741" s="2" t="s">
        <v>2978</v>
      </c>
      <c r="I1741" s="2" t="s">
        <v>3754</v>
      </c>
      <c r="J1741" s="2" t="s">
        <v>3366</v>
      </c>
    </row>
    <row r="1742" ht="19" customHeight="1" spans="1:10">
      <c r="A1742" s="2">
        <v>5</v>
      </c>
      <c r="B1742" s="2" t="s">
        <v>401</v>
      </c>
      <c r="C1742" s="2" t="s">
        <v>356</v>
      </c>
      <c r="D1742" s="3">
        <v>5602.8</v>
      </c>
      <c r="E1742" s="3">
        <v>5385.7</v>
      </c>
      <c r="F1742" s="3">
        <f t="shared" si="54"/>
        <v>5385.7</v>
      </c>
      <c r="G1742" s="3">
        <f t="shared" si="55"/>
        <v>217.1</v>
      </c>
      <c r="H1742" s="2" t="s">
        <v>2978</v>
      </c>
      <c r="I1742" s="2" t="s">
        <v>3754</v>
      </c>
      <c r="J1742" s="2" t="s">
        <v>3256</v>
      </c>
    </row>
    <row r="1743" ht="19" customHeight="1" spans="1:10">
      <c r="A1743" s="2">
        <v>5</v>
      </c>
      <c r="B1743" s="2" t="s">
        <v>402</v>
      </c>
      <c r="C1743" s="2" t="s">
        <v>356</v>
      </c>
      <c r="D1743" s="3">
        <v>2415.5</v>
      </c>
      <c r="E1743" s="3">
        <v>2402.3</v>
      </c>
      <c r="F1743" s="3">
        <f t="shared" si="54"/>
        <v>2402.3</v>
      </c>
      <c r="G1743" s="3">
        <f t="shared" si="55"/>
        <v>13.1999999999998</v>
      </c>
      <c r="H1743" s="2" t="s">
        <v>2978</v>
      </c>
      <c r="I1743" s="2" t="s">
        <v>3754</v>
      </c>
      <c r="J1743" s="2" t="s">
        <v>3014</v>
      </c>
    </row>
    <row r="1744" ht="19" customHeight="1" spans="1:10">
      <c r="A1744" s="2">
        <v>5</v>
      </c>
      <c r="B1744" s="2" t="s">
        <v>646</v>
      </c>
      <c r="C1744" s="2" t="s">
        <v>3190</v>
      </c>
      <c r="D1744" s="3">
        <v>220.1</v>
      </c>
      <c r="E1744" s="3">
        <v>184</v>
      </c>
      <c r="F1744" s="3">
        <f t="shared" si="54"/>
        <v>184</v>
      </c>
      <c r="G1744" s="3">
        <f t="shared" si="55"/>
        <v>36.1</v>
      </c>
      <c r="H1744" s="2" t="s">
        <v>2978</v>
      </c>
      <c r="I1744" s="2" t="s">
        <v>3809</v>
      </c>
      <c r="J1744" s="2" t="s">
        <v>3810</v>
      </c>
    </row>
    <row r="1745" ht="19" customHeight="1" spans="1:10">
      <c r="A1745" s="2">
        <v>5</v>
      </c>
      <c r="B1745" s="2" t="s">
        <v>646</v>
      </c>
      <c r="C1745" s="2" t="s">
        <v>564</v>
      </c>
      <c r="D1745" s="3">
        <v>1020.9</v>
      </c>
      <c r="E1745" s="3">
        <v>1020.3</v>
      </c>
      <c r="F1745" s="3">
        <f t="shared" si="54"/>
        <v>1020.3</v>
      </c>
      <c r="G1745" s="3">
        <f t="shared" si="55"/>
        <v>0.600000000000023</v>
      </c>
      <c r="H1745" s="2" t="s">
        <v>2978</v>
      </c>
      <c r="I1745" s="2" t="s">
        <v>3811</v>
      </c>
      <c r="J1745" s="2" t="s">
        <v>3729</v>
      </c>
    </row>
    <row r="1746" ht="19" customHeight="1" spans="1:10">
      <c r="A1746" s="2">
        <v>5</v>
      </c>
      <c r="B1746" s="2" t="s">
        <v>405</v>
      </c>
      <c r="C1746" s="2" t="s">
        <v>356</v>
      </c>
      <c r="D1746" s="3">
        <v>4971.2</v>
      </c>
      <c r="E1746" s="3">
        <v>4981.3</v>
      </c>
      <c r="F1746" s="3">
        <f t="shared" si="54"/>
        <v>4971.2</v>
      </c>
      <c r="G1746" s="3">
        <f t="shared" si="55"/>
        <v>0</v>
      </c>
      <c r="H1746" s="2" t="s">
        <v>2978</v>
      </c>
      <c r="I1746" s="2" t="s">
        <v>3754</v>
      </c>
      <c r="J1746" s="2" t="s">
        <v>3290</v>
      </c>
    </row>
    <row r="1747" ht="19" customHeight="1" spans="1:10">
      <c r="A1747" s="2">
        <v>5</v>
      </c>
      <c r="B1747" s="2" t="s">
        <v>169</v>
      </c>
      <c r="C1747" s="2" t="s">
        <v>121</v>
      </c>
      <c r="D1747" s="3">
        <v>9501.99</v>
      </c>
      <c r="E1747" s="3">
        <v>19147.9</v>
      </c>
      <c r="F1747" s="3">
        <f t="shared" si="54"/>
        <v>9501.99</v>
      </c>
      <c r="G1747" s="3">
        <f t="shared" si="55"/>
        <v>0</v>
      </c>
      <c r="H1747" s="2" t="s">
        <v>2978</v>
      </c>
      <c r="I1747" s="2" t="s">
        <v>3754</v>
      </c>
      <c r="J1747" s="2" t="s">
        <v>3498</v>
      </c>
    </row>
    <row r="1748" ht="19" customHeight="1" spans="1:10">
      <c r="A1748" s="2">
        <v>5</v>
      </c>
      <c r="B1748" s="2" t="s">
        <v>648</v>
      </c>
      <c r="C1748" s="2" t="s">
        <v>564</v>
      </c>
      <c r="D1748" s="3">
        <v>328.93</v>
      </c>
      <c r="E1748" s="3">
        <v>327.9</v>
      </c>
      <c r="F1748" s="3">
        <f t="shared" si="54"/>
        <v>327.9</v>
      </c>
      <c r="G1748" s="3">
        <f t="shared" si="55"/>
        <v>1.03000000000003</v>
      </c>
      <c r="H1748" s="2" t="s">
        <v>2978</v>
      </c>
      <c r="I1748" s="2" t="s">
        <v>3773</v>
      </c>
      <c r="J1748" s="2" t="s">
        <v>3730</v>
      </c>
    </row>
    <row r="1749" ht="19" customHeight="1" spans="1:10">
      <c r="A1749" s="2">
        <v>5</v>
      </c>
      <c r="B1749" s="2" t="s">
        <v>406</v>
      </c>
      <c r="C1749" s="2" t="s">
        <v>179</v>
      </c>
      <c r="D1749" s="3">
        <v>500.86</v>
      </c>
      <c r="E1749" s="3">
        <v>14388</v>
      </c>
      <c r="F1749" s="3">
        <f t="shared" si="54"/>
        <v>500.86</v>
      </c>
      <c r="G1749" s="3">
        <f t="shared" si="55"/>
        <v>0</v>
      </c>
      <c r="H1749" s="2" t="s">
        <v>2978</v>
      </c>
      <c r="I1749" s="2" t="s">
        <v>3786</v>
      </c>
      <c r="J1749" s="2" t="s">
        <v>2980</v>
      </c>
    </row>
    <row r="1750" ht="19" customHeight="1" spans="1:10">
      <c r="A1750" s="2">
        <v>5</v>
      </c>
      <c r="B1750" s="2" t="s">
        <v>406</v>
      </c>
      <c r="C1750" s="2" t="s">
        <v>356</v>
      </c>
      <c r="D1750" s="3">
        <v>500.86</v>
      </c>
      <c r="E1750" s="3">
        <v>502.5</v>
      </c>
      <c r="F1750" s="3">
        <f t="shared" si="54"/>
        <v>500.86</v>
      </c>
      <c r="G1750" s="3">
        <f t="shared" si="55"/>
        <v>0</v>
      </c>
      <c r="H1750" s="2" t="s">
        <v>2978</v>
      </c>
      <c r="I1750" s="2" t="s">
        <v>3812</v>
      </c>
      <c r="J1750" s="2" t="s">
        <v>3442</v>
      </c>
    </row>
    <row r="1751" ht="19" customHeight="1" spans="1:10">
      <c r="A1751" s="2">
        <v>5</v>
      </c>
      <c r="B1751" s="2" t="s">
        <v>290</v>
      </c>
      <c r="C1751" s="2" t="s">
        <v>274</v>
      </c>
      <c r="D1751" s="3">
        <v>5642.8</v>
      </c>
      <c r="E1751" s="3">
        <v>29508</v>
      </c>
      <c r="F1751" s="3">
        <f t="shared" si="54"/>
        <v>5642.8</v>
      </c>
      <c r="G1751" s="3">
        <f t="shared" si="55"/>
        <v>0</v>
      </c>
      <c r="H1751" s="2" t="s">
        <v>2978</v>
      </c>
      <c r="I1751" s="2" t="s">
        <v>3754</v>
      </c>
      <c r="J1751" s="2" t="s">
        <v>3394</v>
      </c>
    </row>
    <row r="1752" ht="19" customHeight="1" spans="1:10">
      <c r="A1752" s="2">
        <v>5</v>
      </c>
      <c r="B1752" s="2" t="s">
        <v>3249</v>
      </c>
      <c r="C1752" s="2" t="s">
        <v>564</v>
      </c>
      <c r="D1752" s="3">
        <v>1464.6</v>
      </c>
      <c r="E1752" s="3">
        <v>1460.5</v>
      </c>
      <c r="F1752" s="3">
        <f t="shared" si="54"/>
        <v>1460.5</v>
      </c>
      <c r="G1752" s="3">
        <f t="shared" si="55"/>
        <v>4.09999999999991</v>
      </c>
      <c r="H1752" s="2" t="s">
        <v>2978</v>
      </c>
      <c r="I1752" s="2" t="s">
        <v>3754</v>
      </c>
      <c r="J1752" s="2" t="s">
        <v>3731</v>
      </c>
    </row>
    <row r="1753" ht="19" customHeight="1" spans="1:10">
      <c r="A1753" s="2">
        <v>5</v>
      </c>
      <c r="B1753" s="2" t="s">
        <v>89</v>
      </c>
      <c r="C1753" s="2" t="s">
        <v>66</v>
      </c>
      <c r="D1753" s="3">
        <v>4918</v>
      </c>
      <c r="E1753" s="3">
        <v>4679.8</v>
      </c>
      <c r="F1753" s="3">
        <f t="shared" si="54"/>
        <v>4679.8</v>
      </c>
      <c r="G1753" s="3">
        <f t="shared" si="55"/>
        <v>238.2</v>
      </c>
      <c r="H1753" s="2" t="s">
        <v>2978</v>
      </c>
      <c r="I1753" s="2" t="s">
        <v>3754</v>
      </c>
      <c r="J1753" s="2" t="s">
        <v>3071</v>
      </c>
    </row>
    <row r="1754" ht="19" customHeight="1" spans="1:10">
      <c r="A1754" s="2">
        <v>5</v>
      </c>
      <c r="B1754" s="2" t="s">
        <v>3251</v>
      </c>
      <c r="C1754" s="2" t="s">
        <v>3070</v>
      </c>
      <c r="D1754" s="3">
        <v>1143.8</v>
      </c>
      <c r="E1754" s="3">
        <v>1136.8</v>
      </c>
      <c r="F1754" s="3">
        <f t="shared" si="54"/>
        <v>1136.8</v>
      </c>
      <c r="G1754" s="3">
        <f t="shared" si="55"/>
        <v>7</v>
      </c>
      <c r="H1754" s="2" t="s">
        <v>2978</v>
      </c>
      <c r="I1754" s="2" t="s">
        <v>3754</v>
      </c>
      <c r="J1754" s="2" t="s">
        <v>3595</v>
      </c>
    </row>
    <row r="1755" ht="19" customHeight="1" spans="1:10">
      <c r="A1755" s="2">
        <v>5</v>
      </c>
      <c r="B1755" s="2" t="s">
        <v>3255</v>
      </c>
      <c r="C1755" s="2" t="s">
        <v>3104</v>
      </c>
      <c r="D1755" s="3">
        <v>6653.5</v>
      </c>
      <c r="E1755" s="3">
        <v>6338.3</v>
      </c>
      <c r="F1755" s="3">
        <f t="shared" si="54"/>
        <v>6338.3</v>
      </c>
      <c r="G1755" s="3">
        <f t="shared" si="55"/>
        <v>315.2</v>
      </c>
      <c r="H1755" s="2" t="s">
        <v>3625</v>
      </c>
      <c r="I1755" s="2" t="s">
        <v>3813</v>
      </c>
      <c r="J1755" s="2" t="s">
        <v>3814</v>
      </c>
    </row>
    <row r="1756" ht="19" customHeight="1" spans="1:10">
      <c r="A1756" s="2">
        <v>5</v>
      </c>
      <c r="B1756" s="2" t="s">
        <v>291</v>
      </c>
      <c r="C1756" s="2" t="s">
        <v>274</v>
      </c>
      <c r="D1756" s="3">
        <v>2227.6</v>
      </c>
      <c r="E1756" s="3">
        <v>2180.6</v>
      </c>
      <c r="F1756" s="3">
        <f t="shared" si="54"/>
        <v>2180.6</v>
      </c>
      <c r="G1756" s="3">
        <f t="shared" si="55"/>
        <v>47</v>
      </c>
      <c r="H1756" s="2" t="s">
        <v>2978</v>
      </c>
      <c r="I1756" s="2" t="s">
        <v>3754</v>
      </c>
      <c r="J1756" s="2" t="s">
        <v>3192</v>
      </c>
    </row>
    <row r="1757" ht="19" customHeight="1" spans="1:10">
      <c r="A1757" s="2">
        <v>5</v>
      </c>
      <c r="B1757" s="2" t="s">
        <v>407</v>
      </c>
      <c r="C1757" s="2" t="s">
        <v>356</v>
      </c>
      <c r="D1757" s="3">
        <v>3892.4</v>
      </c>
      <c r="E1757" s="3">
        <v>3865</v>
      </c>
      <c r="F1757" s="3">
        <f t="shared" si="54"/>
        <v>3865</v>
      </c>
      <c r="G1757" s="3">
        <f t="shared" si="55"/>
        <v>27.4000000000001</v>
      </c>
      <c r="H1757" s="2" t="s">
        <v>2978</v>
      </c>
      <c r="I1757" s="2" t="s">
        <v>3754</v>
      </c>
      <c r="J1757" s="2" t="s">
        <v>3209</v>
      </c>
    </row>
    <row r="1758" ht="19" customHeight="1" spans="1:10">
      <c r="A1758" s="2">
        <v>5</v>
      </c>
      <c r="B1758" s="2" t="s">
        <v>408</v>
      </c>
      <c r="C1758" s="2" t="s">
        <v>356</v>
      </c>
      <c r="D1758" s="3">
        <v>7811.5</v>
      </c>
      <c r="E1758" s="3">
        <v>6578.4</v>
      </c>
      <c r="F1758" s="3">
        <f t="shared" si="54"/>
        <v>6578.4</v>
      </c>
      <c r="G1758" s="3">
        <f t="shared" si="55"/>
        <v>1233.1</v>
      </c>
      <c r="H1758" s="2" t="s">
        <v>2978</v>
      </c>
      <c r="I1758" s="2" t="s">
        <v>3754</v>
      </c>
      <c r="J1758" s="2" t="s">
        <v>3444</v>
      </c>
    </row>
    <row r="1759" ht="19" customHeight="1" spans="1:10">
      <c r="A1759" s="2">
        <v>5</v>
      </c>
      <c r="B1759" s="2" t="s">
        <v>520</v>
      </c>
      <c r="C1759" s="2" t="s">
        <v>121</v>
      </c>
      <c r="D1759" s="3">
        <v>3118.5</v>
      </c>
      <c r="E1759" s="3">
        <v>3061.4</v>
      </c>
      <c r="F1759" s="3">
        <f t="shared" si="54"/>
        <v>3061.4</v>
      </c>
      <c r="G1759" s="3">
        <f t="shared" si="55"/>
        <v>57.0999999999999</v>
      </c>
      <c r="H1759" s="2" t="s">
        <v>2978</v>
      </c>
      <c r="I1759" s="2" t="s">
        <v>3754</v>
      </c>
      <c r="J1759" s="2" t="s">
        <v>3499</v>
      </c>
    </row>
    <row r="1760" ht="19" customHeight="1" spans="1:10">
      <c r="A1760" s="2">
        <v>5</v>
      </c>
      <c r="B1760" s="2" t="s">
        <v>409</v>
      </c>
      <c r="C1760" s="2" t="s">
        <v>356</v>
      </c>
      <c r="D1760" s="3">
        <v>5487</v>
      </c>
      <c r="E1760" s="3">
        <v>5242.9</v>
      </c>
      <c r="F1760" s="3">
        <f t="shared" si="54"/>
        <v>5242.9</v>
      </c>
      <c r="G1760" s="3">
        <f t="shared" si="55"/>
        <v>244.1</v>
      </c>
      <c r="H1760" s="2" t="s">
        <v>2978</v>
      </c>
      <c r="I1760" s="2" t="s">
        <v>3754</v>
      </c>
      <c r="J1760" s="2" t="s">
        <v>2986</v>
      </c>
    </row>
    <row r="1761" ht="19" customHeight="1" spans="1:10">
      <c r="A1761" s="2">
        <v>5</v>
      </c>
      <c r="B1761" s="2" t="s">
        <v>114</v>
      </c>
      <c r="C1761" s="2" t="s">
        <v>121</v>
      </c>
      <c r="D1761" s="3">
        <v>3020.4</v>
      </c>
      <c r="E1761" s="3">
        <v>2934.9</v>
      </c>
      <c r="F1761" s="3">
        <f t="shared" si="54"/>
        <v>2934.9</v>
      </c>
      <c r="G1761" s="3">
        <f t="shared" si="55"/>
        <v>85.5</v>
      </c>
      <c r="H1761" s="2" t="s">
        <v>2978</v>
      </c>
      <c r="I1761" s="2" t="s">
        <v>3754</v>
      </c>
      <c r="J1761" s="2" t="s">
        <v>3500</v>
      </c>
    </row>
    <row r="1762" ht="19" customHeight="1" spans="1:10">
      <c r="A1762" s="2">
        <v>5</v>
      </c>
      <c r="B1762" s="2" t="s">
        <v>3261</v>
      </c>
      <c r="C1762" s="2" t="s">
        <v>356</v>
      </c>
      <c r="D1762" s="3">
        <v>4882.7</v>
      </c>
      <c r="E1762" s="3">
        <v>4650.3</v>
      </c>
      <c r="F1762" s="3">
        <f t="shared" si="54"/>
        <v>4650.3</v>
      </c>
      <c r="G1762" s="3">
        <f t="shared" si="55"/>
        <v>232.4</v>
      </c>
      <c r="H1762" s="2" t="s">
        <v>2978</v>
      </c>
      <c r="I1762" s="2" t="s">
        <v>3754</v>
      </c>
      <c r="J1762" s="2" t="s">
        <v>3282</v>
      </c>
    </row>
    <row r="1763" ht="19" customHeight="1" spans="1:10">
      <c r="A1763" s="2">
        <v>5</v>
      </c>
      <c r="B1763" s="2" t="s">
        <v>413</v>
      </c>
      <c r="C1763" s="2" t="s">
        <v>356</v>
      </c>
      <c r="D1763" s="3">
        <v>2211.89</v>
      </c>
      <c r="E1763" s="3">
        <v>16122.2</v>
      </c>
      <c r="F1763" s="3">
        <f t="shared" si="54"/>
        <v>2211.89</v>
      </c>
      <c r="G1763" s="3">
        <f t="shared" si="55"/>
        <v>0</v>
      </c>
      <c r="H1763" s="2" t="s">
        <v>2978</v>
      </c>
      <c r="I1763" s="2" t="s">
        <v>3754</v>
      </c>
      <c r="J1763" s="2" t="s">
        <v>3298</v>
      </c>
    </row>
    <row r="1764" ht="19" customHeight="1" spans="1:10">
      <c r="A1764" s="2">
        <v>5</v>
      </c>
      <c r="B1764" s="2" t="s">
        <v>292</v>
      </c>
      <c r="C1764" s="2" t="s">
        <v>274</v>
      </c>
      <c r="D1764" s="3">
        <v>9372.26</v>
      </c>
      <c r="E1764" s="3">
        <v>15193</v>
      </c>
      <c r="F1764" s="3">
        <f t="shared" si="54"/>
        <v>9372.26</v>
      </c>
      <c r="G1764" s="3">
        <f t="shared" si="55"/>
        <v>0</v>
      </c>
      <c r="H1764" s="2" t="s">
        <v>2978</v>
      </c>
      <c r="I1764" s="2" t="s">
        <v>3754</v>
      </c>
      <c r="J1764" s="2" t="s">
        <v>3288</v>
      </c>
    </row>
    <row r="1765" ht="19" customHeight="1" spans="1:10">
      <c r="A1765" s="2">
        <v>5</v>
      </c>
      <c r="B1765" s="2" t="s">
        <v>3265</v>
      </c>
      <c r="C1765" s="2" t="s">
        <v>3070</v>
      </c>
      <c r="D1765" s="3">
        <v>1297.4</v>
      </c>
      <c r="E1765" s="3">
        <v>1272.6</v>
      </c>
      <c r="F1765" s="3">
        <f t="shared" si="54"/>
        <v>1272.6</v>
      </c>
      <c r="G1765" s="3">
        <f t="shared" si="55"/>
        <v>24.8000000000002</v>
      </c>
      <c r="H1765" s="2" t="s">
        <v>2978</v>
      </c>
      <c r="I1765" s="2" t="s">
        <v>3754</v>
      </c>
      <c r="J1765" s="2" t="s">
        <v>3602</v>
      </c>
    </row>
    <row r="1766" ht="19" customHeight="1" spans="1:10">
      <c r="A1766" s="2">
        <v>5</v>
      </c>
      <c r="B1766" s="2" t="s">
        <v>258</v>
      </c>
      <c r="C1766" s="2" t="s">
        <v>179</v>
      </c>
      <c r="D1766" s="3">
        <v>618.02</v>
      </c>
      <c r="E1766" s="3">
        <v>1651.7</v>
      </c>
      <c r="F1766" s="3">
        <f t="shared" si="54"/>
        <v>618.02</v>
      </c>
      <c r="G1766" s="3">
        <f t="shared" si="55"/>
        <v>0</v>
      </c>
      <c r="H1766" s="2" t="s">
        <v>2978</v>
      </c>
      <c r="I1766" s="2" t="s">
        <v>3815</v>
      </c>
      <c r="J1766" s="2" t="s">
        <v>3114</v>
      </c>
    </row>
    <row r="1767" ht="19" customHeight="1" spans="1:10">
      <c r="A1767" s="2">
        <v>5</v>
      </c>
      <c r="B1767" s="2" t="s">
        <v>258</v>
      </c>
      <c r="C1767" s="2" t="s">
        <v>3104</v>
      </c>
      <c r="D1767" s="3">
        <v>618.02</v>
      </c>
      <c r="E1767" s="3">
        <v>0</v>
      </c>
      <c r="F1767" s="3">
        <f t="shared" si="54"/>
        <v>0</v>
      </c>
      <c r="G1767" s="3">
        <f t="shared" si="55"/>
        <v>618.02</v>
      </c>
      <c r="H1767" s="2" t="s">
        <v>2978</v>
      </c>
      <c r="I1767" s="2" t="s">
        <v>3805</v>
      </c>
      <c r="J1767" s="2" t="s">
        <v>3133</v>
      </c>
    </row>
    <row r="1768" ht="19" customHeight="1" spans="1:10">
      <c r="A1768" s="2">
        <v>5</v>
      </c>
      <c r="B1768" s="2" t="s">
        <v>3579</v>
      </c>
      <c r="C1768" s="2" t="s">
        <v>564</v>
      </c>
      <c r="D1768" s="3">
        <v>1445.58</v>
      </c>
      <c r="E1768" s="3">
        <v>1971.7</v>
      </c>
      <c r="F1768" s="3">
        <f t="shared" si="54"/>
        <v>1445.58</v>
      </c>
      <c r="G1768" s="3">
        <f t="shared" si="55"/>
        <v>0</v>
      </c>
      <c r="H1768" s="2" t="s">
        <v>2978</v>
      </c>
      <c r="I1768" s="2" t="s">
        <v>3784</v>
      </c>
      <c r="J1768" s="2" t="s">
        <v>3733</v>
      </c>
    </row>
    <row r="1769" ht="19" customHeight="1" spans="1:10">
      <c r="A1769" s="2">
        <v>5</v>
      </c>
      <c r="B1769" s="2" t="s">
        <v>654</v>
      </c>
      <c r="C1769" s="2" t="s">
        <v>564</v>
      </c>
      <c r="D1769" s="3">
        <v>2818.3</v>
      </c>
      <c r="E1769" s="3">
        <v>2813.4</v>
      </c>
      <c r="F1769" s="3">
        <f t="shared" si="54"/>
        <v>2813.4</v>
      </c>
      <c r="G1769" s="3">
        <f t="shared" si="55"/>
        <v>4.90000000000009</v>
      </c>
      <c r="H1769" s="2" t="s">
        <v>2978</v>
      </c>
      <c r="I1769" s="2" t="s">
        <v>3754</v>
      </c>
      <c r="J1769" s="2" t="s">
        <v>3734</v>
      </c>
    </row>
    <row r="1770" ht="19" customHeight="1" spans="1:10">
      <c r="A1770" s="2">
        <v>5</v>
      </c>
      <c r="B1770" s="2" t="s">
        <v>414</v>
      </c>
      <c r="C1770" s="2" t="s">
        <v>274</v>
      </c>
      <c r="D1770" s="3">
        <v>2281.41</v>
      </c>
      <c r="E1770" s="3">
        <v>41484.1</v>
      </c>
      <c r="F1770" s="3">
        <f t="shared" si="54"/>
        <v>2281.41</v>
      </c>
      <c r="G1770" s="3">
        <f t="shared" si="55"/>
        <v>0</v>
      </c>
      <c r="H1770" s="2" t="s">
        <v>2978</v>
      </c>
      <c r="I1770" s="2" t="s">
        <v>3754</v>
      </c>
      <c r="J1770" s="2" t="s">
        <v>3180</v>
      </c>
    </row>
    <row r="1771" ht="19" customHeight="1" spans="1:10">
      <c r="A1771" s="2">
        <v>5</v>
      </c>
      <c r="B1771" s="2" t="s">
        <v>3268</v>
      </c>
      <c r="C1771" s="2" t="s">
        <v>121</v>
      </c>
      <c r="D1771" s="3">
        <v>3075.6</v>
      </c>
      <c r="E1771" s="3">
        <v>2918.2</v>
      </c>
      <c r="F1771" s="3">
        <f t="shared" si="54"/>
        <v>2918.2</v>
      </c>
      <c r="G1771" s="3">
        <f t="shared" si="55"/>
        <v>157.4</v>
      </c>
      <c r="H1771" s="2" t="s">
        <v>2978</v>
      </c>
      <c r="I1771" s="2" t="s">
        <v>3754</v>
      </c>
      <c r="J1771" s="2" t="s">
        <v>3514</v>
      </c>
    </row>
    <row r="1772" ht="19" customHeight="1" spans="1:10">
      <c r="A1772" s="2">
        <v>5</v>
      </c>
      <c r="B1772" s="2" t="s">
        <v>521</v>
      </c>
      <c r="C1772" s="2" t="s">
        <v>121</v>
      </c>
      <c r="D1772" s="3">
        <v>3001</v>
      </c>
      <c r="E1772" s="3">
        <v>2992.4</v>
      </c>
      <c r="F1772" s="3">
        <f t="shared" si="54"/>
        <v>2992.4</v>
      </c>
      <c r="G1772" s="3">
        <f t="shared" si="55"/>
        <v>8.59999999999991</v>
      </c>
      <c r="H1772" s="2" t="s">
        <v>2978</v>
      </c>
      <c r="I1772" s="2" t="s">
        <v>3754</v>
      </c>
      <c r="J1772" s="2" t="s">
        <v>3522</v>
      </c>
    </row>
    <row r="1773" ht="19" customHeight="1" spans="1:10">
      <c r="A1773" s="2">
        <v>5</v>
      </c>
      <c r="B1773" s="2" t="s">
        <v>170</v>
      </c>
      <c r="C1773" s="2" t="s">
        <v>121</v>
      </c>
      <c r="D1773" s="3">
        <v>15468.2</v>
      </c>
      <c r="E1773" s="3">
        <v>15426.1</v>
      </c>
      <c r="F1773" s="3">
        <f t="shared" si="54"/>
        <v>15426.1</v>
      </c>
      <c r="G1773" s="3">
        <f t="shared" si="55"/>
        <v>42.1000000000004</v>
      </c>
      <c r="H1773" s="2" t="s">
        <v>2978</v>
      </c>
      <c r="I1773" s="2" t="s">
        <v>3754</v>
      </c>
      <c r="J1773" s="2" t="s">
        <v>3529</v>
      </c>
    </row>
    <row r="1774" ht="19" customHeight="1" spans="1:10">
      <c r="A1774" s="2">
        <v>5</v>
      </c>
      <c r="B1774" s="2" t="s">
        <v>3275</v>
      </c>
      <c r="C1774" s="2" t="s">
        <v>179</v>
      </c>
      <c r="D1774" s="3">
        <v>1832.34</v>
      </c>
      <c r="E1774" s="3">
        <v>2367.3</v>
      </c>
      <c r="F1774" s="3">
        <f t="shared" si="54"/>
        <v>1832.34</v>
      </c>
      <c r="G1774" s="3">
        <f t="shared" si="55"/>
        <v>0</v>
      </c>
      <c r="H1774" s="2" t="s">
        <v>2978</v>
      </c>
      <c r="I1774" s="2" t="s">
        <v>3794</v>
      </c>
      <c r="J1774" s="2" t="s">
        <v>3291</v>
      </c>
    </row>
    <row r="1775" ht="19" customHeight="1" spans="1:10">
      <c r="A1775" s="2">
        <v>5</v>
      </c>
      <c r="B1775" s="2" t="s">
        <v>522</v>
      </c>
      <c r="C1775" s="2" t="s">
        <v>121</v>
      </c>
      <c r="D1775" s="3">
        <v>1815.2</v>
      </c>
      <c r="E1775" s="3">
        <v>1781.6</v>
      </c>
      <c r="F1775" s="3">
        <f t="shared" si="54"/>
        <v>1781.6</v>
      </c>
      <c r="G1775" s="3">
        <f t="shared" si="55"/>
        <v>33.6000000000001</v>
      </c>
      <c r="H1775" s="2" t="s">
        <v>2978</v>
      </c>
      <c r="I1775" s="2" t="s">
        <v>3754</v>
      </c>
      <c r="J1775" s="2" t="s">
        <v>3534</v>
      </c>
    </row>
    <row r="1776" ht="19" customHeight="1" spans="1:10">
      <c r="A1776" s="2">
        <v>5</v>
      </c>
      <c r="B1776" s="2" t="s">
        <v>3279</v>
      </c>
      <c r="C1776" s="2" t="s">
        <v>3070</v>
      </c>
      <c r="D1776" s="3">
        <v>4103.6</v>
      </c>
      <c r="E1776" s="3">
        <v>3975.6</v>
      </c>
      <c r="F1776" s="3">
        <f t="shared" si="54"/>
        <v>3975.6</v>
      </c>
      <c r="G1776" s="3">
        <f t="shared" si="55"/>
        <v>128</v>
      </c>
      <c r="H1776" s="2" t="s">
        <v>2978</v>
      </c>
      <c r="I1776" s="2" t="s">
        <v>3754</v>
      </c>
      <c r="J1776" s="2" t="s">
        <v>3603</v>
      </c>
    </row>
    <row r="1777" ht="19" customHeight="1" spans="1:10">
      <c r="A1777" s="2">
        <v>5</v>
      </c>
      <c r="B1777" s="2" t="s">
        <v>294</v>
      </c>
      <c r="C1777" s="2" t="s">
        <v>356</v>
      </c>
      <c r="D1777" s="3">
        <v>254.65</v>
      </c>
      <c r="E1777" s="3">
        <v>25797.3</v>
      </c>
      <c r="F1777" s="3">
        <f t="shared" si="54"/>
        <v>254.65</v>
      </c>
      <c r="G1777" s="3">
        <f t="shared" si="55"/>
        <v>0</v>
      </c>
      <c r="H1777" s="2" t="s">
        <v>2978</v>
      </c>
      <c r="I1777" s="2" t="s">
        <v>3754</v>
      </c>
      <c r="J1777" s="2" t="s">
        <v>3445</v>
      </c>
    </row>
    <row r="1778" ht="19" customHeight="1" spans="1:10">
      <c r="A1778" s="2">
        <v>5</v>
      </c>
      <c r="B1778" s="2" t="s">
        <v>3450</v>
      </c>
      <c r="C1778" s="2" t="s">
        <v>66</v>
      </c>
      <c r="D1778" s="3">
        <v>11097.6</v>
      </c>
      <c r="E1778" s="3">
        <v>10761.3</v>
      </c>
      <c r="F1778" s="3">
        <f t="shared" si="54"/>
        <v>10761.3</v>
      </c>
      <c r="G1778" s="3">
        <f t="shared" si="55"/>
        <v>336.300000000001</v>
      </c>
      <c r="H1778" s="2" t="s">
        <v>2978</v>
      </c>
      <c r="I1778" s="2" t="s">
        <v>3754</v>
      </c>
      <c r="J1778" s="2" t="s">
        <v>3318</v>
      </c>
    </row>
    <row r="1779" ht="19" customHeight="1" spans="1:10">
      <c r="A1779" s="2">
        <v>5</v>
      </c>
      <c r="B1779" s="2" t="s">
        <v>523</v>
      </c>
      <c r="C1779" s="2" t="s">
        <v>444</v>
      </c>
      <c r="D1779" s="3">
        <v>3417.2</v>
      </c>
      <c r="E1779" s="3">
        <v>3399.9</v>
      </c>
      <c r="F1779" s="3">
        <f t="shared" si="54"/>
        <v>3399.9</v>
      </c>
      <c r="G1779" s="3">
        <f t="shared" si="55"/>
        <v>17.2999999999997</v>
      </c>
      <c r="H1779" s="2" t="s">
        <v>2978</v>
      </c>
      <c r="I1779" s="2" t="s">
        <v>3754</v>
      </c>
      <c r="J1779" s="2" t="s">
        <v>3546</v>
      </c>
    </row>
    <row r="1780" ht="19" customHeight="1" spans="1:10">
      <c r="A1780" s="2">
        <v>5</v>
      </c>
      <c r="B1780" s="2" t="s">
        <v>3725</v>
      </c>
      <c r="C1780" s="2" t="s">
        <v>3104</v>
      </c>
      <c r="D1780" s="3">
        <v>4919</v>
      </c>
      <c r="E1780" s="3">
        <v>4618.2</v>
      </c>
      <c r="F1780" s="3">
        <f t="shared" si="54"/>
        <v>4618.2</v>
      </c>
      <c r="G1780" s="3">
        <f t="shared" si="55"/>
        <v>300.8</v>
      </c>
      <c r="H1780" s="2" t="s">
        <v>2978</v>
      </c>
      <c r="I1780" s="2" t="s">
        <v>3754</v>
      </c>
      <c r="J1780" s="2" t="s">
        <v>3286</v>
      </c>
    </row>
    <row r="1781" ht="19" customHeight="1" spans="1:10">
      <c r="A1781" s="2">
        <v>5</v>
      </c>
      <c r="B1781" s="2" t="s">
        <v>115</v>
      </c>
      <c r="C1781" s="2" t="s">
        <v>121</v>
      </c>
      <c r="D1781" s="3">
        <v>2231.8</v>
      </c>
      <c r="E1781" s="3">
        <v>2183.9</v>
      </c>
      <c r="F1781" s="3">
        <f t="shared" si="54"/>
        <v>2183.9</v>
      </c>
      <c r="G1781" s="3">
        <f t="shared" si="55"/>
        <v>47.9000000000001</v>
      </c>
      <c r="H1781" s="2" t="s">
        <v>2978</v>
      </c>
      <c r="I1781" s="2" t="s">
        <v>3754</v>
      </c>
      <c r="J1781" s="2" t="s">
        <v>3535</v>
      </c>
    </row>
    <row r="1782" ht="19" customHeight="1" spans="1:10">
      <c r="A1782" s="2">
        <v>5</v>
      </c>
      <c r="B1782" s="2" t="s">
        <v>354</v>
      </c>
      <c r="C1782" s="2" t="s">
        <v>66</v>
      </c>
      <c r="D1782" s="3">
        <v>6050.1</v>
      </c>
      <c r="E1782" s="3">
        <v>6046.1</v>
      </c>
      <c r="F1782" s="3">
        <f t="shared" si="54"/>
        <v>6046.1</v>
      </c>
      <c r="G1782" s="3">
        <f t="shared" si="55"/>
        <v>4</v>
      </c>
      <c r="H1782" s="2" t="s">
        <v>2978</v>
      </c>
      <c r="I1782" s="2" t="s">
        <v>3754</v>
      </c>
      <c r="J1782" s="2" t="s">
        <v>3229</v>
      </c>
    </row>
    <row r="1783" ht="19" customHeight="1" spans="1:10">
      <c r="A1783" s="2">
        <v>5</v>
      </c>
      <c r="B1783" s="2" t="s">
        <v>3284</v>
      </c>
      <c r="C1783" s="2" t="s">
        <v>179</v>
      </c>
      <c r="D1783" s="3">
        <v>115.49</v>
      </c>
      <c r="E1783" s="3">
        <v>767.3</v>
      </c>
      <c r="F1783" s="3">
        <f t="shared" si="54"/>
        <v>115.49</v>
      </c>
      <c r="G1783" s="3">
        <f t="shared" si="55"/>
        <v>0</v>
      </c>
      <c r="H1783" s="2" t="s">
        <v>2978</v>
      </c>
      <c r="I1783" s="2" t="s">
        <v>3785</v>
      </c>
      <c r="J1783" s="2" t="s">
        <v>3138</v>
      </c>
    </row>
    <row r="1784" ht="19" customHeight="1" spans="1:10">
      <c r="A1784" s="2">
        <v>5</v>
      </c>
      <c r="B1784" s="2" t="s">
        <v>91</v>
      </c>
      <c r="C1784" s="2" t="s">
        <v>66</v>
      </c>
      <c r="D1784" s="3">
        <v>11319.3</v>
      </c>
      <c r="E1784" s="3">
        <v>10970.7</v>
      </c>
      <c r="F1784" s="3">
        <f t="shared" si="54"/>
        <v>10970.7</v>
      </c>
      <c r="G1784" s="3">
        <f t="shared" si="55"/>
        <v>348.599999999999</v>
      </c>
      <c r="H1784" s="2" t="s">
        <v>2978</v>
      </c>
      <c r="I1784" s="2" t="s">
        <v>3754</v>
      </c>
      <c r="J1784" s="2" t="s">
        <v>3173</v>
      </c>
    </row>
    <row r="1785" ht="19" customHeight="1" spans="1:10">
      <c r="A1785" s="2">
        <v>5</v>
      </c>
      <c r="B1785" s="2" t="s">
        <v>705</v>
      </c>
      <c r="C1785" s="2" t="s">
        <v>66</v>
      </c>
      <c r="D1785" s="3">
        <v>12671</v>
      </c>
      <c r="E1785" s="3">
        <v>12633.1</v>
      </c>
      <c r="F1785" s="3">
        <f t="shared" si="54"/>
        <v>12633.1</v>
      </c>
      <c r="G1785" s="3">
        <f t="shared" si="55"/>
        <v>37.8999999999996</v>
      </c>
      <c r="H1785" s="2" t="s">
        <v>2978</v>
      </c>
      <c r="I1785" s="2" t="s">
        <v>3754</v>
      </c>
      <c r="J1785" s="2" t="s">
        <v>3016</v>
      </c>
    </row>
    <row r="1786" ht="19" customHeight="1" spans="1:10">
      <c r="A1786" s="2">
        <v>5</v>
      </c>
      <c r="B1786" s="2" t="s">
        <v>526</v>
      </c>
      <c r="C1786" s="2" t="s">
        <v>121</v>
      </c>
      <c r="D1786" s="3">
        <v>287.8</v>
      </c>
      <c r="E1786" s="3">
        <v>277.3</v>
      </c>
      <c r="F1786" s="3">
        <f t="shared" si="54"/>
        <v>277.3</v>
      </c>
      <c r="G1786" s="3">
        <f t="shared" si="55"/>
        <v>10.5</v>
      </c>
      <c r="H1786" s="2" t="s">
        <v>2978</v>
      </c>
      <c r="I1786" s="2" t="s">
        <v>3754</v>
      </c>
      <c r="J1786" s="2" t="s">
        <v>3554</v>
      </c>
    </row>
    <row r="1787" ht="19" customHeight="1" spans="1:10">
      <c r="A1787" s="2">
        <v>5</v>
      </c>
      <c r="B1787" s="2" t="s">
        <v>298</v>
      </c>
      <c r="C1787" s="2" t="s">
        <v>274</v>
      </c>
      <c r="D1787" s="3">
        <v>2068.2</v>
      </c>
      <c r="E1787" s="3">
        <v>2063.7</v>
      </c>
      <c r="F1787" s="3">
        <f t="shared" si="54"/>
        <v>2063.7</v>
      </c>
      <c r="G1787" s="3">
        <f t="shared" si="55"/>
        <v>4.5</v>
      </c>
      <c r="H1787" s="2" t="s">
        <v>2978</v>
      </c>
      <c r="I1787" s="2" t="s">
        <v>3754</v>
      </c>
      <c r="J1787" s="2" t="s">
        <v>3267</v>
      </c>
    </row>
    <row r="1788" ht="19" customHeight="1" spans="1:10">
      <c r="A1788" s="2">
        <v>5</v>
      </c>
      <c r="B1788" s="2" t="s">
        <v>527</v>
      </c>
      <c r="C1788" s="2" t="s">
        <v>3190</v>
      </c>
      <c r="D1788" s="3">
        <v>1860.6</v>
      </c>
      <c r="E1788" s="3">
        <v>7662.4</v>
      </c>
      <c r="F1788" s="3">
        <f t="shared" si="54"/>
        <v>1860.6</v>
      </c>
      <c r="G1788" s="3">
        <f t="shared" si="55"/>
        <v>0</v>
      </c>
      <c r="H1788" s="2" t="s">
        <v>2978</v>
      </c>
      <c r="I1788" s="2" t="s">
        <v>3816</v>
      </c>
      <c r="J1788" s="2" t="s">
        <v>3817</v>
      </c>
    </row>
    <row r="1789" ht="19" customHeight="1" spans="1:10">
      <c r="A1789" s="2">
        <v>5</v>
      </c>
      <c r="B1789" s="2" t="s">
        <v>261</v>
      </c>
      <c r="C1789" s="2" t="s">
        <v>66</v>
      </c>
      <c r="D1789" s="3">
        <v>161.8</v>
      </c>
      <c r="E1789" s="3">
        <v>20236.2</v>
      </c>
      <c r="F1789" s="3">
        <f t="shared" si="54"/>
        <v>161.8</v>
      </c>
      <c r="G1789" s="3">
        <f t="shared" si="55"/>
        <v>0</v>
      </c>
      <c r="H1789" s="2" t="s">
        <v>2978</v>
      </c>
      <c r="I1789" s="2" t="s">
        <v>3754</v>
      </c>
      <c r="J1789" s="2" t="s">
        <v>3235</v>
      </c>
    </row>
    <row r="1790" ht="19" customHeight="1" spans="1:10">
      <c r="A1790" s="2">
        <v>5</v>
      </c>
      <c r="B1790" s="2" t="s">
        <v>3728</v>
      </c>
      <c r="C1790" s="2" t="s">
        <v>3070</v>
      </c>
      <c r="D1790" s="3">
        <v>1979.9</v>
      </c>
      <c r="E1790" s="3">
        <v>1953.2</v>
      </c>
      <c r="F1790" s="3">
        <f t="shared" si="54"/>
        <v>1953.2</v>
      </c>
      <c r="G1790" s="3">
        <f t="shared" si="55"/>
        <v>26.7</v>
      </c>
      <c r="H1790" s="2" t="s">
        <v>2978</v>
      </c>
      <c r="I1790" s="2" t="s">
        <v>3754</v>
      </c>
      <c r="J1790" s="2" t="s">
        <v>3611</v>
      </c>
    </row>
    <row r="1791" ht="19" customHeight="1" spans="1:10">
      <c r="A1791" s="2">
        <v>5</v>
      </c>
      <c r="B1791" s="2" t="s">
        <v>531</v>
      </c>
      <c r="C1791" s="2" t="s">
        <v>564</v>
      </c>
      <c r="D1791" s="3">
        <v>453.23</v>
      </c>
      <c r="E1791" s="3">
        <v>451.8</v>
      </c>
      <c r="F1791" s="3">
        <f t="shared" si="54"/>
        <v>451.8</v>
      </c>
      <c r="G1791" s="3">
        <f t="shared" si="55"/>
        <v>1.43000000000001</v>
      </c>
      <c r="H1791" s="2" t="s">
        <v>2978</v>
      </c>
      <c r="I1791" s="2" t="s">
        <v>3773</v>
      </c>
      <c r="J1791" s="2" t="s">
        <v>3735</v>
      </c>
    </row>
    <row r="1792" ht="19" customHeight="1" spans="1:10">
      <c r="A1792" s="2">
        <v>5</v>
      </c>
      <c r="B1792" s="2" t="s">
        <v>93</v>
      </c>
      <c r="C1792" s="2" t="s">
        <v>179</v>
      </c>
      <c r="D1792" s="3">
        <v>2220.2</v>
      </c>
      <c r="E1792" s="3">
        <v>2199.2</v>
      </c>
      <c r="F1792" s="3">
        <f t="shared" si="54"/>
        <v>2199.2</v>
      </c>
      <c r="G1792" s="3">
        <f t="shared" si="55"/>
        <v>21</v>
      </c>
      <c r="H1792" s="2" t="s">
        <v>2978</v>
      </c>
      <c r="I1792" s="2" t="s">
        <v>3754</v>
      </c>
      <c r="J1792" s="2" t="s">
        <v>3084</v>
      </c>
    </row>
    <row r="1793" ht="19" customHeight="1" spans="1:10">
      <c r="A1793" s="2">
        <v>5</v>
      </c>
      <c r="B1793" s="2" t="s">
        <v>417</v>
      </c>
      <c r="C1793" s="2" t="s">
        <v>356</v>
      </c>
      <c r="D1793" s="3">
        <v>5840.9</v>
      </c>
      <c r="E1793" s="3">
        <v>5792.4</v>
      </c>
      <c r="F1793" s="3">
        <f t="shared" si="54"/>
        <v>5792.4</v>
      </c>
      <c r="G1793" s="3">
        <f t="shared" si="55"/>
        <v>48.5</v>
      </c>
      <c r="H1793" s="2" t="s">
        <v>2978</v>
      </c>
      <c r="I1793" s="2" t="s">
        <v>3754</v>
      </c>
      <c r="J1793" s="2" t="s">
        <v>3355</v>
      </c>
    </row>
    <row r="1794" ht="19" customHeight="1" spans="1:10">
      <c r="A1794" s="2">
        <v>5</v>
      </c>
      <c r="B1794" s="2" t="s">
        <v>263</v>
      </c>
      <c r="C1794" s="2" t="s">
        <v>179</v>
      </c>
      <c r="D1794" s="3">
        <v>5885</v>
      </c>
      <c r="E1794" s="3">
        <v>5811.3</v>
      </c>
      <c r="F1794" s="3">
        <f t="shared" ref="F1794:F1857" si="56">IF(ISNUMBER(E1794),MIN(D1794,E1794),D1794)</f>
        <v>5811.3</v>
      </c>
      <c r="G1794" s="3">
        <f t="shared" ref="G1794:G1857" si="57">D1794-F1794</f>
        <v>73.6999999999998</v>
      </c>
      <c r="H1794" s="2" t="s">
        <v>2978</v>
      </c>
      <c r="I1794" s="2" t="s">
        <v>3754</v>
      </c>
      <c r="J1794" s="2" t="s">
        <v>3304</v>
      </c>
    </row>
    <row r="1795" ht="19" customHeight="1" spans="1:10">
      <c r="A1795" s="2">
        <v>5</v>
      </c>
      <c r="B1795" s="2" t="s">
        <v>3299</v>
      </c>
      <c r="C1795" s="2" t="s">
        <v>356</v>
      </c>
      <c r="D1795" s="3">
        <v>3418.3</v>
      </c>
      <c r="E1795" s="3">
        <v>3388</v>
      </c>
      <c r="F1795" s="3">
        <f t="shared" si="56"/>
        <v>3388</v>
      </c>
      <c r="G1795" s="3">
        <f t="shared" si="57"/>
        <v>30.3000000000002</v>
      </c>
      <c r="H1795" s="2" t="s">
        <v>2978</v>
      </c>
      <c r="I1795" s="2" t="s">
        <v>3754</v>
      </c>
      <c r="J1795" s="2" t="s">
        <v>3245</v>
      </c>
    </row>
    <row r="1796" ht="19" customHeight="1" spans="1:10">
      <c r="A1796" s="2">
        <v>5</v>
      </c>
      <c r="B1796" s="2" t="s">
        <v>299</v>
      </c>
      <c r="C1796" s="2" t="s">
        <v>274</v>
      </c>
      <c r="D1796" s="3">
        <v>13.7</v>
      </c>
      <c r="E1796" s="3">
        <v>0</v>
      </c>
      <c r="F1796" s="3">
        <f t="shared" si="56"/>
        <v>0</v>
      </c>
      <c r="G1796" s="3">
        <f t="shared" si="57"/>
        <v>13.7</v>
      </c>
      <c r="H1796" s="2" t="s">
        <v>2978</v>
      </c>
      <c r="I1796" s="2" t="s">
        <v>3784</v>
      </c>
      <c r="J1796" s="2" t="s">
        <v>3086</v>
      </c>
    </row>
    <row r="1797" ht="19" customHeight="1" spans="1:10">
      <c r="A1797" s="2">
        <v>5</v>
      </c>
      <c r="B1797" s="2" t="s">
        <v>3301</v>
      </c>
      <c r="C1797" s="2" t="s">
        <v>3070</v>
      </c>
      <c r="D1797" s="3">
        <v>2978.7</v>
      </c>
      <c r="E1797" s="3">
        <v>2953</v>
      </c>
      <c r="F1797" s="3">
        <f t="shared" si="56"/>
        <v>2953</v>
      </c>
      <c r="G1797" s="3">
        <f t="shared" si="57"/>
        <v>25.6999999999998</v>
      </c>
      <c r="H1797" s="2" t="s">
        <v>2978</v>
      </c>
      <c r="I1797" s="2" t="s">
        <v>3754</v>
      </c>
      <c r="J1797" s="2" t="s">
        <v>3746</v>
      </c>
    </row>
    <row r="1798" ht="19" customHeight="1" spans="1:10">
      <c r="A1798" s="2">
        <v>5</v>
      </c>
      <c r="B1798" s="2" t="s">
        <v>175</v>
      </c>
      <c r="C1798" s="2" t="s">
        <v>121</v>
      </c>
      <c r="D1798" s="3">
        <v>3238.3</v>
      </c>
      <c r="E1798" s="3">
        <v>3215.9</v>
      </c>
      <c r="F1798" s="3">
        <f t="shared" si="56"/>
        <v>3215.9</v>
      </c>
      <c r="G1798" s="3">
        <f t="shared" si="57"/>
        <v>22.4000000000001</v>
      </c>
      <c r="H1798" s="2" t="s">
        <v>2978</v>
      </c>
      <c r="I1798" s="2" t="s">
        <v>3754</v>
      </c>
      <c r="J1798" s="2" t="s">
        <v>3563</v>
      </c>
    </row>
    <row r="1799" ht="19" customHeight="1" spans="1:10">
      <c r="A1799" s="2">
        <v>5</v>
      </c>
      <c r="B1799" s="2" t="s">
        <v>656</v>
      </c>
      <c r="C1799" s="2" t="s">
        <v>3070</v>
      </c>
      <c r="D1799" s="3">
        <v>2060.6</v>
      </c>
      <c r="E1799" s="3">
        <v>2066</v>
      </c>
      <c r="F1799" s="3">
        <f t="shared" si="56"/>
        <v>2060.6</v>
      </c>
      <c r="G1799" s="3">
        <f t="shared" si="57"/>
        <v>0</v>
      </c>
      <c r="H1799" s="2" t="s">
        <v>2978</v>
      </c>
      <c r="I1799" s="2" t="s">
        <v>3754</v>
      </c>
      <c r="J1799" s="2" t="s">
        <v>3749</v>
      </c>
    </row>
    <row r="1800" ht="19" customHeight="1" spans="1:10">
      <c r="A1800" s="2">
        <v>5</v>
      </c>
      <c r="B1800" s="2" t="s">
        <v>657</v>
      </c>
      <c r="C1800" s="2" t="s">
        <v>564</v>
      </c>
      <c r="D1800" s="3">
        <v>2703.8</v>
      </c>
      <c r="E1800" s="3">
        <v>2653.2</v>
      </c>
      <c r="F1800" s="3">
        <f t="shared" si="56"/>
        <v>2653.2</v>
      </c>
      <c r="G1800" s="3">
        <f t="shared" si="57"/>
        <v>50.6000000000004</v>
      </c>
      <c r="H1800" s="2" t="s">
        <v>2978</v>
      </c>
      <c r="I1800" s="2" t="s">
        <v>3754</v>
      </c>
      <c r="J1800" s="2" t="s">
        <v>3736</v>
      </c>
    </row>
    <row r="1801" ht="19" customHeight="1" spans="1:10">
      <c r="A1801" s="2">
        <v>5</v>
      </c>
      <c r="B1801" s="2" t="s">
        <v>418</v>
      </c>
      <c r="C1801" s="2" t="s">
        <v>356</v>
      </c>
      <c r="D1801" s="3">
        <v>6395.2</v>
      </c>
      <c r="E1801" s="3">
        <v>6380.9</v>
      </c>
      <c r="F1801" s="3">
        <f t="shared" si="56"/>
        <v>6380.9</v>
      </c>
      <c r="G1801" s="3">
        <f t="shared" si="57"/>
        <v>14.3000000000002</v>
      </c>
      <c r="H1801" s="2" t="s">
        <v>2978</v>
      </c>
      <c r="I1801" s="2" t="s">
        <v>3754</v>
      </c>
      <c r="J1801" s="2" t="s">
        <v>3343</v>
      </c>
    </row>
    <row r="1802" ht="19" customHeight="1" spans="1:10">
      <c r="A1802" s="2">
        <v>5</v>
      </c>
      <c r="B1802" s="2" t="s">
        <v>658</v>
      </c>
      <c r="C1802" s="2" t="s">
        <v>564</v>
      </c>
      <c r="D1802" s="3">
        <v>5429</v>
      </c>
      <c r="E1802" s="3">
        <v>5422.7</v>
      </c>
      <c r="F1802" s="3">
        <f t="shared" si="56"/>
        <v>5422.7</v>
      </c>
      <c r="G1802" s="3">
        <f t="shared" si="57"/>
        <v>6.30000000000018</v>
      </c>
      <c r="H1802" s="2" t="s">
        <v>2978</v>
      </c>
      <c r="I1802" s="2" t="s">
        <v>3754</v>
      </c>
      <c r="J1802" s="2" t="s">
        <v>3737</v>
      </c>
    </row>
    <row r="1803" ht="19" customHeight="1" spans="1:10">
      <c r="A1803" s="2">
        <v>5</v>
      </c>
      <c r="B1803" s="2" t="s">
        <v>420</v>
      </c>
      <c r="C1803" s="2" t="s">
        <v>356</v>
      </c>
      <c r="D1803" s="3">
        <v>6316</v>
      </c>
      <c r="E1803" s="3">
        <v>6287.8</v>
      </c>
      <c r="F1803" s="3">
        <f t="shared" si="56"/>
        <v>6287.8</v>
      </c>
      <c r="G1803" s="3">
        <f t="shared" si="57"/>
        <v>28.1999999999998</v>
      </c>
      <c r="H1803" s="2" t="s">
        <v>2978</v>
      </c>
      <c r="I1803" s="2" t="s">
        <v>3754</v>
      </c>
      <c r="J1803" s="2" t="s">
        <v>3237</v>
      </c>
    </row>
    <row r="1804" ht="19" customHeight="1" spans="1:10">
      <c r="A1804" s="2">
        <v>5</v>
      </c>
      <c r="B1804" s="2" t="s">
        <v>3311</v>
      </c>
      <c r="C1804" s="2" t="s">
        <v>121</v>
      </c>
      <c r="D1804" s="3">
        <v>1168.1</v>
      </c>
      <c r="E1804" s="3">
        <v>1158.6</v>
      </c>
      <c r="F1804" s="3">
        <f t="shared" si="56"/>
        <v>1158.6</v>
      </c>
      <c r="G1804" s="3">
        <f t="shared" si="57"/>
        <v>9.5</v>
      </c>
      <c r="H1804" s="2" t="s">
        <v>2978</v>
      </c>
      <c r="I1804" s="2" t="s">
        <v>3771</v>
      </c>
      <c r="J1804" s="2" t="s">
        <v>3575</v>
      </c>
    </row>
    <row r="1805" ht="19" customHeight="1" spans="1:10">
      <c r="A1805" s="2">
        <v>5</v>
      </c>
      <c r="B1805" s="2" t="s">
        <v>535</v>
      </c>
      <c r="C1805" s="2" t="s">
        <v>444</v>
      </c>
      <c r="D1805" s="3">
        <v>7452.3</v>
      </c>
      <c r="E1805" s="3">
        <v>7207.7</v>
      </c>
      <c r="F1805" s="3">
        <f t="shared" si="56"/>
        <v>7207.7</v>
      </c>
      <c r="G1805" s="3">
        <f t="shared" si="57"/>
        <v>244.6</v>
      </c>
      <c r="H1805" s="2" t="s">
        <v>2978</v>
      </c>
      <c r="I1805" s="2" t="s">
        <v>3754</v>
      </c>
      <c r="J1805" s="2" t="s">
        <v>3547</v>
      </c>
    </row>
    <row r="1806" ht="19" customHeight="1" spans="1:10">
      <c r="A1806" s="2">
        <v>5</v>
      </c>
      <c r="B1806" s="2" t="s">
        <v>264</v>
      </c>
      <c r="C1806" s="2" t="s">
        <v>179</v>
      </c>
      <c r="D1806" s="3">
        <v>4501.2</v>
      </c>
      <c r="E1806" s="3">
        <v>4348</v>
      </c>
      <c r="F1806" s="3">
        <f t="shared" si="56"/>
        <v>4348</v>
      </c>
      <c r="G1806" s="3">
        <f t="shared" si="57"/>
        <v>153.2</v>
      </c>
      <c r="H1806" s="2" t="s">
        <v>2978</v>
      </c>
      <c r="I1806" s="2" t="s">
        <v>3754</v>
      </c>
      <c r="J1806" s="2" t="s">
        <v>3065</v>
      </c>
    </row>
    <row r="1807" ht="19" customHeight="1" spans="1:10">
      <c r="A1807" s="2">
        <v>5</v>
      </c>
      <c r="B1807" s="2" t="s">
        <v>3316</v>
      </c>
      <c r="C1807" s="2" t="s">
        <v>356</v>
      </c>
      <c r="D1807" s="3">
        <v>9923.1</v>
      </c>
      <c r="E1807" s="3">
        <v>9815.5</v>
      </c>
      <c r="F1807" s="3">
        <f t="shared" si="56"/>
        <v>9815.5</v>
      </c>
      <c r="G1807" s="3">
        <f t="shared" si="57"/>
        <v>107.6</v>
      </c>
      <c r="H1807" s="2" t="s">
        <v>2978</v>
      </c>
      <c r="I1807" s="2" t="s">
        <v>3754</v>
      </c>
      <c r="J1807" s="2" t="s">
        <v>3449</v>
      </c>
    </row>
    <row r="1808" ht="19" customHeight="1" spans="1:10">
      <c r="A1808" s="2">
        <v>5</v>
      </c>
      <c r="B1808" s="2" t="s">
        <v>659</v>
      </c>
      <c r="C1808" s="2" t="s">
        <v>564</v>
      </c>
      <c r="D1808" s="3">
        <v>166.3</v>
      </c>
      <c r="E1808" s="3">
        <v>191.5</v>
      </c>
      <c r="F1808" s="3">
        <f t="shared" si="56"/>
        <v>166.3</v>
      </c>
      <c r="G1808" s="3">
        <f t="shared" si="57"/>
        <v>0</v>
      </c>
      <c r="H1808" s="2" t="s">
        <v>2978</v>
      </c>
      <c r="I1808" s="2" t="s">
        <v>3818</v>
      </c>
      <c r="J1808" s="2" t="s">
        <v>3738</v>
      </c>
    </row>
    <row r="1809" ht="19" customHeight="1" spans="1:10">
      <c r="A1809" s="2">
        <v>5</v>
      </c>
      <c r="B1809" s="2" t="s">
        <v>3319</v>
      </c>
      <c r="C1809" s="2" t="s">
        <v>3070</v>
      </c>
      <c r="D1809" s="3">
        <v>862.6</v>
      </c>
      <c r="E1809" s="3">
        <v>862.4</v>
      </c>
      <c r="F1809" s="3">
        <f t="shared" si="56"/>
        <v>862.4</v>
      </c>
      <c r="G1809" s="3">
        <f t="shared" si="57"/>
        <v>0.200000000000045</v>
      </c>
      <c r="H1809" s="2" t="s">
        <v>2978</v>
      </c>
      <c r="I1809" s="2" t="s">
        <v>3754</v>
      </c>
      <c r="J1809" s="2" t="s">
        <v>3614</v>
      </c>
    </row>
    <row r="1810" ht="19" customHeight="1" spans="1:10">
      <c r="A1810" s="2">
        <v>5</v>
      </c>
      <c r="B1810" s="2" t="s">
        <v>661</v>
      </c>
      <c r="C1810" s="2" t="s">
        <v>3070</v>
      </c>
      <c r="D1810" s="3">
        <v>276.2</v>
      </c>
      <c r="E1810" s="3">
        <v>285.9</v>
      </c>
      <c r="F1810" s="3">
        <f t="shared" si="56"/>
        <v>276.2</v>
      </c>
      <c r="G1810" s="3">
        <f t="shared" si="57"/>
        <v>0</v>
      </c>
      <c r="H1810" s="2" t="s">
        <v>2978</v>
      </c>
      <c r="I1810" s="2" t="s">
        <v>3773</v>
      </c>
      <c r="J1810" s="2" t="s">
        <v>3615</v>
      </c>
    </row>
    <row r="1811" ht="19" customHeight="1" spans="1:10">
      <c r="A1811" s="2">
        <v>5</v>
      </c>
      <c r="B1811" s="2" t="s">
        <v>661</v>
      </c>
      <c r="C1811" s="2" t="s">
        <v>564</v>
      </c>
      <c r="D1811" s="3">
        <v>1362.9</v>
      </c>
      <c r="E1811" s="3">
        <v>1281.2</v>
      </c>
      <c r="F1811" s="3">
        <f t="shared" si="56"/>
        <v>1281.2</v>
      </c>
      <c r="G1811" s="3">
        <f t="shared" si="57"/>
        <v>81.7</v>
      </c>
      <c r="H1811" s="2" t="s">
        <v>2978</v>
      </c>
      <c r="I1811" s="2" t="s">
        <v>3819</v>
      </c>
      <c r="J1811" s="2" t="s">
        <v>3742</v>
      </c>
    </row>
    <row r="1812" ht="19" customHeight="1" spans="1:10">
      <c r="A1812" s="2">
        <v>5</v>
      </c>
      <c r="B1812" s="2" t="s">
        <v>421</v>
      </c>
      <c r="C1812" s="2" t="s">
        <v>356</v>
      </c>
      <c r="D1812" s="3">
        <v>2631.5</v>
      </c>
      <c r="E1812" s="3">
        <v>2620.6</v>
      </c>
      <c r="F1812" s="3">
        <f t="shared" si="56"/>
        <v>2620.6</v>
      </c>
      <c r="G1812" s="3">
        <f t="shared" si="57"/>
        <v>10.9000000000001</v>
      </c>
      <c r="H1812" s="2" t="s">
        <v>2978</v>
      </c>
      <c r="I1812" s="2" t="s">
        <v>3754</v>
      </c>
      <c r="J1812" s="2" t="s">
        <v>2995</v>
      </c>
    </row>
    <row r="1813" ht="19" customHeight="1" spans="1:10">
      <c r="A1813" s="2">
        <v>5</v>
      </c>
      <c r="B1813" s="2" t="s">
        <v>3322</v>
      </c>
      <c r="C1813" s="2" t="s">
        <v>3190</v>
      </c>
      <c r="D1813" s="3">
        <v>3939.6</v>
      </c>
      <c r="E1813" s="3">
        <v>3917.7</v>
      </c>
      <c r="F1813" s="3">
        <f t="shared" si="56"/>
        <v>3917.7</v>
      </c>
      <c r="G1813" s="3">
        <f t="shared" si="57"/>
        <v>21.9000000000001</v>
      </c>
      <c r="H1813" s="2" t="s">
        <v>2978</v>
      </c>
      <c r="I1813" s="2" t="s">
        <v>3820</v>
      </c>
      <c r="J1813" s="2" t="s">
        <v>3821</v>
      </c>
    </row>
    <row r="1814" ht="19" customHeight="1" spans="1:10">
      <c r="A1814" s="2">
        <v>5</v>
      </c>
      <c r="B1814" s="2" t="s">
        <v>662</v>
      </c>
      <c r="C1814" s="2" t="s">
        <v>564</v>
      </c>
      <c r="D1814" s="3">
        <v>990.1</v>
      </c>
      <c r="E1814" s="3">
        <v>989.3</v>
      </c>
      <c r="F1814" s="3">
        <f t="shared" si="56"/>
        <v>989.3</v>
      </c>
      <c r="G1814" s="3">
        <f t="shared" si="57"/>
        <v>0.800000000000068</v>
      </c>
      <c r="H1814" s="2" t="s">
        <v>2978</v>
      </c>
      <c r="I1814" s="2" t="s">
        <v>3754</v>
      </c>
      <c r="J1814" s="2" t="s">
        <v>3750</v>
      </c>
    </row>
    <row r="1815" ht="19" customHeight="1" spans="1:10">
      <c r="A1815" s="2">
        <v>5</v>
      </c>
      <c r="B1815" s="2" t="s">
        <v>663</v>
      </c>
      <c r="C1815" s="2" t="s">
        <v>121</v>
      </c>
      <c r="D1815" s="3">
        <v>2756.2</v>
      </c>
      <c r="E1815" s="3">
        <v>2749.8</v>
      </c>
      <c r="F1815" s="3">
        <f t="shared" si="56"/>
        <v>2749.8</v>
      </c>
      <c r="G1815" s="3">
        <f t="shared" si="57"/>
        <v>6.39999999999964</v>
      </c>
      <c r="H1815" s="2" t="s">
        <v>2978</v>
      </c>
      <c r="I1815" s="2" t="s">
        <v>3754</v>
      </c>
      <c r="J1815" s="2" t="s">
        <v>3578</v>
      </c>
    </row>
    <row r="1816" ht="19" customHeight="1" spans="1:10">
      <c r="A1816" s="2">
        <v>5</v>
      </c>
      <c r="B1816" s="2" t="s">
        <v>96</v>
      </c>
      <c r="C1816" s="2" t="s">
        <v>66</v>
      </c>
      <c r="D1816" s="3">
        <v>1369.8</v>
      </c>
      <c r="E1816" s="3">
        <v>1303.1</v>
      </c>
      <c r="F1816" s="3">
        <f t="shared" si="56"/>
        <v>1303.1</v>
      </c>
      <c r="G1816" s="3">
        <f t="shared" si="57"/>
        <v>66.7</v>
      </c>
      <c r="H1816" s="2" t="s">
        <v>2978</v>
      </c>
      <c r="I1816" s="2" t="s">
        <v>3754</v>
      </c>
      <c r="J1816" s="2" t="s">
        <v>3073</v>
      </c>
    </row>
    <row r="1817" ht="19" customHeight="1" spans="1:10">
      <c r="A1817" s="2">
        <v>5</v>
      </c>
      <c r="B1817" s="2" t="s">
        <v>536</v>
      </c>
      <c r="C1817" s="2" t="s">
        <v>121</v>
      </c>
      <c r="D1817" s="3">
        <v>1534.7</v>
      </c>
      <c r="E1817" s="3">
        <v>1446.5</v>
      </c>
      <c r="F1817" s="3">
        <f t="shared" si="56"/>
        <v>1446.5</v>
      </c>
      <c r="G1817" s="3">
        <f t="shared" si="57"/>
        <v>88.2</v>
      </c>
      <c r="H1817" s="2" t="s">
        <v>2978</v>
      </c>
      <c r="I1817" s="2" t="s">
        <v>3806</v>
      </c>
      <c r="J1817" s="2" t="s">
        <v>3588</v>
      </c>
    </row>
    <row r="1818" ht="19" customHeight="1" spans="1:10">
      <c r="A1818" s="2">
        <v>5</v>
      </c>
      <c r="B1818" s="2" t="s">
        <v>302</v>
      </c>
      <c r="C1818" s="2" t="s">
        <v>66</v>
      </c>
      <c r="D1818" s="3">
        <v>11.4</v>
      </c>
      <c r="E1818" s="3">
        <v>11.4</v>
      </c>
      <c r="F1818" s="3">
        <f t="shared" si="56"/>
        <v>11.4</v>
      </c>
      <c r="G1818" s="3">
        <f t="shared" si="57"/>
        <v>0</v>
      </c>
      <c r="H1818" s="2" t="s">
        <v>2978</v>
      </c>
      <c r="I1818" s="2" t="s">
        <v>3784</v>
      </c>
      <c r="J1818" s="2" t="s">
        <v>3220</v>
      </c>
    </row>
    <row r="1819" ht="19" customHeight="1" spans="1:10">
      <c r="A1819" s="2">
        <v>5</v>
      </c>
      <c r="B1819" s="2" t="s">
        <v>423</v>
      </c>
      <c r="C1819" s="2" t="s">
        <v>356</v>
      </c>
      <c r="D1819" s="3">
        <v>3309</v>
      </c>
      <c r="E1819" s="3">
        <v>3314.5</v>
      </c>
      <c r="F1819" s="3">
        <f t="shared" si="56"/>
        <v>3309</v>
      </c>
      <c r="G1819" s="3">
        <f t="shared" si="57"/>
        <v>0</v>
      </c>
      <c r="H1819" s="2" t="s">
        <v>2978</v>
      </c>
      <c r="I1819" s="2" t="s">
        <v>3754</v>
      </c>
      <c r="J1819" s="2" t="s">
        <v>3008</v>
      </c>
    </row>
    <row r="1820" ht="19" customHeight="1" spans="1:10">
      <c r="A1820" s="2">
        <v>5</v>
      </c>
      <c r="B1820" s="2" t="s">
        <v>424</v>
      </c>
      <c r="C1820" s="2" t="s">
        <v>356</v>
      </c>
      <c r="D1820" s="3">
        <v>5535.9</v>
      </c>
      <c r="E1820" s="3">
        <v>5507.5</v>
      </c>
      <c r="F1820" s="3">
        <f t="shared" si="56"/>
        <v>5507.5</v>
      </c>
      <c r="G1820" s="3">
        <f t="shared" si="57"/>
        <v>28.3999999999996</v>
      </c>
      <c r="H1820" s="2" t="s">
        <v>2978</v>
      </c>
      <c r="I1820" s="2" t="s">
        <v>3754</v>
      </c>
      <c r="J1820" s="2" t="s">
        <v>3168</v>
      </c>
    </row>
    <row r="1821" ht="19" customHeight="1" spans="1:10">
      <c r="A1821" s="2">
        <v>5</v>
      </c>
      <c r="B1821" s="2" t="s">
        <v>267</v>
      </c>
      <c r="C1821" s="2" t="s">
        <v>179</v>
      </c>
      <c r="D1821" s="3">
        <v>1581.4</v>
      </c>
      <c r="E1821" s="3">
        <v>1578.4</v>
      </c>
      <c r="F1821" s="3">
        <f t="shared" si="56"/>
        <v>1578.4</v>
      </c>
      <c r="G1821" s="3">
        <f t="shared" si="57"/>
        <v>3</v>
      </c>
      <c r="H1821" s="2" t="s">
        <v>2978</v>
      </c>
      <c r="I1821" s="2" t="s">
        <v>3754</v>
      </c>
      <c r="J1821" s="2" t="s">
        <v>3244</v>
      </c>
    </row>
    <row r="1822" ht="19" customHeight="1" spans="1:10">
      <c r="A1822" s="2">
        <v>5</v>
      </c>
      <c r="B1822" s="2" t="s">
        <v>537</v>
      </c>
      <c r="C1822" s="2" t="s">
        <v>564</v>
      </c>
      <c r="D1822" s="3">
        <v>11309</v>
      </c>
      <c r="E1822" s="3">
        <v>11265.6</v>
      </c>
      <c r="F1822" s="3">
        <f t="shared" si="56"/>
        <v>11265.6</v>
      </c>
      <c r="G1822" s="3">
        <f t="shared" si="57"/>
        <v>43.3999999999996</v>
      </c>
      <c r="H1822" s="2" t="s">
        <v>2978</v>
      </c>
      <c r="I1822" s="2" t="s">
        <v>3754</v>
      </c>
      <c r="J1822" s="2" t="s">
        <v>3679</v>
      </c>
    </row>
    <row r="1823" ht="19" customHeight="1" spans="1:10">
      <c r="A1823" s="2">
        <v>5</v>
      </c>
      <c r="B1823" s="2" t="s">
        <v>425</v>
      </c>
      <c r="C1823" s="2" t="s">
        <v>179</v>
      </c>
      <c r="D1823" s="3">
        <v>3517.6</v>
      </c>
      <c r="E1823" s="3">
        <v>3440.1</v>
      </c>
      <c r="F1823" s="3">
        <f t="shared" si="56"/>
        <v>3440.1</v>
      </c>
      <c r="G1823" s="3">
        <f t="shared" si="57"/>
        <v>77.5</v>
      </c>
      <c r="H1823" s="2" t="s">
        <v>2978</v>
      </c>
      <c r="I1823" s="2" t="s">
        <v>3754</v>
      </c>
      <c r="J1823" s="2" t="s">
        <v>3156</v>
      </c>
    </row>
    <row r="1824" ht="19" customHeight="1" spans="1:10">
      <c r="A1824" s="2">
        <v>5</v>
      </c>
      <c r="B1824" s="2" t="s">
        <v>97</v>
      </c>
      <c r="C1824" s="2" t="s">
        <v>66</v>
      </c>
      <c r="D1824" s="3">
        <v>7592.5</v>
      </c>
      <c r="E1824" s="3">
        <v>7569.9</v>
      </c>
      <c r="F1824" s="3">
        <f t="shared" si="56"/>
        <v>7569.9</v>
      </c>
      <c r="G1824" s="3">
        <f t="shared" si="57"/>
        <v>22.6000000000004</v>
      </c>
      <c r="H1824" s="2" t="s">
        <v>2978</v>
      </c>
      <c r="I1824" s="2" t="s">
        <v>3754</v>
      </c>
      <c r="J1824" s="2" t="s">
        <v>3346</v>
      </c>
    </row>
    <row r="1825" ht="19" customHeight="1" spans="1:10">
      <c r="A1825" s="2">
        <v>5</v>
      </c>
      <c r="B1825" s="2" t="s">
        <v>426</v>
      </c>
      <c r="C1825" s="2" t="s">
        <v>356</v>
      </c>
      <c r="D1825" s="3">
        <v>-0.1</v>
      </c>
      <c r="E1825" s="3">
        <v>0</v>
      </c>
      <c r="F1825" s="3">
        <f t="shared" si="56"/>
        <v>-0.1</v>
      </c>
      <c r="G1825" s="3">
        <f t="shared" si="57"/>
        <v>0</v>
      </c>
      <c r="H1825" s="2" t="s">
        <v>2978</v>
      </c>
      <c r="I1825" s="2" t="s">
        <v>3754</v>
      </c>
      <c r="J1825" s="2" t="s">
        <v>3351</v>
      </c>
    </row>
    <row r="1826" ht="19" customHeight="1" spans="1:10">
      <c r="A1826" s="2">
        <v>5</v>
      </c>
      <c r="B1826" s="2" t="s">
        <v>3822</v>
      </c>
      <c r="C1826" s="2" t="s">
        <v>3190</v>
      </c>
      <c r="D1826" s="3">
        <v>4013.4</v>
      </c>
      <c r="E1826" s="3">
        <v>4057.6</v>
      </c>
      <c r="F1826" s="3">
        <f t="shared" si="56"/>
        <v>4013.4</v>
      </c>
      <c r="G1826" s="3">
        <f t="shared" si="57"/>
        <v>0</v>
      </c>
      <c r="H1826" s="2" t="s">
        <v>2978</v>
      </c>
      <c r="I1826" s="2" t="s">
        <v>3788</v>
      </c>
      <c r="J1826" s="2" t="s">
        <v>3823</v>
      </c>
    </row>
    <row r="1827" ht="19" customHeight="1" spans="1:10">
      <c r="A1827" s="2">
        <v>5</v>
      </c>
      <c r="B1827" s="2" t="s">
        <v>3338</v>
      </c>
      <c r="C1827" s="2" t="s">
        <v>121</v>
      </c>
      <c r="D1827" s="3">
        <v>4138.2</v>
      </c>
      <c r="E1827" s="3">
        <v>4149.7</v>
      </c>
      <c r="F1827" s="3">
        <f t="shared" si="56"/>
        <v>4138.2</v>
      </c>
      <c r="G1827" s="3">
        <f t="shared" si="57"/>
        <v>0</v>
      </c>
      <c r="H1827" s="2" t="s">
        <v>2978</v>
      </c>
      <c r="I1827" s="2" t="s">
        <v>3754</v>
      </c>
      <c r="J1827" s="2" t="s">
        <v>3589</v>
      </c>
    </row>
    <row r="1828" ht="19" customHeight="1" spans="1:10">
      <c r="A1828" s="2">
        <v>5</v>
      </c>
      <c r="B1828" s="2" t="s">
        <v>269</v>
      </c>
      <c r="C1828" s="2" t="s">
        <v>179</v>
      </c>
      <c r="D1828" s="3">
        <v>4829.8</v>
      </c>
      <c r="E1828" s="3">
        <v>4808.4</v>
      </c>
      <c r="F1828" s="3">
        <f t="shared" si="56"/>
        <v>4808.4</v>
      </c>
      <c r="G1828" s="3">
        <f t="shared" si="57"/>
        <v>21.4000000000005</v>
      </c>
      <c r="H1828" s="2" t="s">
        <v>2978</v>
      </c>
      <c r="I1828" s="2" t="s">
        <v>3754</v>
      </c>
      <c r="J1828" s="2" t="s">
        <v>3136</v>
      </c>
    </row>
    <row r="1829" ht="19" customHeight="1" spans="1:10">
      <c r="A1829" s="2">
        <v>5</v>
      </c>
      <c r="B1829" s="2" t="s">
        <v>271</v>
      </c>
      <c r="C1829" s="2" t="s">
        <v>179</v>
      </c>
      <c r="D1829" s="3">
        <v>6183.1</v>
      </c>
      <c r="E1829" s="3">
        <v>6183.7</v>
      </c>
      <c r="F1829" s="3">
        <f t="shared" si="56"/>
        <v>6183.1</v>
      </c>
      <c r="G1829" s="3">
        <f t="shared" si="57"/>
        <v>0</v>
      </c>
      <c r="H1829" s="2" t="s">
        <v>2978</v>
      </c>
      <c r="I1829" s="2" t="s">
        <v>3754</v>
      </c>
      <c r="J1829" s="2" t="s">
        <v>3380</v>
      </c>
    </row>
    <row r="1830" ht="19" customHeight="1" spans="1:10">
      <c r="A1830" s="2">
        <v>5</v>
      </c>
      <c r="B1830" s="2" t="s">
        <v>664</v>
      </c>
      <c r="C1830" s="2" t="s">
        <v>564</v>
      </c>
      <c r="D1830" s="3">
        <v>5709.5</v>
      </c>
      <c r="E1830" s="3">
        <v>5680.7</v>
      </c>
      <c r="F1830" s="3">
        <f t="shared" si="56"/>
        <v>5680.7</v>
      </c>
      <c r="G1830" s="3">
        <f t="shared" si="57"/>
        <v>28.8000000000002</v>
      </c>
      <c r="H1830" s="2" t="s">
        <v>2978</v>
      </c>
      <c r="I1830" s="2" t="s">
        <v>3754</v>
      </c>
      <c r="J1830" s="2" t="s">
        <v>3681</v>
      </c>
    </row>
    <row r="1831" ht="19" customHeight="1" spans="1:10">
      <c r="A1831" s="2">
        <v>5</v>
      </c>
      <c r="B1831" s="2" t="s">
        <v>667</v>
      </c>
      <c r="C1831" s="2" t="s">
        <v>564</v>
      </c>
      <c r="D1831" s="3">
        <v>5070.2</v>
      </c>
      <c r="E1831" s="3">
        <v>5054.9</v>
      </c>
      <c r="F1831" s="3">
        <f t="shared" si="56"/>
        <v>5054.9</v>
      </c>
      <c r="G1831" s="3">
        <f t="shared" si="57"/>
        <v>15.3000000000002</v>
      </c>
      <c r="H1831" s="2" t="s">
        <v>2978</v>
      </c>
      <c r="I1831" s="2" t="s">
        <v>3754</v>
      </c>
      <c r="J1831" s="2" t="s">
        <v>3697</v>
      </c>
    </row>
    <row r="1832" ht="19" customHeight="1" spans="1:10">
      <c r="A1832" s="2">
        <v>5</v>
      </c>
      <c r="B1832" s="2" t="s">
        <v>427</v>
      </c>
      <c r="C1832" s="2" t="s">
        <v>356</v>
      </c>
      <c r="D1832" s="3">
        <v>3404.5</v>
      </c>
      <c r="E1832" s="3">
        <v>3387.7</v>
      </c>
      <c r="F1832" s="3">
        <f t="shared" si="56"/>
        <v>3387.7</v>
      </c>
      <c r="G1832" s="3">
        <f t="shared" si="57"/>
        <v>16.8000000000002</v>
      </c>
      <c r="H1832" s="2" t="s">
        <v>2978</v>
      </c>
      <c r="I1832" s="2" t="s">
        <v>3754</v>
      </c>
      <c r="J1832" s="2" t="s">
        <v>3242</v>
      </c>
    </row>
    <row r="1833" ht="19" customHeight="1" spans="1:10">
      <c r="A1833" s="2">
        <v>5</v>
      </c>
      <c r="B1833" s="2" t="s">
        <v>3345</v>
      </c>
      <c r="C1833" s="2" t="s">
        <v>356</v>
      </c>
      <c r="D1833" s="3">
        <v>3990.2</v>
      </c>
      <c r="E1833" s="3">
        <v>3979.5</v>
      </c>
      <c r="F1833" s="3">
        <f t="shared" si="56"/>
        <v>3979.5</v>
      </c>
      <c r="G1833" s="3">
        <f t="shared" si="57"/>
        <v>10.6999999999998</v>
      </c>
      <c r="H1833" s="2" t="s">
        <v>2978</v>
      </c>
      <c r="I1833" s="2" t="s">
        <v>3754</v>
      </c>
      <c r="J1833" s="2" t="s">
        <v>3013</v>
      </c>
    </row>
    <row r="1834" ht="19" customHeight="1" spans="1:10">
      <c r="A1834" s="2">
        <v>5</v>
      </c>
      <c r="B1834" s="2" t="s">
        <v>308</v>
      </c>
      <c r="C1834" s="2" t="s">
        <v>274</v>
      </c>
      <c r="D1834" s="3">
        <v>5275.8</v>
      </c>
      <c r="E1834" s="3">
        <v>5233.3</v>
      </c>
      <c r="F1834" s="3">
        <f t="shared" si="56"/>
        <v>5233.3</v>
      </c>
      <c r="G1834" s="3">
        <f t="shared" si="57"/>
        <v>42.5</v>
      </c>
      <c r="H1834" s="2" t="s">
        <v>2978</v>
      </c>
      <c r="I1834" s="2" t="s">
        <v>3754</v>
      </c>
      <c r="J1834" s="2" t="s">
        <v>3215</v>
      </c>
    </row>
    <row r="1835" ht="19" customHeight="1" spans="1:10">
      <c r="A1835" s="2">
        <v>5</v>
      </c>
      <c r="B1835" s="2" t="s">
        <v>428</v>
      </c>
      <c r="C1835" s="2" t="s">
        <v>356</v>
      </c>
      <c r="D1835" s="3">
        <v>6017.9</v>
      </c>
      <c r="E1835" s="3">
        <v>5964.6</v>
      </c>
      <c r="F1835" s="3">
        <f t="shared" si="56"/>
        <v>5964.6</v>
      </c>
      <c r="G1835" s="3">
        <f t="shared" si="57"/>
        <v>53.2999999999993</v>
      </c>
      <c r="H1835" s="2" t="s">
        <v>2978</v>
      </c>
      <c r="I1835" s="2" t="s">
        <v>3754</v>
      </c>
      <c r="J1835" s="2" t="s">
        <v>3391</v>
      </c>
    </row>
    <row r="1836" ht="19" customHeight="1" spans="1:10">
      <c r="A1836" s="2">
        <v>5</v>
      </c>
      <c r="B1836" s="2" t="s">
        <v>668</v>
      </c>
      <c r="C1836" s="2" t="s">
        <v>121</v>
      </c>
      <c r="D1836" s="3">
        <v>1999.6</v>
      </c>
      <c r="E1836" s="3">
        <v>1993.1</v>
      </c>
      <c r="F1836" s="3">
        <f t="shared" si="56"/>
        <v>1993.1</v>
      </c>
      <c r="G1836" s="3">
        <f t="shared" si="57"/>
        <v>6.5</v>
      </c>
      <c r="H1836" s="2" t="s">
        <v>2978</v>
      </c>
      <c r="I1836" s="2" t="s">
        <v>3754</v>
      </c>
      <c r="J1836" s="2" t="s">
        <v>3593</v>
      </c>
    </row>
    <row r="1837" ht="19" customHeight="1" spans="1:10">
      <c r="A1837" s="2">
        <v>5</v>
      </c>
      <c r="B1837" s="2" t="s">
        <v>429</v>
      </c>
      <c r="C1837" s="2" t="s">
        <v>356</v>
      </c>
      <c r="D1837" s="3">
        <v>3625.7</v>
      </c>
      <c r="E1837" s="3">
        <v>3622.5</v>
      </c>
      <c r="F1837" s="3">
        <f t="shared" si="56"/>
        <v>3622.5</v>
      </c>
      <c r="G1837" s="3">
        <f t="shared" si="57"/>
        <v>3.19999999999982</v>
      </c>
      <c r="H1837" s="2" t="s">
        <v>2978</v>
      </c>
      <c r="I1837" s="2" t="s">
        <v>3754</v>
      </c>
      <c r="J1837" s="2" t="s">
        <v>3257</v>
      </c>
    </row>
    <row r="1838" ht="19" customHeight="1" spans="1:10">
      <c r="A1838" s="2">
        <v>5</v>
      </c>
      <c r="B1838" s="2" t="s">
        <v>539</v>
      </c>
      <c r="C1838" s="2" t="s">
        <v>121</v>
      </c>
      <c r="D1838" s="3">
        <v>4932.1</v>
      </c>
      <c r="E1838" s="3">
        <v>4897.9</v>
      </c>
      <c r="F1838" s="3">
        <f t="shared" si="56"/>
        <v>4897.9</v>
      </c>
      <c r="G1838" s="3">
        <f t="shared" si="57"/>
        <v>34.2000000000007</v>
      </c>
      <c r="H1838" s="2" t="s">
        <v>2978</v>
      </c>
      <c r="I1838" s="2" t="s">
        <v>3754</v>
      </c>
      <c r="J1838" s="2" t="s">
        <v>3594</v>
      </c>
    </row>
    <row r="1839" ht="19" customHeight="1" spans="1:10">
      <c r="A1839" s="2">
        <v>5</v>
      </c>
      <c r="B1839" s="2" t="s">
        <v>540</v>
      </c>
      <c r="C1839" s="2" t="s">
        <v>564</v>
      </c>
      <c r="D1839" s="3">
        <v>5920</v>
      </c>
      <c r="E1839" s="3">
        <v>5566</v>
      </c>
      <c r="F1839" s="3">
        <f t="shared" si="56"/>
        <v>5566</v>
      </c>
      <c r="G1839" s="3">
        <f t="shared" si="57"/>
        <v>354</v>
      </c>
      <c r="H1839" s="2" t="s">
        <v>2978</v>
      </c>
      <c r="I1839" s="2" t="s">
        <v>3754</v>
      </c>
      <c r="J1839" s="2" t="s">
        <v>3701</v>
      </c>
    </row>
    <row r="1840" ht="19" customHeight="1" spans="1:10">
      <c r="A1840" s="2">
        <v>5</v>
      </c>
      <c r="B1840" s="2" t="s">
        <v>99</v>
      </c>
      <c r="C1840" s="2" t="s">
        <v>66</v>
      </c>
      <c r="D1840" s="3">
        <v>6006.9</v>
      </c>
      <c r="E1840" s="3">
        <v>5722.2</v>
      </c>
      <c r="F1840" s="3">
        <f t="shared" si="56"/>
        <v>5722.2</v>
      </c>
      <c r="G1840" s="3">
        <f t="shared" si="57"/>
        <v>284.7</v>
      </c>
      <c r="H1840" s="2" t="s">
        <v>2978</v>
      </c>
      <c r="I1840" s="2" t="s">
        <v>3754</v>
      </c>
      <c r="J1840" s="2" t="s">
        <v>3067</v>
      </c>
    </row>
    <row r="1841" ht="19" customHeight="1" spans="1:10">
      <c r="A1841" s="2">
        <v>5</v>
      </c>
      <c r="B1841" s="2" t="s">
        <v>101</v>
      </c>
      <c r="C1841" s="2" t="s">
        <v>66</v>
      </c>
      <c r="D1841" s="3">
        <v>5321.8</v>
      </c>
      <c r="E1841" s="3">
        <v>5104.9</v>
      </c>
      <c r="F1841" s="3">
        <f t="shared" si="56"/>
        <v>5104.9</v>
      </c>
      <c r="G1841" s="3">
        <f t="shared" si="57"/>
        <v>216.900000000001</v>
      </c>
      <c r="H1841" s="2" t="s">
        <v>2978</v>
      </c>
      <c r="I1841" s="2" t="s">
        <v>3754</v>
      </c>
      <c r="J1841" s="2" t="s">
        <v>3248</v>
      </c>
    </row>
    <row r="1842" ht="19" customHeight="1" spans="1:10">
      <c r="A1842" s="2">
        <v>5</v>
      </c>
      <c r="B1842" s="2" t="s">
        <v>102</v>
      </c>
      <c r="C1842" s="2" t="s">
        <v>66</v>
      </c>
      <c r="D1842" s="3">
        <v>11866.2</v>
      </c>
      <c r="E1842" s="3">
        <v>11825.9</v>
      </c>
      <c r="F1842" s="3">
        <f t="shared" si="56"/>
        <v>11825.9</v>
      </c>
      <c r="G1842" s="3">
        <f t="shared" si="57"/>
        <v>40.3000000000011</v>
      </c>
      <c r="H1842" s="2" t="s">
        <v>2978</v>
      </c>
      <c r="I1842" s="2" t="s">
        <v>3754</v>
      </c>
      <c r="J1842" s="2" t="s">
        <v>3176</v>
      </c>
    </row>
    <row r="1843" ht="19" customHeight="1" spans="1:10">
      <c r="A1843" s="2">
        <v>5</v>
      </c>
      <c r="B1843" s="2" t="s">
        <v>541</v>
      </c>
      <c r="C1843" s="2" t="s">
        <v>564</v>
      </c>
      <c r="D1843" s="3">
        <v>2464.9</v>
      </c>
      <c r="E1843" s="3">
        <v>2438.3</v>
      </c>
      <c r="F1843" s="3">
        <f t="shared" si="56"/>
        <v>2438.3</v>
      </c>
      <c r="G1843" s="3">
        <f t="shared" si="57"/>
        <v>26.5999999999999</v>
      </c>
      <c r="H1843" s="2" t="s">
        <v>2978</v>
      </c>
      <c r="I1843" s="2" t="s">
        <v>3754</v>
      </c>
      <c r="J1843" s="2" t="s">
        <v>3713</v>
      </c>
    </row>
    <row r="1844" ht="19" customHeight="1" spans="1:10">
      <c r="A1844" s="2">
        <v>5</v>
      </c>
      <c r="B1844" s="2" t="s">
        <v>430</v>
      </c>
      <c r="C1844" s="2" t="s">
        <v>356</v>
      </c>
      <c r="D1844" s="3">
        <v>8264.3</v>
      </c>
      <c r="E1844" s="3">
        <v>8226.5</v>
      </c>
      <c r="F1844" s="3">
        <f t="shared" si="56"/>
        <v>8226.5</v>
      </c>
      <c r="G1844" s="3">
        <f t="shared" si="57"/>
        <v>37.7999999999993</v>
      </c>
      <c r="H1844" s="2" t="s">
        <v>2978</v>
      </c>
      <c r="I1844" s="2" t="s">
        <v>3754</v>
      </c>
      <c r="J1844" s="2" t="s">
        <v>3121</v>
      </c>
    </row>
    <row r="1845" ht="19" customHeight="1" spans="1:10">
      <c r="A1845" s="2">
        <v>5</v>
      </c>
      <c r="B1845" s="2" t="s">
        <v>3356</v>
      </c>
      <c r="C1845" s="2" t="s">
        <v>179</v>
      </c>
      <c r="D1845" s="3">
        <v>4305.6</v>
      </c>
      <c r="E1845" s="3">
        <v>4285.6</v>
      </c>
      <c r="F1845" s="3">
        <f t="shared" si="56"/>
        <v>4285.6</v>
      </c>
      <c r="G1845" s="3">
        <f t="shared" si="57"/>
        <v>20</v>
      </c>
      <c r="H1845" s="2" t="s">
        <v>2978</v>
      </c>
      <c r="I1845" s="2" t="s">
        <v>3754</v>
      </c>
      <c r="J1845" s="2" t="s">
        <v>3184</v>
      </c>
    </row>
    <row r="1846" ht="19" customHeight="1" spans="1:10">
      <c r="A1846" s="2">
        <v>5</v>
      </c>
      <c r="B1846" s="2" t="s">
        <v>3358</v>
      </c>
      <c r="C1846" s="2" t="s">
        <v>564</v>
      </c>
      <c r="D1846" s="3">
        <v>1082.7</v>
      </c>
      <c r="E1846" s="3">
        <v>1079.3</v>
      </c>
      <c r="F1846" s="3">
        <f t="shared" si="56"/>
        <v>1079.3</v>
      </c>
      <c r="G1846" s="3">
        <f t="shared" si="57"/>
        <v>3.40000000000009</v>
      </c>
      <c r="H1846" s="2" t="s">
        <v>2978</v>
      </c>
      <c r="I1846" s="2" t="s">
        <v>3771</v>
      </c>
      <c r="J1846" s="2" t="s">
        <v>3727</v>
      </c>
    </row>
    <row r="1847" ht="19" customHeight="1" spans="1:10">
      <c r="A1847" s="2">
        <v>5</v>
      </c>
      <c r="B1847" s="2" t="s">
        <v>669</v>
      </c>
      <c r="C1847" s="2" t="s">
        <v>121</v>
      </c>
      <c r="D1847" s="3">
        <v>9370</v>
      </c>
      <c r="E1847" s="3">
        <v>9121.9</v>
      </c>
      <c r="F1847" s="3">
        <f t="shared" si="56"/>
        <v>9121.9</v>
      </c>
      <c r="G1847" s="3">
        <f t="shared" si="57"/>
        <v>248.1</v>
      </c>
      <c r="H1847" s="2" t="s">
        <v>2978</v>
      </c>
      <c r="I1847" s="2" t="s">
        <v>3754</v>
      </c>
      <c r="J1847" s="2" t="s">
        <v>3609</v>
      </c>
    </row>
    <row r="1848" ht="19" customHeight="1" spans="1:10">
      <c r="A1848" s="2">
        <v>5</v>
      </c>
      <c r="B1848" s="2" t="s">
        <v>545</v>
      </c>
      <c r="C1848" s="2" t="s">
        <v>121</v>
      </c>
      <c r="D1848" s="3">
        <v>2906.5</v>
      </c>
      <c r="E1848" s="3">
        <v>2807</v>
      </c>
      <c r="F1848" s="3">
        <f t="shared" si="56"/>
        <v>2807</v>
      </c>
      <c r="G1848" s="3">
        <f t="shared" si="57"/>
        <v>99.5</v>
      </c>
      <c r="H1848" s="2" t="s">
        <v>2978</v>
      </c>
      <c r="I1848" s="2" t="s">
        <v>3754</v>
      </c>
      <c r="J1848" s="2" t="s">
        <v>3471</v>
      </c>
    </row>
    <row r="1849" ht="19" customHeight="1" spans="1:10">
      <c r="A1849" s="2">
        <v>5</v>
      </c>
      <c r="B1849" s="2" t="s">
        <v>670</v>
      </c>
      <c r="C1849" s="2" t="s">
        <v>3190</v>
      </c>
      <c r="D1849" s="3">
        <v>5784.2</v>
      </c>
      <c r="E1849" s="3">
        <v>4700.4</v>
      </c>
      <c r="F1849" s="3">
        <f t="shared" si="56"/>
        <v>4700.4</v>
      </c>
      <c r="G1849" s="3">
        <f t="shared" si="57"/>
        <v>1083.8</v>
      </c>
      <c r="H1849" s="2" t="s">
        <v>2978</v>
      </c>
      <c r="I1849" s="2" t="s">
        <v>3754</v>
      </c>
      <c r="J1849" s="2" t="s">
        <v>3824</v>
      </c>
    </row>
    <row r="1850" ht="19" customHeight="1" spans="1:10">
      <c r="A1850" s="2">
        <v>5</v>
      </c>
      <c r="B1850" s="2" t="s">
        <v>103</v>
      </c>
      <c r="C1850" s="2" t="s">
        <v>66</v>
      </c>
      <c r="D1850" s="3">
        <v>7595.7</v>
      </c>
      <c r="E1850" s="3">
        <v>7579.8</v>
      </c>
      <c r="F1850" s="3">
        <f t="shared" si="56"/>
        <v>7579.8</v>
      </c>
      <c r="G1850" s="3">
        <f t="shared" si="57"/>
        <v>15.8999999999996</v>
      </c>
      <c r="H1850" s="2" t="s">
        <v>2978</v>
      </c>
      <c r="I1850" s="2" t="s">
        <v>3754</v>
      </c>
      <c r="J1850" s="2" t="s">
        <v>3371</v>
      </c>
    </row>
    <row r="1851" ht="19" customHeight="1" spans="1:10">
      <c r="A1851" s="2">
        <v>5</v>
      </c>
      <c r="B1851" s="2" t="s">
        <v>431</v>
      </c>
      <c r="C1851" s="2" t="s">
        <v>356</v>
      </c>
      <c r="D1851" s="3">
        <v>3784.6</v>
      </c>
      <c r="E1851" s="3">
        <v>3793.4</v>
      </c>
      <c r="F1851" s="3">
        <f t="shared" si="56"/>
        <v>3784.6</v>
      </c>
      <c r="G1851" s="3">
        <f t="shared" si="57"/>
        <v>0</v>
      </c>
      <c r="H1851" s="2" t="s">
        <v>2978</v>
      </c>
      <c r="I1851" s="2" t="s">
        <v>3754</v>
      </c>
      <c r="J1851" s="2" t="s">
        <v>3306</v>
      </c>
    </row>
    <row r="1852" ht="19" customHeight="1" spans="1:10">
      <c r="A1852" s="2">
        <v>5</v>
      </c>
      <c r="B1852" s="2" t="s">
        <v>706</v>
      </c>
      <c r="C1852" s="2" t="s">
        <v>66</v>
      </c>
      <c r="D1852" s="3">
        <v>5450.5</v>
      </c>
      <c r="E1852" s="3">
        <v>5427.5</v>
      </c>
      <c r="F1852" s="3">
        <f t="shared" si="56"/>
        <v>5427.5</v>
      </c>
      <c r="G1852" s="3">
        <f t="shared" si="57"/>
        <v>23</v>
      </c>
      <c r="H1852" s="2" t="s">
        <v>2978</v>
      </c>
      <c r="I1852" s="2" t="s">
        <v>3754</v>
      </c>
      <c r="J1852" s="2" t="s">
        <v>3124</v>
      </c>
    </row>
    <row r="1853" ht="19" customHeight="1" spans="1:10">
      <c r="A1853" s="2">
        <v>5</v>
      </c>
      <c r="B1853" s="2" t="s">
        <v>105</v>
      </c>
      <c r="C1853" s="2" t="s">
        <v>66</v>
      </c>
      <c r="D1853" s="3">
        <v>5015</v>
      </c>
      <c r="E1853" s="3">
        <v>4960.1</v>
      </c>
      <c r="F1853" s="3">
        <f t="shared" si="56"/>
        <v>4960.1</v>
      </c>
      <c r="G1853" s="3">
        <f t="shared" si="57"/>
        <v>54.8999999999996</v>
      </c>
      <c r="H1853" s="2" t="s">
        <v>2978</v>
      </c>
      <c r="I1853" s="2" t="s">
        <v>3755</v>
      </c>
      <c r="J1853" s="2" t="s">
        <v>3315</v>
      </c>
    </row>
    <row r="1854" ht="19" customHeight="1" spans="1:10">
      <c r="A1854" s="2">
        <v>5</v>
      </c>
      <c r="B1854" s="2" t="s">
        <v>707</v>
      </c>
      <c r="C1854" s="2" t="s">
        <v>66</v>
      </c>
      <c r="D1854" s="3">
        <v>15843.6</v>
      </c>
      <c r="E1854" s="3">
        <v>15793.8</v>
      </c>
      <c r="F1854" s="3">
        <f t="shared" si="56"/>
        <v>15793.8</v>
      </c>
      <c r="G1854" s="3">
        <f t="shared" si="57"/>
        <v>49.8000000000011</v>
      </c>
      <c r="H1854" s="2" t="s">
        <v>2978</v>
      </c>
      <c r="I1854" s="2" t="s">
        <v>3754</v>
      </c>
      <c r="J1854" s="2" t="s">
        <v>3320</v>
      </c>
    </row>
    <row r="1855" ht="19" customHeight="1" spans="1:10">
      <c r="A1855" s="2">
        <v>5</v>
      </c>
      <c r="B1855" s="2" t="s">
        <v>704</v>
      </c>
      <c r="C1855" s="2" t="s">
        <v>356</v>
      </c>
      <c r="D1855" s="3">
        <v>10118.9</v>
      </c>
      <c r="E1855" s="3">
        <v>10084.7</v>
      </c>
      <c r="F1855" s="3">
        <f t="shared" si="56"/>
        <v>10084.7</v>
      </c>
      <c r="G1855" s="3">
        <f t="shared" si="57"/>
        <v>34.1999999999989</v>
      </c>
      <c r="H1855" s="2" t="s">
        <v>2978</v>
      </c>
      <c r="I1855" s="2" t="s">
        <v>3754</v>
      </c>
      <c r="J1855" s="2" t="s">
        <v>3300</v>
      </c>
    </row>
    <row r="1856" ht="19" customHeight="1" spans="1:10">
      <c r="A1856" s="2">
        <v>5</v>
      </c>
      <c r="B1856" s="2" t="s">
        <v>433</v>
      </c>
      <c r="C1856" s="2" t="s">
        <v>356</v>
      </c>
      <c r="D1856" s="3">
        <v>55.5</v>
      </c>
      <c r="E1856" s="3">
        <v>59.1</v>
      </c>
      <c r="F1856" s="3">
        <f t="shared" si="56"/>
        <v>55.5</v>
      </c>
      <c r="G1856" s="3">
        <f t="shared" si="57"/>
        <v>0</v>
      </c>
      <c r="H1856" s="2" t="s">
        <v>2978</v>
      </c>
      <c r="I1856" s="2" t="s">
        <v>3790</v>
      </c>
      <c r="J1856" s="2" t="s">
        <v>3234</v>
      </c>
    </row>
    <row r="1857" ht="19" customHeight="1" spans="1:10">
      <c r="A1857" s="2">
        <v>5</v>
      </c>
      <c r="B1857" s="2" t="s">
        <v>433</v>
      </c>
      <c r="C1857" s="2" t="s">
        <v>66</v>
      </c>
      <c r="D1857" s="3">
        <v>0.1</v>
      </c>
      <c r="E1857" s="3">
        <v>0.1</v>
      </c>
      <c r="F1857" s="3">
        <f t="shared" si="56"/>
        <v>0.1</v>
      </c>
      <c r="G1857" s="3">
        <f t="shared" si="57"/>
        <v>0</v>
      </c>
      <c r="H1857" s="2" t="s">
        <v>2978</v>
      </c>
      <c r="I1857" s="2" t="s">
        <v>3784</v>
      </c>
      <c r="J1857" s="2" t="s">
        <v>3116</v>
      </c>
    </row>
    <row r="1858" ht="19" customHeight="1" spans="1:10">
      <c r="A1858" s="2">
        <v>5</v>
      </c>
      <c r="B1858" s="2" t="s">
        <v>3370</v>
      </c>
      <c r="C1858" s="2" t="s">
        <v>564</v>
      </c>
      <c r="D1858" s="3">
        <v>1190.3</v>
      </c>
      <c r="E1858" s="3">
        <v>1171.7</v>
      </c>
      <c r="F1858" s="3">
        <f t="shared" ref="F1858:F1921" si="58">IF(ISNUMBER(E1858),MIN(D1858,E1858),D1858)</f>
        <v>1171.7</v>
      </c>
      <c r="G1858" s="3">
        <f t="shared" ref="G1858:G1921" si="59">D1858-F1858</f>
        <v>18.5999999999999</v>
      </c>
      <c r="H1858" s="2" t="s">
        <v>2978</v>
      </c>
      <c r="I1858" s="2" t="s">
        <v>3771</v>
      </c>
      <c r="J1858" s="2" t="s">
        <v>3732</v>
      </c>
    </row>
    <row r="1859" ht="19" customHeight="1" spans="1:10">
      <c r="A1859" s="2">
        <v>5</v>
      </c>
      <c r="B1859" s="2" t="s">
        <v>3372</v>
      </c>
      <c r="C1859" s="2" t="s">
        <v>564</v>
      </c>
      <c r="D1859" s="3">
        <v>585.9</v>
      </c>
      <c r="E1859" s="3">
        <v>584.3</v>
      </c>
      <c r="F1859" s="3">
        <f t="shared" si="58"/>
        <v>584.3</v>
      </c>
      <c r="G1859" s="3">
        <f t="shared" si="59"/>
        <v>1.60000000000002</v>
      </c>
      <c r="H1859" s="2" t="s">
        <v>2978</v>
      </c>
      <c r="I1859" s="2" t="s">
        <v>3771</v>
      </c>
      <c r="J1859" s="2" t="s">
        <v>3739</v>
      </c>
    </row>
    <row r="1860" ht="19" customHeight="1" spans="1:10">
      <c r="A1860" s="2">
        <v>5</v>
      </c>
      <c r="B1860" s="2" t="s">
        <v>3374</v>
      </c>
      <c r="C1860" s="2" t="s">
        <v>179</v>
      </c>
      <c r="D1860" s="3">
        <v>78.6</v>
      </c>
      <c r="E1860" s="3">
        <v>50</v>
      </c>
      <c r="F1860" s="3">
        <f t="shared" si="58"/>
        <v>50</v>
      </c>
      <c r="G1860" s="3">
        <f t="shared" si="59"/>
        <v>28.6</v>
      </c>
      <c r="H1860" s="2" t="s">
        <v>2978</v>
      </c>
      <c r="I1860" s="2" t="s">
        <v>3784</v>
      </c>
      <c r="J1860" s="2" t="s">
        <v>3390</v>
      </c>
    </row>
    <row r="1861" ht="19" customHeight="1" spans="1:10">
      <c r="A1861" s="2">
        <v>5</v>
      </c>
      <c r="B1861" s="2" t="s">
        <v>547</v>
      </c>
      <c r="C1861" s="2" t="s">
        <v>121</v>
      </c>
      <c r="D1861" s="3">
        <v>498.6</v>
      </c>
      <c r="E1861" s="3">
        <v>494.6</v>
      </c>
      <c r="F1861" s="3">
        <f t="shared" si="58"/>
        <v>494.6</v>
      </c>
      <c r="G1861" s="3">
        <f t="shared" si="59"/>
        <v>4</v>
      </c>
      <c r="H1861" s="2" t="s">
        <v>2978</v>
      </c>
      <c r="I1861" s="2" t="s">
        <v>3802</v>
      </c>
      <c r="J1861" s="2" t="s">
        <v>3497</v>
      </c>
    </row>
    <row r="1862" ht="19" customHeight="1" spans="1:10">
      <c r="A1862" s="2">
        <v>5</v>
      </c>
      <c r="B1862" s="2" t="s">
        <v>108</v>
      </c>
      <c r="C1862" s="2" t="s">
        <v>66</v>
      </c>
      <c r="D1862" s="3">
        <v>6279.7</v>
      </c>
      <c r="E1862" s="3">
        <v>6259.3</v>
      </c>
      <c r="F1862" s="3">
        <f t="shared" si="58"/>
        <v>6259.3</v>
      </c>
      <c r="G1862" s="3">
        <f t="shared" si="59"/>
        <v>20.3999999999996</v>
      </c>
      <c r="H1862" s="2" t="s">
        <v>2978</v>
      </c>
      <c r="I1862" s="2" t="s">
        <v>3754</v>
      </c>
      <c r="J1862" s="2" t="s">
        <v>3007</v>
      </c>
    </row>
    <row r="1863" ht="19" customHeight="1" spans="1:10">
      <c r="A1863" s="2">
        <v>5</v>
      </c>
      <c r="B1863" s="2" t="s">
        <v>272</v>
      </c>
      <c r="C1863" s="2" t="s">
        <v>179</v>
      </c>
      <c r="D1863" s="3">
        <v>5801.6</v>
      </c>
      <c r="E1863" s="3">
        <v>5807.2</v>
      </c>
      <c r="F1863" s="3">
        <f t="shared" si="58"/>
        <v>5801.6</v>
      </c>
      <c r="G1863" s="3">
        <f t="shared" si="59"/>
        <v>0</v>
      </c>
      <c r="H1863" s="2" t="s">
        <v>2978</v>
      </c>
      <c r="I1863" s="2" t="s">
        <v>3754</v>
      </c>
      <c r="J1863" s="2" t="s">
        <v>3321</v>
      </c>
    </row>
    <row r="1864" ht="19" customHeight="1" spans="1:10">
      <c r="A1864" s="2">
        <v>5</v>
      </c>
      <c r="B1864" s="2" t="s">
        <v>671</v>
      </c>
      <c r="C1864" s="2" t="s">
        <v>564</v>
      </c>
      <c r="D1864" s="3">
        <v>2261</v>
      </c>
      <c r="E1864" s="3">
        <v>2252.4</v>
      </c>
      <c r="F1864" s="3">
        <f t="shared" si="58"/>
        <v>2252.4</v>
      </c>
      <c r="G1864" s="3">
        <f t="shared" si="59"/>
        <v>8.59999999999991</v>
      </c>
      <c r="H1864" s="2" t="s">
        <v>2978</v>
      </c>
      <c r="I1864" s="2" t="s">
        <v>3754</v>
      </c>
      <c r="J1864" s="2" t="s">
        <v>3740</v>
      </c>
    </row>
    <row r="1865" ht="19" customHeight="1" spans="1:10">
      <c r="A1865" s="2">
        <v>5</v>
      </c>
      <c r="B1865" s="2" t="s">
        <v>702</v>
      </c>
      <c r="C1865" s="2" t="s">
        <v>179</v>
      </c>
      <c r="D1865" s="3">
        <v>9174.3</v>
      </c>
      <c r="E1865" s="3">
        <v>9233.7</v>
      </c>
      <c r="F1865" s="3">
        <f t="shared" si="58"/>
        <v>9174.3</v>
      </c>
      <c r="G1865" s="3">
        <f t="shared" si="59"/>
        <v>0</v>
      </c>
      <c r="H1865" s="2" t="s">
        <v>2978</v>
      </c>
      <c r="I1865" s="2" t="s">
        <v>3754</v>
      </c>
      <c r="J1865" s="2" t="s">
        <v>3283</v>
      </c>
    </row>
    <row r="1866" ht="19" customHeight="1" spans="1:10">
      <c r="A1866" s="2">
        <v>5</v>
      </c>
      <c r="B1866" s="2" t="s">
        <v>548</v>
      </c>
      <c r="C1866" s="2" t="s">
        <v>121</v>
      </c>
      <c r="D1866" s="3">
        <v>759.4</v>
      </c>
      <c r="E1866" s="3">
        <v>769.5</v>
      </c>
      <c r="F1866" s="3">
        <f t="shared" si="58"/>
        <v>759.4</v>
      </c>
      <c r="G1866" s="3">
        <f t="shared" si="59"/>
        <v>0</v>
      </c>
      <c r="H1866" s="2" t="s">
        <v>2978</v>
      </c>
      <c r="I1866" s="2" t="s">
        <v>3754</v>
      </c>
      <c r="J1866" s="2" t="s">
        <v>3505</v>
      </c>
    </row>
    <row r="1867" ht="19" customHeight="1" spans="1:10">
      <c r="A1867" s="2">
        <v>5</v>
      </c>
      <c r="B1867" s="2" t="s">
        <v>3381</v>
      </c>
      <c r="C1867" s="2" t="s">
        <v>3104</v>
      </c>
      <c r="D1867" s="3">
        <v>0</v>
      </c>
      <c r="E1867" s="3">
        <v>0</v>
      </c>
      <c r="F1867" s="3">
        <f t="shared" si="58"/>
        <v>0</v>
      </c>
      <c r="G1867" s="3">
        <f t="shared" si="59"/>
        <v>0</v>
      </c>
      <c r="H1867" s="2" t="s">
        <v>2978</v>
      </c>
      <c r="I1867" s="2" t="s">
        <v>3754</v>
      </c>
      <c r="J1867" s="2" t="s">
        <v>3072</v>
      </c>
    </row>
    <row r="1868" ht="19" customHeight="1" spans="1:10">
      <c r="A1868" s="2">
        <v>5</v>
      </c>
      <c r="B1868" s="2" t="s">
        <v>549</v>
      </c>
      <c r="C1868" s="2" t="s">
        <v>564</v>
      </c>
      <c r="D1868" s="3">
        <v>3767.3</v>
      </c>
      <c r="E1868" s="3">
        <v>3763.6</v>
      </c>
      <c r="F1868" s="3">
        <f t="shared" si="58"/>
        <v>3763.6</v>
      </c>
      <c r="G1868" s="3">
        <f t="shared" si="59"/>
        <v>3.70000000000027</v>
      </c>
      <c r="H1868" s="2" t="s">
        <v>2978</v>
      </c>
      <c r="I1868" s="2" t="s">
        <v>3819</v>
      </c>
      <c r="J1868" s="2" t="s">
        <v>3751</v>
      </c>
    </row>
    <row r="1869" ht="19" customHeight="1" spans="1:10">
      <c r="A1869" s="2">
        <v>5</v>
      </c>
      <c r="B1869" s="2" t="s">
        <v>550</v>
      </c>
      <c r="C1869" s="2" t="s">
        <v>121</v>
      </c>
      <c r="D1869" s="3">
        <v>3650.4</v>
      </c>
      <c r="E1869" s="3">
        <v>3549.2</v>
      </c>
      <c r="F1869" s="3">
        <f t="shared" si="58"/>
        <v>3549.2</v>
      </c>
      <c r="G1869" s="3">
        <f t="shared" si="59"/>
        <v>101.2</v>
      </c>
      <c r="H1869" s="2" t="s">
        <v>2978</v>
      </c>
      <c r="I1869" s="2" t="s">
        <v>3754</v>
      </c>
      <c r="J1869" s="2" t="s">
        <v>3743</v>
      </c>
    </row>
    <row r="1870" ht="19" customHeight="1" spans="1:10">
      <c r="A1870" s="2">
        <v>5</v>
      </c>
      <c r="B1870" s="2" t="s">
        <v>551</v>
      </c>
      <c r="C1870" s="2" t="s">
        <v>121</v>
      </c>
      <c r="D1870" s="3">
        <v>3260.7</v>
      </c>
      <c r="E1870" s="3">
        <v>3252.8</v>
      </c>
      <c r="F1870" s="3">
        <f t="shared" si="58"/>
        <v>3252.8</v>
      </c>
      <c r="G1870" s="3">
        <f t="shared" si="59"/>
        <v>7.89999999999964</v>
      </c>
      <c r="H1870" s="2" t="s">
        <v>2978</v>
      </c>
      <c r="I1870" s="2" t="s">
        <v>3754</v>
      </c>
      <c r="J1870" s="2" t="s">
        <v>3744</v>
      </c>
    </row>
    <row r="1871" ht="19" customHeight="1" spans="1:10">
      <c r="A1871" s="2">
        <v>5</v>
      </c>
      <c r="B1871" s="2" t="s">
        <v>3388</v>
      </c>
      <c r="C1871" s="2" t="s">
        <v>121</v>
      </c>
      <c r="D1871" s="3">
        <v>1047.5</v>
      </c>
      <c r="E1871" s="3">
        <v>1033.5</v>
      </c>
      <c r="F1871" s="3">
        <f t="shared" si="58"/>
        <v>1033.5</v>
      </c>
      <c r="G1871" s="3">
        <f t="shared" si="59"/>
        <v>14</v>
      </c>
      <c r="H1871" s="2" t="s">
        <v>2978</v>
      </c>
      <c r="I1871" s="2" t="s">
        <v>3754</v>
      </c>
      <c r="J1871" s="2" t="s">
        <v>3513</v>
      </c>
    </row>
    <row r="1872" ht="19" customHeight="1" spans="1:10">
      <c r="A1872" s="2">
        <v>5</v>
      </c>
      <c r="B1872" s="2" t="s">
        <v>552</v>
      </c>
      <c r="C1872" s="2" t="s">
        <v>121</v>
      </c>
      <c r="D1872" s="3">
        <v>283.5</v>
      </c>
      <c r="E1872" s="3">
        <v>299.8</v>
      </c>
      <c r="F1872" s="3">
        <f t="shared" si="58"/>
        <v>283.5</v>
      </c>
      <c r="G1872" s="3">
        <f t="shared" si="59"/>
        <v>0</v>
      </c>
      <c r="H1872" s="2" t="s">
        <v>2978</v>
      </c>
      <c r="I1872" s="2" t="s">
        <v>3802</v>
      </c>
      <c r="J1872" s="2" t="s">
        <v>3517</v>
      </c>
    </row>
    <row r="1873" ht="19" customHeight="1" spans="1:10">
      <c r="A1873" s="2">
        <v>5</v>
      </c>
      <c r="B1873" s="2" t="s">
        <v>552</v>
      </c>
      <c r="C1873" s="2" t="s">
        <v>564</v>
      </c>
      <c r="D1873" s="3">
        <v>322.8</v>
      </c>
      <c r="E1873" s="3">
        <v>382.8</v>
      </c>
      <c r="F1873" s="3">
        <f t="shared" si="58"/>
        <v>322.8</v>
      </c>
      <c r="G1873" s="3">
        <f t="shared" si="59"/>
        <v>0</v>
      </c>
      <c r="H1873" s="2" t="s">
        <v>2978</v>
      </c>
      <c r="I1873" s="2" t="s">
        <v>3825</v>
      </c>
      <c r="J1873" s="2" t="s">
        <v>3716</v>
      </c>
    </row>
    <row r="1874" ht="19" customHeight="1" spans="1:10">
      <c r="A1874" s="2">
        <v>5</v>
      </c>
      <c r="B1874" s="2" t="s">
        <v>3745</v>
      </c>
      <c r="C1874" s="2" t="s">
        <v>3070</v>
      </c>
      <c r="D1874" s="3">
        <v>682.1</v>
      </c>
      <c r="E1874" s="3">
        <v>666.2</v>
      </c>
      <c r="F1874" s="3">
        <f t="shared" si="58"/>
        <v>666.2</v>
      </c>
      <c r="G1874" s="3">
        <f t="shared" si="59"/>
        <v>15.9</v>
      </c>
      <c r="H1874" s="2" t="s">
        <v>2978</v>
      </c>
      <c r="I1874" s="2" t="s">
        <v>3784</v>
      </c>
      <c r="J1874" s="2" t="s">
        <v>3616</v>
      </c>
    </row>
    <row r="1875" ht="19" customHeight="1" spans="1:10">
      <c r="A1875" s="2">
        <v>5</v>
      </c>
      <c r="B1875" s="2" t="s">
        <v>434</v>
      </c>
      <c r="C1875" s="2" t="s">
        <v>356</v>
      </c>
      <c r="D1875" s="3">
        <v>5816.2</v>
      </c>
      <c r="E1875" s="3">
        <v>5663.5</v>
      </c>
      <c r="F1875" s="3">
        <f t="shared" si="58"/>
        <v>5663.5</v>
      </c>
      <c r="G1875" s="3">
        <f t="shared" si="59"/>
        <v>152.7</v>
      </c>
      <c r="H1875" s="2" t="s">
        <v>2978</v>
      </c>
      <c r="I1875" s="2" t="s">
        <v>3754</v>
      </c>
      <c r="J1875" s="2" t="s">
        <v>3034</v>
      </c>
    </row>
    <row r="1876" ht="19" customHeight="1" spans="1:10">
      <c r="A1876" s="2">
        <v>5</v>
      </c>
      <c r="B1876" s="2" t="s">
        <v>309</v>
      </c>
      <c r="C1876" s="2" t="s">
        <v>274</v>
      </c>
      <c r="D1876" s="3">
        <v>8788.3</v>
      </c>
      <c r="E1876" s="3">
        <v>8357.1</v>
      </c>
      <c r="F1876" s="3">
        <f t="shared" si="58"/>
        <v>8357.1</v>
      </c>
      <c r="G1876" s="3">
        <f t="shared" si="59"/>
        <v>431.199999999999</v>
      </c>
      <c r="H1876" s="2" t="s">
        <v>2978</v>
      </c>
      <c r="I1876" s="2" t="s">
        <v>3754</v>
      </c>
      <c r="J1876" s="2" t="s">
        <v>3327</v>
      </c>
    </row>
    <row r="1877" ht="19" customHeight="1" spans="1:10">
      <c r="A1877" s="2">
        <v>5</v>
      </c>
      <c r="B1877" s="2" t="s">
        <v>435</v>
      </c>
      <c r="C1877" s="2" t="s">
        <v>356</v>
      </c>
      <c r="D1877" s="3">
        <v>8969.9</v>
      </c>
      <c r="E1877" s="3">
        <v>8945.7</v>
      </c>
      <c r="F1877" s="3">
        <f t="shared" si="58"/>
        <v>8945.7</v>
      </c>
      <c r="G1877" s="3">
        <f t="shared" si="59"/>
        <v>24.1999999999989</v>
      </c>
      <c r="H1877" s="2" t="s">
        <v>2978</v>
      </c>
      <c r="I1877" s="2" t="s">
        <v>3754</v>
      </c>
      <c r="J1877" s="2" t="s">
        <v>3212</v>
      </c>
    </row>
    <row r="1878" ht="19" customHeight="1" spans="1:10">
      <c r="A1878" s="2">
        <v>5</v>
      </c>
      <c r="B1878" s="2" t="s">
        <v>554</v>
      </c>
      <c r="C1878" s="2" t="s">
        <v>444</v>
      </c>
      <c r="D1878" s="3">
        <v>4197.2</v>
      </c>
      <c r="E1878" s="3">
        <v>4049.8</v>
      </c>
      <c r="F1878" s="3">
        <f t="shared" si="58"/>
        <v>4049.8</v>
      </c>
      <c r="G1878" s="3">
        <f t="shared" si="59"/>
        <v>147.4</v>
      </c>
      <c r="H1878" s="2" t="s">
        <v>2978</v>
      </c>
      <c r="I1878" s="2" t="s">
        <v>3754</v>
      </c>
      <c r="J1878" s="2" t="s">
        <v>3549</v>
      </c>
    </row>
    <row r="1879" ht="19" customHeight="1" spans="1:10">
      <c r="A1879" s="2">
        <v>5</v>
      </c>
      <c r="B1879" s="2" t="s">
        <v>672</v>
      </c>
      <c r="C1879" s="2" t="s">
        <v>121</v>
      </c>
      <c r="D1879" s="3">
        <v>386.4</v>
      </c>
      <c r="E1879" s="3">
        <v>384.5</v>
      </c>
      <c r="F1879" s="3">
        <f t="shared" si="58"/>
        <v>384.5</v>
      </c>
      <c r="G1879" s="3">
        <f t="shared" si="59"/>
        <v>1.89999999999998</v>
      </c>
      <c r="H1879" s="2" t="s">
        <v>2978</v>
      </c>
      <c r="I1879" s="2" t="s">
        <v>3761</v>
      </c>
      <c r="J1879" s="2" t="s">
        <v>3655</v>
      </c>
    </row>
    <row r="1880" ht="19" customHeight="1" spans="1:10">
      <c r="A1880" s="2">
        <v>5</v>
      </c>
      <c r="B1880" s="2" t="s">
        <v>436</v>
      </c>
      <c r="C1880" s="2" t="s">
        <v>356</v>
      </c>
      <c r="D1880" s="3">
        <v>7256.8</v>
      </c>
      <c r="E1880" s="3">
        <v>7201.8</v>
      </c>
      <c r="F1880" s="3">
        <f t="shared" si="58"/>
        <v>7201.8</v>
      </c>
      <c r="G1880" s="3">
        <f t="shared" si="59"/>
        <v>55</v>
      </c>
      <c r="H1880" s="2" t="s">
        <v>2978</v>
      </c>
      <c r="I1880" s="2" t="s">
        <v>3754</v>
      </c>
      <c r="J1880" s="2" t="s">
        <v>2994</v>
      </c>
    </row>
    <row r="1881" ht="19" customHeight="1" spans="1:10">
      <c r="A1881" s="2">
        <v>5</v>
      </c>
      <c r="B1881" s="2" t="s">
        <v>3396</v>
      </c>
      <c r="C1881" s="2" t="s">
        <v>356</v>
      </c>
      <c r="D1881" s="3">
        <v>4708.8</v>
      </c>
      <c r="E1881" s="3">
        <v>4707.2</v>
      </c>
      <c r="F1881" s="3">
        <f t="shared" si="58"/>
        <v>4707.2</v>
      </c>
      <c r="G1881" s="3">
        <f t="shared" si="59"/>
        <v>1.60000000000036</v>
      </c>
      <c r="H1881" s="2" t="s">
        <v>2978</v>
      </c>
      <c r="I1881" s="2" t="s">
        <v>3754</v>
      </c>
      <c r="J1881" s="2" t="s">
        <v>3047</v>
      </c>
    </row>
    <row r="1882" ht="19" customHeight="1" spans="1:10">
      <c r="A1882" s="2">
        <v>5</v>
      </c>
      <c r="B1882" s="2" t="s">
        <v>675</v>
      </c>
      <c r="C1882" s="2" t="s">
        <v>3070</v>
      </c>
      <c r="D1882" s="3">
        <v>3708.5</v>
      </c>
      <c r="E1882" s="3">
        <v>3704.3</v>
      </c>
      <c r="F1882" s="3">
        <f t="shared" si="58"/>
        <v>3704.3</v>
      </c>
      <c r="G1882" s="3">
        <f t="shared" si="59"/>
        <v>4.19999999999982</v>
      </c>
      <c r="H1882" s="2" t="s">
        <v>2978</v>
      </c>
      <c r="I1882" s="2" t="s">
        <v>3754</v>
      </c>
      <c r="J1882" s="2" t="s">
        <v>3641</v>
      </c>
    </row>
    <row r="1883" ht="19" customHeight="1" spans="1:10">
      <c r="A1883" s="2">
        <v>5</v>
      </c>
      <c r="B1883" s="2" t="s">
        <v>3399</v>
      </c>
      <c r="C1883" s="2" t="s">
        <v>179</v>
      </c>
      <c r="D1883" s="3">
        <v>2131.9</v>
      </c>
      <c r="E1883" s="3">
        <v>2133.9</v>
      </c>
      <c r="F1883" s="3">
        <f t="shared" si="58"/>
        <v>2131.9</v>
      </c>
      <c r="G1883" s="3">
        <f t="shared" si="59"/>
        <v>0</v>
      </c>
      <c r="H1883" s="2" t="s">
        <v>2978</v>
      </c>
      <c r="I1883" s="2" t="s">
        <v>3754</v>
      </c>
      <c r="J1883" s="2" t="s">
        <v>3079</v>
      </c>
    </row>
    <row r="1884" ht="19" customHeight="1" spans="1:10">
      <c r="A1884" s="2">
        <v>5</v>
      </c>
      <c r="B1884" s="2" t="s">
        <v>676</v>
      </c>
      <c r="C1884" s="2" t="s">
        <v>3070</v>
      </c>
      <c r="D1884" s="3">
        <v>3216.3</v>
      </c>
      <c r="E1884" s="3">
        <v>3102.1</v>
      </c>
      <c r="F1884" s="3">
        <f t="shared" si="58"/>
        <v>3102.1</v>
      </c>
      <c r="G1884" s="3">
        <f t="shared" si="59"/>
        <v>114.2</v>
      </c>
      <c r="H1884" s="2" t="s">
        <v>2978</v>
      </c>
      <c r="I1884" s="2" t="s">
        <v>3754</v>
      </c>
      <c r="J1884" s="2" t="s">
        <v>3659</v>
      </c>
    </row>
    <row r="1885" ht="19" customHeight="1" spans="1:10">
      <c r="A1885" s="2">
        <v>5</v>
      </c>
      <c r="B1885" s="2" t="s">
        <v>555</v>
      </c>
      <c r="C1885" s="2" t="s">
        <v>564</v>
      </c>
      <c r="D1885" s="3">
        <v>3427.7</v>
      </c>
      <c r="E1885" s="3">
        <v>3413.8</v>
      </c>
      <c r="F1885" s="3">
        <f t="shared" si="58"/>
        <v>3413.8</v>
      </c>
      <c r="G1885" s="3">
        <f t="shared" si="59"/>
        <v>13.8999999999996</v>
      </c>
      <c r="H1885" s="2" t="s">
        <v>2978</v>
      </c>
      <c r="I1885" s="2" t="s">
        <v>3754</v>
      </c>
      <c r="J1885" s="2" t="s">
        <v>3826</v>
      </c>
    </row>
    <row r="1886" ht="19" customHeight="1" spans="1:10">
      <c r="A1886" s="2">
        <v>5</v>
      </c>
      <c r="B1886" s="2" t="s">
        <v>3402</v>
      </c>
      <c r="C1886" s="2" t="s">
        <v>121</v>
      </c>
      <c r="D1886" s="3">
        <v>823.6</v>
      </c>
      <c r="E1886" s="3">
        <v>794.4</v>
      </c>
      <c r="F1886" s="3">
        <f t="shared" si="58"/>
        <v>794.4</v>
      </c>
      <c r="G1886" s="3">
        <f t="shared" si="59"/>
        <v>29.2</v>
      </c>
      <c r="H1886" s="2" t="s">
        <v>2978</v>
      </c>
      <c r="I1886" s="2" t="s">
        <v>3771</v>
      </c>
      <c r="J1886" s="2" t="s">
        <v>3658</v>
      </c>
    </row>
    <row r="1887" ht="19" customHeight="1" spans="1:10">
      <c r="A1887" s="2">
        <v>5</v>
      </c>
      <c r="B1887" s="2" t="s">
        <v>556</v>
      </c>
      <c r="C1887" s="2" t="s">
        <v>3190</v>
      </c>
      <c r="D1887" s="3">
        <v>3606</v>
      </c>
      <c r="E1887" s="3">
        <v>3615</v>
      </c>
      <c r="F1887" s="3">
        <f t="shared" si="58"/>
        <v>3606</v>
      </c>
      <c r="G1887" s="3">
        <f t="shared" si="59"/>
        <v>0</v>
      </c>
      <c r="H1887" s="2" t="s">
        <v>2978</v>
      </c>
      <c r="I1887" s="2" t="s">
        <v>3754</v>
      </c>
      <c r="J1887" s="2" t="s">
        <v>3827</v>
      </c>
    </row>
    <row r="1888" ht="19" customHeight="1" spans="1:10">
      <c r="A1888" s="2">
        <v>6</v>
      </c>
      <c r="B1888" s="2" t="s">
        <v>178</v>
      </c>
      <c r="C1888" s="2" t="s">
        <v>179</v>
      </c>
      <c r="D1888" s="3">
        <v>6222.2</v>
      </c>
      <c r="E1888" s="3">
        <v>685.3</v>
      </c>
      <c r="F1888" s="3">
        <f t="shared" si="58"/>
        <v>685.3</v>
      </c>
      <c r="G1888" s="3">
        <f t="shared" si="59"/>
        <v>5536.9</v>
      </c>
      <c r="H1888" s="2" t="s">
        <v>2978</v>
      </c>
      <c r="I1888" s="2" t="s">
        <v>3828</v>
      </c>
      <c r="J1888" s="2" t="s">
        <v>3075</v>
      </c>
    </row>
    <row r="1889" ht="19" customHeight="1" spans="1:10">
      <c r="A1889" s="2">
        <v>6</v>
      </c>
      <c r="B1889" s="2" t="s">
        <v>443</v>
      </c>
      <c r="C1889" s="2" t="s">
        <v>121</v>
      </c>
      <c r="D1889" s="3">
        <v>1313.3</v>
      </c>
      <c r="E1889" s="3">
        <v>1142.2</v>
      </c>
      <c r="F1889" s="3">
        <f t="shared" si="58"/>
        <v>1142.2</v>
      </c>
      <c r="G1889" s="3">
        <f t="shared" si="59"/>
        <v>171.1</v>
      </c>
      <c r="H1889" s="2" t="s">
        <v>2978</v>
      </c>
      <c r="I1889" s="2" t="s">
        <v>3828</v>
      </c>
      <c r="J1889" s="2" t="s">
        <v>3166</v>
      </c>
    </row>
    <row r="1890" ht="19" customHeight="1" spans="1:10">
      <c r="A1890" s="2">
        <v>6</v>
      </c>
      <c r="B1890" s="2" t="s">
        <v>310</v>
      </c>
      <c r="C1890" s="2" t="s">
        <v>312</v>
      </c>
      <c r="D1890" s="3">
        <v>10663.7</v>
      </c>
      <c r="E1890" s="3">
        <v>11605.5</v>
      </c>
      <c r="F1890" s="3">
        <f t="shared" si="58"/>
        <v>10663.7</v>
      </c>
      <c r="G1890" s="3">
        <f t="shared" si="59"/>
        <v>0</v>
      </c>
      <c r="H1890" s="2" t="s">
        <v>2978</v>
      </c>
      <c r="I1890" s="2" t="s">
        <v>3828</v>
      </c>
      <c r="J1890" s="2" t="s">
        <v>3535</v>
      </c>
    </row>
    <row r="1891" ht="19" customHeight="1" spans="1:10">
      <c r="A1891" s="2">
        <v>6</v>
      </c>
      <c r="B1891" s="2" t="s">
        <v>557</v>
      </c>
      <c r="C1891" s="2" t="s">
        <v>121</v>
      </c>
      <c r="D1891" s="3">
        <v>1906.3</v>
      </c>
      <c r="E1891" s="3">
        <v>1896.3</v>
      </c>
      <c r="F1891" s="3">
        <f t="shared" si="58"/>
        <v>1896.3</v>
      </c>
      <c r="G1891" s="3">
        <f t="shared" si="59"/>
        <v>10</v>
      </c>
      <c r="H1891" s="2" t="s">
        <v>2978</v>
      </c>
      <c r="I1891" s="2" t="s">
        <v>3828</v>
      </c>
      <c r="J1891" s="2" t="s">
        <v>3082</v>
      </c>
    </row>
    <row r="1892" ht="19" customHeight="1" spans="1:10">
      <c r="A1892" s="2">
        <v>6</v>
      </c>
      <c r="B1892" s="2" t="s">
        <v>182</v>
      </c>
      <c r="C1892" s="2" t="s">
        <v>179</v>
      </c>
      <c r="D1892" s="3">
        <v>10851.6</v>
      </c>
      <c r="E1892" s="3">
        <v>11428.1</v>
      </c>
      <c r="F1892" s="3">
        <f t="shared" si="58"/>
        <v>10851.6</v>
      </c>
      <c r="G1892" s="3">
        <f t="shared" si="59"/>
        <v>0</v>
      </c>
      <c r="H1892" s="2" t="s">
        <v>2978</v>
      </c>
      <c r="I1892" s="2" t="s">
        <v>3828</v>
      </c>
      <c r="J1892" s="2" t="s">
        <v>3083</v>
      </c>
    </row>
    <row r="1893" ht="19" customHeight="1" spans="1:10">
      <c r="A1893" s="2">
        <v>6</v>
      </c>
      <c r="B1893" s="2" t="s">
        <v>316</v>
      </c>
      <c r="C1893" s="2" t="s">
        <v>312</v>
      </c>
      <c r="D1893" s="3">
        <v>8444.5</v>
      </c>
      <c r="E1893" s="3">
        <v>8452.5</v>
      </c>
      <c r="F1893" s="3">
        <f t="shared" si="58"/>
        <v>8444.5</v>
      </c>
      <c r="G1893" s="3">
        <f t="shared" si="59"/>
        <v>0</v>
      </c>
      <c r="H1893" s="2" t="s">
        <v>2978</v>
      </c>
      <c r="I1893" s="2" t="s">
        <v>3828</v>
      </c>
      <c r="J1893" s="2" t="s">
        <v>3554</v>
      </c>
    </row>
    <row r="1894" ht="19" customHeight="1" spans="1:10">
      <c r="A1894" s="2">
        <v>6</v>
      </c>
      <c r="B1894" s="2" t="s">
        <v>563</v>
      </c>
      <c r="C1894" s="2" t="s">
        <v>564</v>
      </c>
      <c r="D1894" s="3">
        <v>5905</v>
      </c>
      <c r="E1894" s="3">
        <v>5887.5</v>
      </c>
      <c r="F1894" s="3">
        <f t="shared" si="58"/>
        <v>5887.5</v>
      </c>
      <c r="G1894" s="3">
        <f t="shared" si="59"/>
        <v>17.5</v>
      </c>
      <c r="H1894" s="2" t="s">
        <v>2978</v>
      </c>
      <c r="I1894" s="2" t="s">
        <v>3828</v>
      </c>
      <c r="J1894" s="2" t="s">
        <v>3562</v>
      </c>
    </row>
    <row r="1895" ht="19" customHeight="1" spans="1:10">
      <c r="A1895" s="2">
        <v>6</v>
      </c>
      <c r="B1895" s="2" t="s">
        <v>185</v>
      </c>
      <c r="C1895" s="2" t="s">
        <v>179</v>
      </c>
      <c r="D1895" s="3">
        <v>2734.3</v>
      </c>
      <c r="E1895" s="3">
        <v>367.2</v>
      </c>
      <c r="F1895" s="3">
        <f t="shared" si="58"/>
        <v>367.2</v>
      </c>
      <c r="G1895" s="3">
        <f t="shared" si="59"/>
        <v>2367.1</v>
      </c>
      <c r="H1895" s="2" t="s">
        <v>2978</v>
      </c>
      <c r="I1895" s="2" t="s">
        <v>3828</v>
      </c>
      <c r="J1895" s="2" t="s">
        <v>3202</v>
      </c>
    </row>
    <row r="1896" ht="19" customHeight="1" spans="1:10">
      <c r="A1896" s="2">
        <v>6</v>
      </c>
      <c r="B1896" s="2" t="s">
        <v>445</v>
      </c>
      <c r="C1896" s="2" t="s">
        <v>121</v>
      </c>
      <c r="D1896" s="3">
        <v>6496.6</v>
      </c>
      <c r="E1896" s="3">
        <v>765</v>
      </c>
      <c r="F1896" s="3">
        <f t="shared" si="58"/>
        <v>765</v>
      </c>
      <c r="G1896" s="3">
        <f t="shared" si="59"/>
        <v>5731.6</v>
      </c>
      <c r="H1896" s="2" t="s">
        <v>2978</v>
      </c>
      <c r="I1896" s="2" t="s">
        <v>3828</v>
      </c>
      <c r="J1896" s="2" t="s">
        <v>3296</v>
      </c>
    </row>
    <row r="1897" ht="19" customHeight="1" spans="1:10">
      <c r="A1897" s="2">
        <v>6</v>
      </c>
      <c r="B1897" s="2" t="s">
        <v>447</v>
      </c>
      <c r="C1897" s="2" t="s">
        <v>121</v>
      </c>
      <c r="D1897" s="3">
        <v>4365.5</v>
      </c>
      <c r="E1897" s="3">
        <v>4161.5</v>
      </c>
      <c r="F1897" s="3">
        <f t="shared" si="58"/>
        <v>4161.5</v>
      </c>
      <c r="G1897" s="3">
        <f t="shared" si="59"/>
        <v>204</v>
      </c>
      <c r="H1897" s="2" t="s">
        <v>2978</v>
      </c>
      <c r="I1897" s="2" t="s">
        <v>3829</v>
      </c>
      <c r="J1897" s="2" t="s">
        <v>3325</v>
      </c>
    </row>
    <row r="1898" ht="19" customHeight="1" spans="1:10">
      <c r="A1898" s="2">
        <v>6</v>
      </c>
      <c r="B1898" s="2" t="s">
        <v>447</v>
      </c>
      <c r="C1898" s="2" t="s">
        <v>564</v>
      </c>
      <c r="D1898" s="3">
        <v>4365.5</v>
      </c>
      <c r="E1898" s="3">
        <v>4638</v>
      </c>
      <c r="F1898" s="3">
        <f t="shared" si="58"/>
        <v>4365.5</v>
      </c>
      <c r="G1898" s="3">
        <f t="shared" si="59"/>
        <v>0</v>
      </c>
      <c r="H1898" s="2" t="s">
        <v>2978</v>
      </c>
      <c r="I1898" s="2" t="s">
        <v>3830</v>
      </c>
      <c r="J1898" s="2" t="s">
        <v>3566</v>
      </c>
    </row>
    <row r="1899" ht="19" customHeight="1" spans="1:10">
      <c r="A1899" s="2">
        <v>6</v>
      </c>
      <c r="B1899" s="2" t="s">
        <v>187</v>
      </c>
      <c r="C1899" s="2" t="s">
        <v>179</v>
      </c>
      <c r="D1899" s="3">
        <v>6720.7</v>
      </c>
      <c r="E1899" s="3">
        <v>5490.6</v>
      </c>
      <c r="F1899" s="3">
        <f t="shared" si="58"/>
        <v>5490.6</v>
      </c>
      <c r="G1899" s="3">
        <f t="shared" si="59"/>
        <v>1230.1</v>
      </c>
      <c r="H1899" s="2" t="s">
        <v>2978</v>
      </c>
      <c r="I1899" s="2" t="s">
        <v>3828</v>
      </c>
      <c r="J1899" s="2" t="s">
        <v>3022</v>
      </c>
    </row>
    <row r="1900" ht="19" customHeight="1" spans="1:10">
      <c r="A1900" s="2">
        <v>6</v>
      </c>
      <c r="B1900" s="2" t="s">
        <v>190</v>
      </c>
      <c r="C1900" s="2" t="s">
        <v>179</v>
      </c>
      <c r="D1900" s="3">
        <v>6413.5</v>
      </c>
      <c r="E1900" s="3">
        <v>8257.4</v>
      </c>
      <c r="F1900" s="3">
        <f t="shared" si="58"/>
        <v>6413.5</v>
      </c>
      <c r="G1900" s="3">
        <f t="shared" si="59"/>
        <v>0</v>
      </c>
      <c r="H1900" s="2" t="s">
        <v>2978</v>
      </c>
      <c r="I1900" s="2" t="s">
        <v>3828</v>
      </c>
      <c r="J1900" s="2" t="s">
        <v>3359</v>
      </c>
    </row>
    <row r="1901" ht="19" customHeight="1" spans="1:10">
      <c r="A1901" s="2">
        <v>6</v>
      </c>
      <c r="B1901" s="2" t="s">
        <v>3618</v>
      </c>
      <c r="C1901" s="2" t="s">
        <v>121</v>
      </c>
      <c r="D1901" s="3">
        <v>2665.2</v>
      </c>
      <c r="E1901" s="3">
        <v>130.8</v>
      </c>
      <c r="F1901" s="3">
        <f t="shared" si="58"/>
        <v>130.8</v>
      </c>
      <c r="G1901" s="3">
        <f t="shared" si="59"/>
        <v>2534.4</v>
      </c>
      <c r="H1901" s="2" t="s">
        <v>2978</v>
      </c>
      <c r="I1901" s="2" t="s">
        <v>3831</v>
      </c>
      <c r="J1901" s="2" t="s">
        <v>3094</v>
      </c>
    </row>
    <row r="1902" ht="19" customHeight="1" spans="1:10">
      <c r="A1902" s="2">
        <v>6</v>
      </c>
      <c r="B1902" s="2" t="s">
        <v>437</v>
      </c>
      <c r="C1902" s="2" t="s">
        <v>121</v>
      </c>
      <c r="D1902" s="3">
        <v>2144.3</v>
      </c>
      <c r="E1902" s="3">
        <v>178.5</v>
      </c>
      <c r="F1902" s="3">
        <f t="shared" si="58"/>
        <v>178.5</v>
      </c>
      <c r="G1902" s="3">
        <f t="shared" si="59"/>
        <v>1965.8</v>
      </c>
      <c r="H1902" s="2" t="s">
        <v>2978</v>
      </c>
      <c r="I1902" s="2" t="s">
        <v>3828</v>
      </c>
      <c r="J1902" s="2" t="s">
        <v>3040</v>
      </c>
    </row>
    <row r="1903" ht="19" customHeight="1" spans="1:10">
      <c r="A1903" s="2">
        <v>6</v>
      </c>
      <c r="B1903" s="2" t="s">
        <v>317</v>
      </c>
      <c r="C1903" s="2" t="s">
        <v>312</v>
      </c>
      <c r="D1903" s="3">
        <v>11564.9</v>
      </c>
      <c r="E1903" s="3">
        <v>11608</v>
      </c>
      <c r="F1903" s="3">
        <f t="shared" si="58"/>
        <v>11564.9</v>
      </c>
      <c r="G1903" s="3">
        <f t="shared" si="59"/>
        <v>0</v>
      </c>
      <c r="H1903" s="2" t="s">
        <v>2978</v>
      </c>
      <c r="I1903" s="2" t="s">
        <v>3828</v>
      </c>
      <c r="J1903" s="2" t="s">
        <v>3563</v>
      </c>
    </row>
    <row r="1904" ht="19" customHeight="1" spans="1:10">
      <c r="A1904" s="2">
        <v>6</v>
      </c>
      <c r="B1904" s="2" t="s">
        <v>318</v>
      </c>
      <c r="C1904" s="2" t="s">
        <v>312</v>
      </c>
      <c r="D1904" s="3">
        <v>747.7</v>
      </c>
      <c r="E1904" s="3">
        <v>25170.3</v>
      </c>
      <c r="F1904" s="3">
        <f t="shared" si="58"/>
        <v>747.7</v>
      </c>
      <c r="G1904" s="3">
        <f t="shared" si="59"/>
        <v>0</v>
      </c>
      <c r="H1904" s="2" t="s">
        <v>2978</v>
      </c>
      <c r="I1904" s="2" t="s">
        <v>3828</v>
      </c>
      <c r="J1904" s="2" t="s">
        <v>3575</v>
      </c>
    </row>
    <row r="1905" ht="19" customHeight="1" spans="1:10">
      <c r="A1905" s="2">
        <v>6</v>
      </c>
      <c r="B1905" s="2" t="s">
        <v>450</v>
      </c>
      <c r="C1905" s="2" t="s">
        <v>179</v>
      </c>
      <c r="D1905" s="3">
        <v>1026.2</v>
      </c>
      <c r="E1905" s="3">
        <v>911.1</v>
      </c>
      <c r="F1905" s="3">
        <f t="shared" si="58"/>
        <v>911.1</v>
      </c>
      <c r="G1905" s="3">
        <f t="shared" si="59"/>
        <v>115.1</v>
      </c>
      <c r="H1905" s="2" t="s">
        <v>2978</v>
      </c>
      <c r="I1905" s="2" t="s">
        <v>3832</v>
      </c>
      <c r="J1905" s="2" t="s">
        <v>3227</v>
      </c>
    </row>
    <row r="1906" ht="19" customHeight="1" spans="1:10">
      <c r="A1906" s="2">
        <v>6</v>
      </c>
      <c r="B1906" s="2" t="s">
        <v>560</v>
      </c>
      <c r="C1906" s="2" t="s">
        <v>121</v>
      </c>
      <c r="D1906" s="3">
        <v>2559.8</v>
      </c>
      <c r="E1906" s="3">
        <v>2535.9</v>
      </c>
      <c r="F1906" s="3">
        <f t="shared" si="58"/>
        <v>2535.9</v>
      </c>
      <c r="G1906" s="3">
        <f t="shared" si="59"/>
        <v>23.9000000000001</v>
      </c>
      <c r="H1906" s="2" t="s">
        <v>2978</v>
      </c>
      <c r="I1906" s="2" t="s">
        <v>3828</v>
      </c>
      <c r="J1906" s="2" t="s">
        <v>3323</v>
      </c>
    </row>
    <row r="1907" ht="19" customHeight="1" spans="1:10">
      <c r="A1907" s="2">
        <v>6</v>
      </c>
      <c r="B1907" s="2" t="s">
        <v>192</v>
      </c>
      <c r="C1907" s="2" t="s">
        <v>179</v>
      </c>
      <c r="D1907" s="3">
        <v>5321.7</v>
      </c>
      <c r="E1907" s="3">
        <v>483.1</v>
      </c>
      <c r="F1907" s="3">
        <f t="shared" si="58"/>
        <v>483.1</v>
      </c>
      <c r="G1907" s="3">
        <f t="shared" si="59"/>
        <v>4838.6</v>
      </c>
      <c r="H1907" s="2" t="s">
        <v>2978</v>
      </c>
      <c r="I1907" s="2" t="s">
        <v>3828</v>
      </c>
      <c r="J1907" s="2" t="s">
        <v>3347</v>
      </c>
    </row>
    <row r="1908" ht="19" customHeight="1" spans="1:10">
      <c r="A1908" s="2">
        <v>6</v>
      </c>
      <c r="B1908" s="2" t="s">
        <v>193</v>
      </c>
      <c r="C1908" s="2" t="s">
        <v>179</v>
      </c>
      <c r="D1908" s="3">
        <v>6008.5</v>
      </c>
      <c r="E1908" s="3">
        <v>3773.6</v>
      </c>
      <c r="F1908" s="3">
        <f t="shared" si="58"/>
        <v>3773.6</v>
      </c>
      <c r="G1908" s="3">
        <f t="shared" si="59"/>
        <v>2234.9</v>
      </c>
      <c r="H1908" s="2" t="s">
        <v>2978</v>
      </c>
      <c r="I1908" s="2" t="s">
        <v>3828</v>
      </c>
      <c r="J1908" s="2" t="s">
        <v>3400</v>
      </c>
    </row>
    <row r="1909" ht="19" customHeight="1" spans="1:10">
      <c r="A1909" s="2">
        <v>6</v>
      </c>
      <c r="B1909" s="2" t="s">
        <v>3763</v>
      </c>
      <c r="C1909" s="2" t="s">
        <v>564</v>
      </c>
      <c r="D1909" s="3">
        <v>5050.8</v>
      </c>
      <c r="E1909" s="3">
        <v>5039.9</v>
      </c>
      <c r="F1909" s="3">
        <f t="shared" si="58"/>
        <v>5039.9</v>
      </c>
      <c r="G1909" s="3">
        <f t="shared" si="59"/>
        <v>10.9000000000005</v>
      </c>
      <c r="H1909" s="2" t="s">
        <v>2978</v>
      </c>
      <c r="I1909" s="2" t="s">
        <v>3828</v>
      </c>
      <c r="J1909" s="2" t="s">
        <v>3568</v>
      </c>
    </row>
    <row r="1910" ht="19" customHeight="1" spans="1:10">
      <c r="A1910" s="2">
        <v>6</v>
      </c>
      <c r="B1910" s="2" t="s">
        <v>195</v>
      </c>
      <c r="C1910" s="2" t="s">
        <v>179</v>
      </c>
      <c r="D1910" s="3">
        <v>3797.1</v>
      </c>
      <c r="E1910" s="3">
        <v>311.5</v>
      </c>
      <c r="F1910" s="3">
        <f t="shared" si="58"/>
        <v>311.5</v>
      </c>
      <c r="G1910" s="3">
        <f t="shared" si="59"/>
        <v>3485.6</v>
      </c>
      <c r="H1910" s="2" t="s">
        <v>2978</v>
      </c>
      <c r="I1910" s="2" t="s">
        <v>3828</v>
      </c>
      <c r="J1910" s="2" t="s">
        <v>3376</v>
      </c>
    </row>
    <row r="1911" ht="19" customHeight="1" spans="1:10">
      <c r="A1911" s="2">
        <v>6</v>
      </c>
      <c r="B1911" s="2" t="s">
        <v>321</v>
      </c>
      <c r="C1911" s="2" t="s">
        <v>312</v>
      </c>
      <c r="D1911" s="3">
        <v>5200.2</v>
      </c>
      <c r="E1911" s="3">
        <v>5490.5</v>
      </c>
      <c r="F1911" s="3">
        <f t="shared" si="58"/>
        <v>5200.2</v>
      </c>
      <c r="G1911" s="3">
        <f t="shared" si="59"/>
        <v>0</v>
      </c>
      <c r="H1911" s="2" t="s">
        <v>2978</v>
      </c>
      <c r="I1911" s="2" t="s">
        <v>3828</v>
      </c>
      <c r="J1911" s="2" t="s">
        <v>3578</v>
      </c>
    </row>
    <row r="1912" ht="19" customHeight="1" spans="1:10">
      <c r="A1912" s="2">
        <v>6</v>
      </c>
      <c r="B1912" s="2" t="s">
        <v>3473</v>
      </c>
      <c r="C1912" s="2" t="s">
        <v>3104</v>
      </c>
      <c r="D1912" s="3">
        <v>13109.1</v>
      </c>
      <c r="E1912" s="3">
        <v>13798.2</v>
      </c>
      <c r="F1912" s="3">
        <f t="shared" si="58"/>
        <v>13109.1</v>
      </c>
      <c r="G1912" s="3">
        <f t="shared" si="59"/>
        <v>0</v>
      </c>
      <c r="H1912" s="2" t="s">
        <v>2978</v>
      </c>
      <c r="I1912" s="2" t="s">
        <v>3828</v>
      </c>
      <c r="J1912" s="2" t="s">
        <v>3384</v>
      </c>
    </row>
    <row r="1913" ht="19" customHeight="1" spans="1:10">
      <c r="A1913" s="2">
        <v>6</v>
      </c>
      <c r="B1913" s="2" t="s">
        <v>561</v>
      </c>
      <c r="C1913" s="2" t="s">
        <v>121</v>
      </c>
      <c r="D1913" s="3">
        <v>1896.1</v>
      </c>
      <c r="E1913" s="3">
        <v>1806</v>
      </c>
      <c r="F1913" s="3">
        <f t="shared" si="58"/>
        <v>1806</v>
      </c>
      <c r="G1913" s="3">
        <f t="shared" si="59"/>
        <v>90.0999999999999</v>
      </c>
      <c r="H1913" s="2" t="s">
        <v>2978</v>
      </c>
      <c r="I1913" s="2" t="s">
        <v>3828</v>
      </c>
      <c r="J1913" s="2" t="s">
        <v>3109</v>
      </c>
    </row>
    <row r="1914" ht="19" customHeight="1" spans="1:10">
      <c r="A1914" s="2">
        <v>6</v>
      </c>
      <c r="B1914" s="2" t="s">
        <v>119</v>
      </c>
      <c r="C1914" s="2" t="s">
        <v>121</v>
      </c>
      <c r="D1914" s="3">
        <v>7353.3</v>
      </c>
      <c r="E1914" s="3">
        <v>3856.7</v>
      </c>
      <c r="F1914" s="3">
        <f t="shared" si="58"/>
        <v>3856.7</v>
      </c>
      <c r="G1914" s="3">
        <f t="shared" si="59"/>
        <v>3496.6</v>
      </c>
      <c r="H1914" s="2" t="s">
        <v>2978</v>
      </c>
      <c r="I1914" s="2" t="s">
        <v>3828</v>
      </c>
      <c r="J1914" s="2" t="s">
        <v>3130</v>
      </c>
    </row>
    <row r="1915" ht="19" customHeight="1" spans="1:10">
      <c r="A1915" s="2">
        <v>6</v>
      </c>
      <c r="B1915" s="2" t="s">
        <v>52</v>
      </c>
      <c r="C1915" s="2" t="s">
        <v>179</v>
      </c>
      <c r="D1915" s="3">
        <v>2429</v>
      </c>
      <c r="E1915" s="3">
        <v>1395.8</v>
      </c>
      <c r="F1915" s="3">
        <f t="shared" si="58"/>
        <v>1395.8</v>
      </c>
      <c r="G1915" s="3">
        <f t="shared" si="59"/>
        <v>1033.2</v>
      </c>
      <c r="H1915" s="2" t="s">
        <v>2978</v>
      </c>
      <c r="I1915" s="2" t="s">
        <v>3828</v>
      </c>
      <c r="J1915" s="2" t="s">
        <v>3134</v>
      </c>
    </row>
    <row r="1916" ht="19" customHeight="1" spans="1:10">
      <c r="A1916" s="2">
        <v>6</v>
      </c>
      <c r="B1916" s="2" t="s">
        <v>322</v>
      </c>
      <c r="C1916" s="2" t="s">
        <v>121</v>
      </c>
      <c r="D1916" s="3">
        <v>2147.8</v>
      </c>
      <c r="E1916" s="3">
        <v>1783.1</v>
      </c>
      <c r="F1916" s="3">
        <f t="shared" si="58"/>
        <v>1783.1</v>
      </c>
      <c r="G1916" s="3">
        <f t="shared" si="59"/>
        <v>364.7</v>
      </c>
      <c r="H1916" s="2" t="s">
        <v>2978</v>
      </c>
      <c r="I1916" s="2" t="s">
        <v>3828</v>
      </c>
      <c r="J1916" s="2" t="s">
        <v>3113</v>
      </c>
    </row>
    <row r="1917" ht="19" customHeight="1" spans="1:10">
      <c r="A1917" s="2">
        <v>6</v>
      </c>
      <c r="B1917" s="2" t="s">
        <v>324</v>
      </c>
      <c r="C1917" s="2" t="s">
        <v>312</v>
      </c>
      <c r="D1917" s="3">
        <v>6390.4</v>
      </c>
      <c r="E1917" s="3">
        <v>4366</v>
      </c>
      <c r="F1917" s="3">
        <f t="shared" si="58"/>
        <v>4366</v>
      </c>
      <c r="G1917" s="3">
        <f t="shared" si="59"/>
        <v>2024.4</v>
      </c>
      <c r="H1917" s="2" t="s">
        <v>2978</v>
      </c>
      <c r="I1917" s="2" t="s">
        <v>3833</v>
      </c>
      <c r="J1917" s="2" t="s">
        <v>3588</v>
      </c>
    </row>
    <row r="1918" ht="19" customHeight="1" spans="1:10">
      <c r="A1918" s="2">
        <v>6</v>
      </c>
      <c r="B1918" s="2" t="s">
        <v>196</v>
      </c>
      <c r="C1918" s="2" t="s">
        <v>179</v>
      </c>
      <c r="D1918" s="3">
        <v>2878.7</v>
      </c>
      <c r="E1918" s="3">
        <v>294.7</v>
      </c>
      <c r="F1918" s="3">
        <f t="shared" si="58"/>
        <v>294.7</v>
      </c>
      <c r="G1918" s="3">
        <f t="shared" si="59"/>
        <v>2584</v>
      </c>
      <c r="H1918" s="2" t="s">
        <v>2978</v>
      </c>
      <c r="I1918" s="2" t="s">
        <v>3828</v>
      </c>
      <c r="J1918" s="2" t="s">
        <v>3369</v>
      </c>
    </row>
    <row r="1919" ht="19" customHeight="1" spans="1:10">
      <c r="A1919" s="2">
        <v>6</v>
      </c>
      <c r="B1919" s="2" t="s">
        <v>124</v>
      </c>
      <c r="C1919" s="2" t="s">
        <v>121</v>
      </c>
      <c r="D1919" s="3">
        <v>3467.6</v>
      </c>
      <c r="E1919" s="3">
        <v>6113.4</v>
      </c>
      <c r="F1919" s="3">
        <f t="shared" si="58"/>
        <v>3467.6</v>
      </c>
      <c r="G1919" s="3">
        <f t="shared" si="59"/>
        <v>0</v>
      </c>
      <c r="H1919" s="2" t="s">
        <v>2978</v>
      </c>
      <c r="I1919" s="2" t="s">
        <v>3828</v>
      </c>
      <c r="J1919" s="2" t="s">
        <v>3287</v>
      </c>
    </row>
    <row r="1920" ht="19" customHeight="1" spans="1:10">
      <c r="A1920" s="2">
        <v>6</v>
      </c>
      <c r="B1920" s="2" t="s">
        <v>3005</v>
      </c>
      <c r="C1920" s="2" t="s">
        <v>179</v>
      </c>
      <c r="D1920" s="3">
        <v>4099.7</v>
      </c>
      <c r="E1920" s="3">
        <v>288.6</v>
      </c>
      <c r="F1920" s="3">
        <f t="shared" si="58"/>
        <v>288.6</v>
      </c>
      <c r="G1920" s="3">
        <f t="shared" si="59"/>
        <v>3811.1</v>
      </c>
      <c r="H1920" s="2" t="s">
        <v>2978</v>
      </c>
      <c r="I1920" s="2" t="s">
        <v>3828</v>
      </c>
      <c r="J1920" s="2" t="s">
        <v>3303</v>
      </c>
    </row>
    <row r="1921" ht="19" customHeight="1" spans="1:10">
      <c r="A1921" s="2">
        <v>6</v>
      </c>
      <c r="B1921" s="2" t="s">
        <v>197</v>
      </c>
      <c r="C1921" s="2" t="s">
        <v>179</v>
      </c>
      <c r="D1921" s="3">
        <v>3687.8</v>
      </c>
      <c r="E1921" s="3">
        <v>14252.3</v>
      </c>
      <c r="F1921" s="3">
        <f t="shared" si="58"/>
        <v>3687.8</v>
      </c>
      <c r="G1921" s="3">
        <f t="shared" si="59"/>
        <v>0</v>
      </c>
      <c r="H1921" s="2" t="s">
        <v>2978</v>
      </c>
      <c r="I1921" s="2" t="s">
        <v>3834</v>
      </c>
      <c r="J1921" s="2" t="s">
        <v>3835</v>
      </c>
    </row>
    <row r="1922" ht="19" customHeight="1" spans="1:10">
      <c r="A1922" s="2">
        <v>6</v>
      </c>
      <c r="B1922" s="2" t="s">
        <v>3480</v>
      </c>
      <c r="C1922" s="2" t="s">
        <v>121</v>
      </c>
      <c r="D1922" s="3">
        <v>6136.5</v>
      </c>
      <c r="E1922" s="3">
        <v>6127.9</v>
      </c>
      <c r="F1922" s="3">
        <f t="shared" ref="F1922:F1985" si="60">IF(ISNUMBER(E1922),MIN(D1922,E1922),D1922)</f>
        <v>6127.9</v>
      </c>
      <c r="G1922" s="3">
        <f t="shared" ref="G1922:G1985" si="61">D1922-F1922</f>
        <v>8.60000000000036</v>
      </c>
      <c r="H1922" s="2" t="s">
        <v>2978</v>
      </c>
      <c r="I1922" s="2" t="s">
        <v>3828</v>
      </c>
      <c r="J1922" s="2" t="s">
        <v>3179</v>
      </c>
    </row>
    <row r="1923" ht="19" customHeight="1" spans="1:10">
      <c r="A1923" s="2">
        <v>6</v>
      </c>
      <c r="B1923" s="2" t="s">
        <v>451</v>
      </c>
      <c r="C1923" s="2" t="s">
        <v>121</v>
      </c>
      <c r="D1923" s="3">
        <v>6924.8</v>
      </c>
      <c r="E1923" s="3">
        <v>6861</v>
      </c>
      <c r="F1923" s="3">
        <f t="shared" si="60"/>
        <v>6861</v>
      </c>
      <c r="G1923" s="3">
        <f t="shared" si="61"/>
        <v>63.8000000000002</v>
      </c>
      <c r="H1923" s="2" t="s">
        <v>2978</v>
      </c>
      <c r="I1923" s="2" t="s">
        <v>3828</v>
      </c>
      <c r="J1923" s="2" t="s">
        <v>3208</v>
      </c>
    </row>
    <row r="1924" ht="19" customHeight="1" spans="1:10">
      <c r="A1924" s="2">
        <v>6</v>
      </c>
      <c r="B1924" s="2" t="s">
        <v>200</v>
      </c>
      <c r="C1924" s="2" t="s">
        <v>179</v>
      </c>
      <c r="D1924" s="3">
        <v>6889.2</v>
      </c>
      <c r="E1924" s="3">
        <v>6887.5</v>
      </c>
      <c r="F1924" s="3">
        <f t="shared" si="60"/>
        <v>6887.5</v>
      </c>
      <c r="G1924" s="3">
        <f t="shared" si="61"/>
        <v>1.69999999999982</v>
      </c>
      <c r="H1924" s="2" t="s">
        <v>2978</v>
      </c>
      <c r="I1924" s="2" t="s">
        <v>3828</v>
      </c>
      <c r="J1924" s="2" t="s">
        <v>3362</v>
      </c>
    </row>
    <row r="1925" ht="19" customHeight="1" spans="1:10">
      <c r="A1925" s="2">
        <v>6</v>
      </c>
      <c r="B1925" s="2" t="s">
        <v>326</v>
      </c>
      <c r="C1925" s="2" t="s">
        <v>312</v>
      </c>
      <c r="D1925" s="3">
        <v>7686.8</v>
      </c>
      <c r="E1925" s="3">
        <v>7459.4</v>
      </c>
      <c r="F1925" s="3">
        <f t="shared" si="60"/>
        <v>7459.4</v>
      </c>
      <c r="G1925" s="3">
        <f t="shared" si="61"/>
        <v>227.400000000001</v>
      </c>
      <c r="H1925" s="2" t="s">
        <v>2978</v>
      </c>
      <c r="I1925" s="2" t="s">
        <v>3828</v>
      </c>
      <c r="J1925" s="2" t="s">
        <v>3589</v>
      </c>
    </row>
    <row r="1926" ht="19" customHeight="1" spans="1:10">
      <c r="A1926" s="2">
        <v>6</v>
      </c>
      <c r="B1926" s="2" t="s">
        <v>127</v>
      </c>
      <c r="C1926" s="2" t="s">
        <v>121</v>
      </c>
      <c r="D1926" s="3">
        <v>2849.5</v>
      </c>
      <c r="E1926" s="3">
        <v>15471.4</v>
      </c>
      <c r="F1926" s="3">
        <f t="shared" si="60"/>
        <v>2849.5</v>
      </c>
      <c r="G1926" s="3">
        <f t="shared" si="61"/>
        <v>0</v>
      </c>
      <c r="H1926" s="2" t="s">
        <v>2978</v>
      </c>
      <c r="I1926" s="2" t="s">
        <v>3828</v>
      </c>
      <c r="J1926" s="2" t="s">
        <v>3398</v>
      </c>
    </row>
    <row r="1927" ht="19" customHeight="1" spans="1:10">
      <c r="A1927" s="2">
        <v>6</v>
      </c>
      <c r="B1927" s="2" t="s">
        <v>128</v>
      </c>
      <c r="C1927" s="2" t="s">
        <v>179</v>
      </c>
      <c r="D1927" s="3">
        <v>8497.9</v>
      </c>
      <c r="E1927" s="3">
        <v>8497.4</v>
      </c>
      <c r="F1927" s="3">
        <f t="shared" si="60"/>
        <v>8497.4</v>
      </c>
      <c r="G1927" s="3">
        <f t="shared" si="61"/>
        <v>0.5</v>
      </c>
      <c r="H1927" s="2" t="s">
        <v>2978</v>
      </c>
      <c r="I1927" s="2" t="s">
        <v>3828</v>
      </c>
      <c r="J1927" s="2" t="s">
        <v>3263</v>
      </c>
    </row>
    <row r="1928" ht="19" customHeight="1" spans="1:10">
      <c r="A1928" s="2">
        <v>6</v>
      </c>
      <c r="B1928" s="2" t="s">
        <v>3630</v>
      </c>
      <c r="C1928" s="2" t="s">
        <v>121</v>
      </c>
      <c r="D1928" s="3">
        <v>4181.2</v>
      </c>
      <c r="E1928" s="3">
        <v>4212.3</v>
      </c>
      <c r="F1928" s="3">
        <f t="shared" si="60"/>
        <v>4181.2</v>
      </c>
      <c r="G1928" s="3">
        <f t="shared" si="61"/>
        <v>0</v>
      </c>
      <c r="H1928" s="2" t="s">
        <v>2978</v>
      </c>
      <c r="I1928" s="2" t="s">
        <v>3828</v>
      </c>
      <c r="J1928" s="2" t="s">
        <v>3332</v>
      </c>
    </row>
    <row r="1929" ht="19" customHeight="1" spans="1:10">
      <c r="A1929" s="2">
        <v>6</v>
      </c>
      <c r="B1929" s="2" t="s">
        <v>329</v>
      </c>
      <c r="C1929" s="2" t="s">
        <v>312</v>
      </c>
      <c r="D1929" s="3">
        <v>4990.5</v>
      </c>
      <c r="E1929" s="3">
        <v>3750.2</v>
      </c>
      <c r="F1929" s="3">
        <f t="shared" si="60"/>
        <v>3750.2</v>
      </c>
      <c r="G1929" s="3">
        <f t="shared" si="61"/>
        <v>1240.3</v>
      </c>
      <c r="H1929" s="2" t="s">
        <v>2978</v>
      </c>
      <c r="I1929" s="2" t="s">
        <v>3828</v>
      </c>
      <c r="J1929" s="2" t="s">
        <v>3593</v>
      </c>
    </row>
    <row r="1930" ht="19" customHeight="1" spans="1:10">
      <c r="A1930" s="2">
        <v>6</v>
      </c>
      <c r="B1930" s="2" t="s">
        <v>132</v>
      </c>
      <c r="C1930" s="2" t="s">
        <v>121</v>
      </c>
      <c r="D1930" s="3">
        <v>3727.5</v>
      </c>
      <c r="E1930" s="3">
        <v>16958.4</v>
      </c>
      <c r="F1930" s="3">
        <f t="shared" si="60"/>
        <v>3727.5</v>
      </c>
      <c r="G1930" s="3">
        <f t="shared" si="61"/>
        <v>0</v>
      </c>
      <c r="H1930" s="2" t="s">
        <v>2978</v>
      </c>
      <c r="I1930" s="2" t="s">
        <v>3828</v>
      </c>
      <c r="J1930" s="2" t="s">
        <v>3042</v>
      </c>
    </row>
    <row r="1931" ht="19" customHeight="1" spans="1:10">
      <c r="A1931" s="2">
        <v>6</v>
      </c>
      <c r="B1931" s="2" t="s">
        <v>3484</v>
      </c>
      <c r="C1931" s="2" t="s">
        <v>121</v>
      </c>
      <c r="D1931" s="3">
        <v>3390.8</v>
      </c>
      <c r="E1931" s="3">
        <v>3324.2</v>
      </c>
      <c r="F1931" s="3">
        <f t="shared" si="60"/>
        <v>3324.2</v>
      </c>
      <c r="G1931" s="3">
        <f t="shared" si="61"/>
        <v>66.6000000000004</v>
      </c>
      <c r="H1931" s="2" t="s">
        <v>2978</v>
      </c>
      <c r="I1931" s="2" t="s">
        <v>3828</v>
      </c>
      <c r="J1931" s="2" t="s">
        <v>3093</v>
      </c>
    </row>
    <row r="1932" ht="19" customHeight="1" spans="1:10">
      <c r="A1932" s="2">
        <v>6</v>
      </c>
      <c r="B1932" s="2" t="s">
        <v>332</v>
      </c>
      <c r="C1932" s="2" t="s">
        <v>312</v>
      </c>
      <c r="D1932" s="3">
        <v>1517.6</v>
      </c>
      <c r="E1932" s="3">
        <v>15982.7</v>
      </c>
      <c r="F1932" s="3">
        <f t="shared" si="60"/>
        <v>1517.6</v>
      </c>
      <c r="G1932" s="3">
        <f t="shared" si="61"/>
        <v>0</v>
      </c>
      <c r="H1932" s="2" t="s">
        <v>2978</v>
      </c>
      <c r="I1932" s="2" t="s">
        <v>3828</v>
      </c>
      <c r="J1932" s="2" t="s">
        <v>3594</v>
      </c>
    </row>
    <row r="1933" ht="19" customHeight="1" spans="1:10">
      <c r="A1933" s="2">
        <v>6</v>
      </c>
      <c r="B1933" s="2" t="s">
        <v>203</v>
      </c>
      <c r="C1933" s="2" t="s">
        <v>179</v>
      </c>
      <c r="D1933" s="3">
        <v>9064.9</v>
      </c>
      <c r="E1933" s="3">
        <v>7747.2</v>
      </c>
      <c r="F1933" s="3">
        <f t="shared" si="60"/>
        <v>7747.2</v>
      </c>
      <c r="G1933" s="3">
        <f t="shared" si="61"/>
        <v>1317.7</v>
      </c>
      <c r="H1933" s="2" t="s">
        <v>2978</v>
      </c>
      <c r="I1933" s="2" t="s">
        <v>3828</v>
      </c>
      <c r="J1933" s="2" t="s">
        <v>3066</v>
      </c>
    </row>
    <row r="1934" ht="19" customHeight="1" spans="1:10">
      <c r="A1934" s="2">
        <v>6</v>
      </c>
      <c r="B1934" s="2" t="s">
        <v>204</v>
      </c>
      <c r="C1934" s="2" t="s">
        <v>179</v>
      </c>
      <c r="D1934" s="3">
        <v>1649.6</v>
      </c>
      <c r="E1934" s="3">
        <v>2498.5</v>
      </c>
      <c r="F1934" s="3">
        <f t="shared" si="60"/>
        <v>1649.6</v>
      </c>
      <c r="G1934" s="3">
        <f t="shared" si="61"/>
        <v>0</v>
      </c>
      <c r="H1934" s="2" t="s">
        <v>2978</v>
      </c>
      <c r="I1934" s="2" t="s">
        <v>3832</v>
      </c>
      <c r="J1934" s="2" t="s">
        <v>3076</v>
      </c>
    </row>
    <row r="1935" ht="19" customHeight="1" spans="1:10">
      <c r="A1935" s="2">
        <v>6</v>
      </c>
      <c r="B1935" s="2" t="s">
        <v>333</v>
      </c>
      <c r="C1935" s="2" t="s">
        <v>312</v>
      </c>
      <c r="D1935" s="3">
        <v>8594.5</v>
      </c>
      <c r="E1935" s="3">
        <v>6518.1</v>
      </c>
      <c r="F1935" s="3">
        <f t="shared" si="60"/>
        <v>6518.1</v>
      </c>
      <c r="G1935" s="3">
        <f t="shared" si="61"/>
        <v>2076.4</v>
      </c>
      <c r="H1935" s="2" t="s">
        <v>2978</v>
      </c>
      <c r="I1935" s="2" t="s">
        <v>3828</v>
      </c>
      <c r="J1935" s="2" t="s">
        <v>3609</v>
      </c>
    </row>
    <row r="1936" ht="19" customHeight="1" spans="1:10">
      <c r="A1936" s="2">
        <v>6</v>
      </c>
      <c r="B1936" s="2" t="s">
        <v>334</v>
      </c>
      <c r="C1936" s="2" t="s">
        <v>312</v>
      </c>
      <c r="D1936" s="3">
        <v>9703.5</v>
      </c>
      <c r="E1936" s="3">
        <v>9767.9</v>
      </c>
      <c r="F1936" s="3">
        <f t="shared" si="60"/>
        <v>9703.5</v>
      </c>
      <c r="G1936" s="3">
        <f t="shared" si="61"/>
        <v>0</v>
      </c>
      <c r="H1936" s="2" t="s">
        <v>2978</v>
      </c>
      <c r="I1936" s="2" t="s">
        <v>3828</v>
      </c>
      <c r="J1936" s="2" t="s">
        <v>3471</v>
      </c>
    </row>
    <row r="1937" ht="19" customHeight="1" spans="1:10">
      <c r="A1937" s="2">
        <v>6</v>
      </c>
      <c r="B1937" s="2" t="s">
        <v>3410</v>
      </c>
      <c r="C1937" s="2" t="s">
        <v>179</v>
      </c>
      <c r="D1937" s="3">
        <v>1188.3</v>
      </c>
      <c r="E1937" s="3">
        <v>1036.8</v>
      </c>
      <c r="F1937" s="3">
        <f t="shared" si="60"/>
        <v>1036.8</v>
      </c>
      <c r="G1937" s="3">
        <f t="shared" si="61"/>
        <v>151.5</v>
      </c>
      <c r="H1937" s="2" t="s">
        <v>2978</v>
      </c>
      <c r="I1937" s="2" t="s">
        <v>3836</v>
      </c>
      <c r="J1937" s="2" t="s">
        <v>3111</v>
      </c>
    </row>
    <row r="1938" ht="19" customHeight="1" spans="1:10">
      <c r="A1938" s="2">
        <v>6</v>
      </c>
      <c r="B1938" s="2" t="s">
        <v>3410</v>
      </c>
      <c r="C1938" s="2" t="s">
        <v>121</v>
      </c>
      <c r="D1938" s="3">
        <v>1188.3</v>
      </c>
      <c r="E1938" s="3">
        <v>1213.9</v>
      </c>
      <c r="F1938" s="3">
        <f t="shared" si="60"/>
        <v>1188.3</v>
      </c>
      <c r="G1938" s="3">
        <f t="shared" si="61"/>
        <v>0</v>
      </c>
      <c r="H1938" s="2" t="s">
        <v>2978</v>
      </c>
      <c r="I1938" s="2" t="s">
        <v>3837</v>
      </c>
      <c r="J1938" s="2" t="s">
        <v>3077</v>
      </c>
    </row>
    <row r="1939" ht="19" customHeight="1" spans="1:10">
      <c r="A1939" s="2">
        <v>6</v>
      </c>
      <c r="B1939" s="2" t="s">
        <v>208</v>
      </c>
      <c r="C1939" s="2" t="s">
        <v>179</v>
      </c>
      <c r="D1939" s="3">
        <v>8442.4</v>
      </c>
      <c r="E1939" s="3">
        <v>643.8</v>
      </c>
      <c r="F1939" s="3">
        <f t="shared" si="60"/>
        <v>643.8</v>
      </c>
      <c r="G1939" s="3">
        <f t="shared" si="61"/>
        <v>7798.6</v>
      </c>
      <c r="H1939" s="2" t="s">
        <v>2978</v>
      </c>
      <c r="I1939" s="2" t="s">
        <v>3828</v>
      </c>
      <c r="J1939" s="2" t="s">
        <v>3353</v>
      </c>
    </row>
    <row r="1940" ht="19" customHeight="1" spans="1:10">
      <c r="A1940" s="2">
        <v>6</v>
      </c>
      <c r="B1940" s="2" t="s">
        <v>454</v>
      </c>
      <c r="C1940" s="2" t="s">
        <v>121</v>
      </c>
      <c r="D1940" s="3">
        <v>5464.6</v>
      </c>
      <c r="E1940" s="3">
        <v>479.3</v>
      </c>
      <c r="F1940" s="3">
        <f t="shared" si="60"/>
        <v>479.3</v>
      </c>
      <c r="G1940" s="3">
        <f t="shared" si="61"/>
        <v>4985.3</v>
      </c>
      <c r="H1940" s="2" t="s">
        <v>2978</v>
      </c>
      <c r="I1940" s="2" t="s">
        <v>3828</v>
      </c>
      <c r="J1940" s="2" t="s">
        <v>3027</v>
      </c>
    </row>
    <row r="1941" ht="19" customHeight="1" spans="1:10">
      <c r="A1941" s="2">
        <v>6</v>
      </c>
      <c r="B1941" s="2" t="s">
        <v>335</v>
      </c>
      <c r="C1941" s="2" t="s">
        <v>179</v>
      </c>
      <c r="D1941" s="3">
        <v>1407.9</v>
      </c>
      <c r="E1941" s="3">
        <v>1894</v>
      </c>
      <c r="F1941" s="3">
        <f t="shared" si="60"/>
        <v>1407.9</v>
      </c>
      <c r="G1941" s="3">
        <f t="shared" si="61"/>
        <v>0</v>
      </c>
      <c r="H1941" s="2" t="s">
        <v>2978</v>
      </c>
      <c r="I1941" s="2" t="s">
        <v>3838</v>
      </c>
      <c r="J1941" s="2" t="s">
        <v>3159</v>
      </c>
    </row>
    <row r="1942" ht="19" customHeight="1" spans="1:10">
      <c r="A1942" s="2">
        <v>6</v>
      </c>
      <c r="B1942" s="2" t="s">
        <v>209</v>
      </c>
      <c r="C1942" s="2" t="s">
        <v>179</v>
      </c>
      <c r="D1942" s="3">
        <v>10704.3</v>
      </c>
      <c r="E1942" s="3">
        <v>10525.6</v>
      </c>
      <c r="F1942" s="3">
        <f t="shared" si="60"/>
        <v>10525.6</v>
      </c>
      <c r="G1942" s="3">
        <f t="shared" si="61"/>
        <v>178.699999999999</v>
      </c>
      <c r="H1942" s="2" t="s">
        <v>2978</v>
      </c>
      <c r="I1942" s="2" t="s">
        <v>3828</v>
      </c>
      <c r="J1942" s="2" t="s">
        <v>3199</v>
      </c>
    </row>
    <row r="1943" ht="19" customHeight="1" spans="1:10">
      <c r="A1943" s="2">
        <v>6</v>
      </c>
      <c r="B1943" s="2" t="s">
        <v>336</v>
      </c>
      <c r="C1943" s="2" t="s">
        <v>312</v>
      </c>
      <c r="D1943" s="3">
        <v>11625.6</v>
      </c>
      <c r="E1943" s="3">
        <v>11610.4</v>
      </c>
      <c r="F1943" s="3">
        <f t="shared" si="60"/>
        <v>11610.4</v>
      </c>
      <c r="G1943" s="3">
        <f t="shared" si="61"/>
        <v>15.2000000000007</v>
      </c>
      <c r="H1943" s="2" t="s">
        <v>2978</v>
      </c>
      <c r="I1943" s="2" t="s">
        <v>3828</v>
      </c>
      <c r="J1943" s="2" t="s">
        <v>3497</v>
      </c>
    </row>
    <row r="1944" ht="19" customHeight="1" spans="1:10">
      <c r="A1944" s="2">
        <v>6</v>
      </c>
      <c r="B1944" s="2" t="s">
        <v>337</v>
      </c>
      <c r="C1944" s="2" t="s">
        <v>312</v>
      </c>
      <c r="D1944" s="3">
        <v>11599.6</v>
      </c>
      <c r="E1944" s="3">
        <v>4472.4</v>
      </c>
      <c r="F1944" s="3">
        <f t="shared" si="60"/>
        <v>4472.4</v>
      </c>
      <c r="G1944" s="3">
        <f t="shared" si="61"/>
        <v>7127.2</v>
      </c>
      <c r="H1944" s="2" t="s">
        <v>2978</v>
      </c>
      <c r="I1944" s="2" t="s">
        <v>3828</v>
      </c>
      <c r="J1944" s="2" t="s">
        <v>3505</v>
      </c>
    </row>
    <row r="1945" ht="19" customHeight="1" spans="1:10">
      <c r="A1945" s="2">
        <v>6</v>
      </c>
      <c r="B1945" s="2" t="s">
        <v>455</v>
      </c>
      <c r="C1945" s="2" t="s">
        <v>121</v>
      </c>
      <c r="D1945" s="3">
        <v>88.8</v>
      </c>
      <c r="E1945" s="3">
        <v>8263.8</v>
      </c>
      <c r="F1945" s="3">
        <f t="shared" si="60"/>
        <v>88.8</v>
      </c>
      <c r="G1945" s="3">
        <f t="shared" si="61"/>
        <v>0</v>
      </c>
      <c r="H1945" s="2" t="s">
        <v>2978</v>
      </c>
      <c r="I1945" s="2" t="s">
        <v>3828</v>
      </c>
      <c r="J1945" s="2" t="s">
        <v>3071</v>
      </c>
    </row>
    <row r="1946" ht="19" customHeight="1" spans="1:10">
      <c r="A1946" s="2">
        <v>6</v>
      </c>
      <c r="B1946" s="2" t="s">
        <v>456</v>
      </c>
      <c r="C1946" s="2" t="s">
        <v>121</v>
      </c>
      <c r="D1946" s="3">
        <v>0</v>
      </c>
      <c r="E1946" s="3">
        <v>0</v>
      </c>
      <c r="F1946" s="3">
        <f t="shared" si="60"/>
        <v>0</v>
      </c>
      <c r="G1946" s="3">
        <f t="shared" si="61"/>
        <v>0</v>
      </c>
      <c r="H1946" s="2" t="s">
        <v>2978</v>
      </c>
      <c r="I1946" s="2" t="s">
        <v>3828</v>
      </c>
      <c r="J1946" s="2" t="s">
        <v>3318</v>
      </c>
    </row>
    <row r="1947" ht="19" customHeight="1" spans="1:10">
      <c r="A1947" s="2">
        <v>6</v>
      </c>
      <c r="B1947" s="2" t="s">
        <v>61</v>
      </c>
      <c r="C1947" s="2" t="s">
        <v>3104</v>
      </c>
      <c r="D1947" s="3">
        <v>6140.2</v>
      </c>
      <c r="E1947" s="3">
        <v>13960.7</v>
      </c>
      <c r="F1947" s="3">
        <f t="shared" si="60"/>
        <v>6140.2</v>
      </c>
      <c r="G1947" s="3">
        <f t="shared" si="61"/>
        <v>0</v>
      </c>
      <c r="H1947" s="2" t="s">
        <v>2978</v>
      </c>
      <c r="I1947" s="2" t="s">
        <v>3828</v>
      </c>
      <c r="J1947" s="2" t="s">
        <v>3090</v>
      </c>
    </row>
    <row r="1948" ht="19" customHeight="1" spans="1:10">
      <c r="A1948" s="2">
        <v>6</v>
      </c>
      <c r="B1948" s="2" t="s">
        <v>212</v>
      </c>
      <c r="C1948" s="2" t="s">
        <v>179</v>
      </c>
      <c r="D1948" s="3">
        <v>6457.3</v>
      </c>
      <c r="E1948" s="3">
        <v>472.7</v>
      </c>
      <c r="F1948" s="3">
        <f t="shared" si="60"/>
        <v>472.7</v>
      </c>
      <c r="G1948" s="3">
        <f t="shared" si="61"/>
        <v>5984.6</v>
      </c>
      <c r="H1948" s="2" t="s">
        <v>2978</v>
      </c>
      <c r="I1948" s="2" t="s">
        <v>3828</v>
      </c>
      <c r="J1948" s="2" t="s">
        <v>3098</v>
      </c>
    </row>
    <row r="1949" ht="19" customHeight="1" spans="1:10">
      <c r="A1949" s="2">
        <v>6</v>
      </c>
      <c r="B1949" s="2" t="s">
        <v>213</v>
      </c>
      <c r="C1949" s="2" t="s">
        <v>179</v>
      </c>
      <c r="D1949" s="3">
        <v>7989.3</v>
      </c>
      <c r="E1949" s="3">
        <v>5644.7</v>
      </c>
      <c r="F1949" s="3">
        <f t="shared" si="60"/>
        <v>5644.7</v>
      </c>
      <c r="G1949" s="3">
        <f t="shared" si="61"/>
        <v>2344.6</v>
      </c>
      <c r="H1949" s="2" t="s">
        <v>2978</v>
      </c>
      <c r="I1949" s="2" t="s">
        <v>3828</v>
      </c>
      <c r="J1949" s="2" t="s">
        <v>3151</v>
      </c>
    </row>
    <row r="1950" ht="19" customHeight="1" spans="1:10">
      <c r="A1950" s="2">
        <v>6</v>
      </c>
      <c r="B1950" s="2" t="s">
        <v>133</v>
      </c>
      <c r="C1950" s="2" t="s">
        <v>121</v>
      </c>
      <c r="D1950" s="3">
        <v>6643</v>
      </c>
      <c r="E1950" s="3">
        <v>10986.8</v>
      </c>
      <c r="F1950" s="3">
        <f t="shared" si="60"/>
        <v>6643</v>
      </c>
      <c r="G1950" s="3">
        <f t="shared" si="61"/>
        <v>0</v>
      </c>
      <c r="H1950" s="2" t="s">
        <v>2978</v>
      </c>
      <c r="I1950" s="2" t="s">
        <v>3828</v>
      </c>
      <c r="J1950" s="2" t="s">
        <v>3229</v>
      </c>
    </row>
    <row r="1951" ht="19" customHeight="1" spans="1:10">
      <c r="A1951" s="2">
        <v>6</v>
      </c>
      <c r="B1951" s="2" t="s">
        <v>136</v>
      </c>
      <c r="C1951" s="2" t="s">
        <v>121</v>
      </c>
      <c r="D1951" s="3">
        <v>3421.6</v>
      </c>
      <c r="E1951" s="3">
        <v>5950.6</v>
      </c>
      <c r="F1951" s="3">
        <f t="shared" si="60"/>
        <v>3421.6</v>
      </c>
      <c r="G1951" s="3">
        <f t="shared" si="61"/>
        <v>0</v>
      </c>
      <c r="H1951" s="2" t="s">
        <v>2978</v>
      </c>
      <c r="I1951" s="2" t="s">
        <v>3828</v>
      </c>
      <c r="J1951" s="2" t="s">
        <v>3173</v>
      </c>
    </row>
    <row r="1952" ht="19" customHeight="1" spans="1:10">
      <c r="A1952" s="2">
        <v>6</v>
      </c>
      <c r="B1952" s="2" t="s">
        <v>214</v>
      </c>
      <c r="C1952" s="2" t="s">
        <v>179</v>
      </c>
      <c r="D1952" s="3">
        <v>6490.4</v>
      </c>
      <c r="E1952" s="3">
        <v>687</v>
      </c>
      <c r="F1952" s="3">
        <f t="shared" si="60"/>
        <v>687</v>
      </c>
      <c r="G1952" s="3">
        <f t="shared" si="61"/>
        <v>5803.4</v>
      </c>
      <c r="H1952" s="2" t="s">
        <v>2978</v>
      </c>
      <c r="I1952" s="2" t="s">
        <v>3828</v>
      </c>
      <c r="J1952" s="2" t="s">
        <v>3228</v>
      </c>
    </row>
    <row r="1953" ht="19" customHeight="1" spans="1:10">
      <c r="A1953" s="2">
        <v>6</v>
      </c>
      <c r="B1953" s="2" t="s">
        <v>215</v>
      </c>
      <c r="C1953" s="2" t="s">
        <v>179</v>
      </c>
      <c r="D1953" s="3">
        <v>10104.2</v>
      </c>
      <c r="E1953" s="3">
        <v>10693.9</v>
      </c>
      <c r="F1953" s="3">
        <f t="shared" si="60"/>
        <v>10104.2</v>
      </c>
      <c r="G1953" s="3">
        <f t="shared" si="61"/>
        <v>0</v>
      </c>
      <c r="H1953" s="2" t="s">
        <v>2978</v>
      </c>
      <c r="I1953" s="2" t="s">
        <v>3828</v>
      </c>
      <c r="J1953" s="2" t="s">
        <v>3379</v>
      </c>
    </row>
    <row r="1954" ht="19" customHeight="1" spans="1:10">
      <c r="A1954" s="2">
        <v>6</v>
      </c>
      <c r="B1954" s="2" t="s">
        <v>457</v>
      </c>
      <c r="C1954" s="2" t="s">
        <v>121</v>
      </c>
      <c r="D1954" s="3">
        <v>9508.9</v>
      </c>
      <c r="E1954" s="3">
        <v>9426.9</v>
      </c>
      <c r="F1954" s="3">
        <f t="shared" si="60"/>
        <v>9426.9</v>
      </c>
      <c r="G1954" s="3">
        <f t="shared" si="61"/>
        <v>82</v>
      </c>
      <c r="H1954" s="2" t="s">
        <v>2978</v>
      </c>
      <c r="I1954" s="2" t="s">
        <v>3828</v>
      </c>
      <c r="J1954" s="2" t="s">
        <v>3016</v>
      </c>
    </row>
    <row r="1955" ht="19" customHeight="1" spans="1:10">
      <c r="A1955" s="2">
        <v>6</v>
      </c>
      <c r="B1955" s="2" t="s">
        <v>137</v>
      </c>
      <c r="C1955" s="2" t="s">
        <v>121</v>
      </c>
      <c r="D1955" s="3">
        <v>5781</v>
      </c>
      <c r="E1955" s="3">
        <v>3841.5</v>
      </c>
      <c r="F1955" s="3">
        <f t="shared" si="60"/>
        <v>3841.5</v>
      </c>
      <c r="G1955" s="3">
        <f t="shared" si="61"/>
        <v>1939.5</v>
      </c>
      <c r="H1955" s="2" t="s">
        <v>2978</v>
      </c>
      <c r="I1955" s="2" t="s">
        <v>3828</v>
      </c>
      <c r="J1955" s="2" t="s">
        <v>3235</v>
      </c>
    </row>
    <row r="1956" ht="19" customHeight="1" spans="1:10">
      <c r="A1956" s="2">
        <v>6</v>
      </c>
      <c r="B1956" s="2" t="s">
        <v>458</v>
      </c>
      <c r="C1956" s="2" t="s">
        <v>121</v>
      </c>
      <c r="D1956" s="3">
        <v>2977.4</v>
      </c>
      <c r="E1956" s="3">
        <v>2438.7</v>
      </c>
      <c r="F1956" s="3">
        <f t="shared" si="60"/>
        <v>2438.7</v>
      </c>
      <c r="G1956" s="3">
        <f t="shared" si="61"/>
        <v>538.7</v>
      </c>
      <c r="H1956" s="2" t="s">
        <v>2978</v>
      </c>
      <c r="I1956" s="2" t="s">
        <v>3828</v>
      </c>
      <c r="J1956" s="2" t="s">
        <v>3073</v>
      </c>
    </row>
    <row r="1957" ht="19" customHeight="1" spans="1:10">
      <c r="A1957" s="2">
        <v>6</v>
      </c>
      <c r="B1957" s="2" t="s">
        <v>138</v>
      </c>
      <c r="C1957" s="2" t="s">
        <v>121</v>
      </c>
      <c r="D1957" s="3">
        <v>5687.7</v>
      </c>
      <c r="E1957" s="3">
        <v>3380.3</v>
      </c>
      <c r="F1957" s="3">
        <f t="shared" si="60"/>
        <v>3380.3</v>
      </c>
      <c r="G1957" s="3">
        <f t="shared" si="61"/>
        <v>2307.4</v>
      </c>
      <c r="H1957" s="2" t="s">
        <v>2978</v>
      </c>
      <c r="I1957" s="2" t="s">
        <v>3828</v>
      </c>
      <c r="J1957" s="2" t="s">
        <v>3220</v>
      </c>
    </row>
    <row r="1958" ht="19" customHeight="1" spans="1:10">
      <c r="A1958" s="2">
        <v>6</v>
      </c>
      <c r="B1958" s="2" t="s">
        <v>338</v>
      </c>
      <c r="C1958" s="2" t="s">
        <v>312</v>
      </c>
      <c r="D1958" s="3">
        <v>1493.9</v>
      </c>
      <c r="E1958" s="3">
        <v>17822.4</v>
      </c>
      <c r="F1958" s="3">
        <f t="shared" si="60"/>
        <v>1493.9</v>
      </c>
      <c r="G1958" s="3">
        <f t="shared" si="61"/>
        <v>0</v>
      </c>
      <c r="H1958" s="2" t="s">
        <v>2978</v>
      </c>
      <c r="I1958" s="2" t="s">
        <v>3828</v>
      </c>
      <c r="J1958" s="2" t="s">
        <v>3743</v>
      </c>
    </row>
    <row r="1959" ht="19" customHeight="1" spans="1:10">
      <c r="A1959" s="2">
        <v>6</v>
      </c>
      <c r="B1959" s="2" t="s">
        <v>459</v>
      </c>
      <c r="C1959" s="2" t="s">
        <v>121</v>
      </c>
      <c r="D1959" s="3">
        <v>5884.4</v>
      </c>
      <c r="E1959" s="3">
        <v>517.3</v>
      </c>
      <c r="F1959" s="3">
        <f t="shared" si="60"/>
        <v>517.3</v>
      </c>
      <c r="G1959" s="3">
        <f t="shared" si="61"/>
        <v>5367.1</v>
      </c>
      <c r="H1959" s="2" t="s">
        <v>2978</v>
      </c>
      <c r="I1959" s="2" t="s">
        <v>3828</v>
      </c>
      <c r="J1959" s="2" t="s">
        <v>3346</v>
      </c>
    </row>
    <row r="1960" ht="19" customHeight="1" spans="1:10">
      <c r="A1960" s="2">
        <v>6</v>
      </c>
      <c r="B1960" s="2" t="s">
        <v>460</v>
      </c>
      <c r="C1960" s="2" t="s">
        <v>121</v>
      </c>
      <c r="D1960" s="3">
        <v>8469.4</v>
      </c>
      <c r="E1960" s="3">
        <v>8467.9</v>
      </c>
      <c r="F1960" s="3">
        <f t="shared" si="60"/>
        <v>8467.9</v>
      </c>
      <c r="G1960" s="3">
        <f t="shared" si="61"/>
        <v>1.5</v>
      </c>
      <c r="H1960" s="2" t="s">
        <v>2978</v>
      </c>
      <c r="I1960" s="2" t="s">
        <v>3828</v>
      </c>
      <c r="J1960" s="2" t="s">
        <v>3067</v>
      </c>
    </row>
    <row r="1961" ht="19" customHeight="1" spans="1:10">
      <c r="A1961" s="2">
        <v>6</v>
      </c>
      <c r="B1961" s="2" t="s">
        <v>461</v>
      </c>
      <c r="C1961" s="2" t="s">
        <v>121</v>
      </c>
      <c r="D1961" s="3">
        <v>6856.3</v>
      </c>
      <c r="E1961" s="3">
        <v>1434.6</v>
      </c>
      <c r="F1961" s="3">
        <f t="shared" si="60"/>
        <v>1434.6</v>
      </c>
      <c r="G1961" s="3">
        <f t="shared" si="61"/>
        <v>5421.7</v>
      </c>
      <c r="H1961" s="2" t="s">
        <v>2978</v>
      </c>
      <c r="I1961" s="2" t="s">
        <v>3828</v>
      </c>
      <c r="J1961" s="2" t="s">
        <v>3248</v>
      </c>
    </row>
    <row r="1962" ht="19" customHeight="1" spans="1:10">
      <c r="A1962" s="2">
        <v>6</v>
      </c>
      <c r="B1962" s="2" t="s">
        <v>218</v>
      </c>
      <c r="C1962" s="2" t="s">
        <v>179</v>
      </c>
      <c r="D1962" s="3">
        <v>11505.4</v>
      </c>
      <c r="E1962" s="3">
        <v>11502.8</v>
      </c>
      <c r="F1962" s="3">
        <f t="shared" si="60"/>
        <v>11502.8</v>
      </c>
      <c r="G1962" s="3">
        <f t="shared" si="61"/>
        <v>2.60000000000036</v>
      </c>
      <c r="H1962" s="2" t="s">
        <v>2978</v>
      </c>
      <c r="I1962" s="2" t="s">
        <v>3828</v>
      </c>
      <c r="J1962" s="2" t="s">
        <v>3252</v>
      </c>
    </row>
    <row r="1963" ht="19" customHeight="1" spans="1:10">
      <c r="A1963" s="2">
        <v>6</v>
      </c>
      <c r="B1963" s="2" t="s">
        <v>3493</v>
      </c>
      <c r="C1963" s="2" t="s">
        <v>312</v>
      </c>
      <c r="D1963" s="3">
        <v>7864.5</v>
      </c>
      <c r="E1963" s="3">
        <v>7859.9</v>
      </c>
      <c r="F1963" s="3">
        <f t="shared" si="60"/>
        <v>7859.9</v>
      </c>
      <c r="G1963" s="3">
        <f t="shared" si="61"/>
        <v>4.60000000000036</v>
      </c>
      <c r="H1963" s="2" t="s">
        <v>2978</v>
      </c>
      <c r="I1963" s="2" t="s">
        <v>3828</v>
      </c>
      <c r="J1963" s="2" t="s">
        <v>3744</v>
      </c>
    </row>
    <row r="1964" ht="19" customHeight="1" spans="1:10">
      <c r="A1964" s="2">
        <v>6</v>
      </c>
      <c r="B1964" s="2" t="s">
        <v>339</v>
      </c>
      <c r="C1964" s="2" t="s">
        <v>312</v>
      </c>
      <c r="D1964" s="3">
        <v>5822.6</v>
      </c>
      <c r="E1964" s="3">
        <v>6827.1</v>
      </c>
      <c r="F1964" s="3">
        <f t="shared" si="60"/>
        <v>5822.6</v>
      </c>
      <c r="G1964" s="3">
        <f t="shared" si="61"/>
        <v>0</v>
      </c>
      <c r="H1964" s="2" t="s">
        <v>2978</v>
      </c>
      <c r="I1964" s="2" t="s">
        <v>3828</v>
      </c>
      <c r="J1964" s="2" t="s">
        <v>3513</v>
      </c>
    </row>
    <row r="1965" ht="19" customHeight="1" spans="1:10">
      <c r="A1965" s="2">
        <v>6</v>
      </c>
      <c r="B1965" s="2" t="s">
        <v>3640</v>
      </c>
      <c r="C1965" s="2" t="s">
        <v>312</v>
      </c>
      <c r="D1965" s="3">
        <v>5976.2</v>
      </c>
      <c r="E1965" s="3">
        <v>4095.8</v>
      </c>
      <c r="F1965" s="3">
        <f t="shared" si="60"/>
        <v>4095.8</v>
      </c>
      <c r="G1965" s="3">
        <f t="shared" si="61"/>
        <v>1880.4</v>
      </c>
      <c r="H1965" s="2" t="s">
        <v>2978</v>
      </c>
      <c r="I1965" s="2" t="s">
        <v>3828</v>
      </c>
      <c r="J1965" s="2" t="s">
        <v>3517</v>
      </c>
    </row>
    <row r="1966" ht="19" customHeight="1" spans="1:10">
      <c r="A1966" s="2">
        <v>6</v>
      </c>
      <c r="B1966" s="2" t="s">
        <v>340</v>
      </c>
      <c r="C1966" s="2" t="s">
        <v>312</v>
      </c>
      <c r="D1966" s="3">
        <v>2307.5</v>
      </c>
      <c r="E1966" s="3">
        <v>1927.5</v>
      </c>
      <c r="F1966" s="3">
        <f t="shared" si="60"/>
        <v>1927.5</v>
      </c>
      <c r="G1966" s="3">
        <f t="shared" si="61"/>
        <v>380</v>
      </c>
      <c r="H1966" s="2" t="s">
        <v>2978</v>
      </c>
      <c r="I1966" s="2" t="s">
        <v>3839</v>
      </c>
      <c r="J1966" s="2" t="s">
        <v>3655</v>
      </c>
    </row>
    <row r="1967" ht="19" customHeight="1" spans="1:10">
      <c r="A1967" s="2">
        <v>6</v>
      </c>
      <c r="B1967" s="2" t="s">
        <v>341</v>
      </c>
      <c r="C1967" s="2" t="s">
        <v>312</v>
      </c>
      <c r="D1967" s="3">
        <v>12648.6</v>
      </c>
      <c r="E1967" s="3">
        <v>12684.8</v>
      </c>
      <c r="F1967" s="3">
        <f t="shared" si="60"/>
        <v>12648.6</v>
      </c>
      <c r="G1967" s="3">
        <f t="shared" si="61"/>
        <v>0</v>
      </c>
      <c r="H1967" s="2" t="s">
        <v>2978</v>
      </c>
      <c r="I1967" s="2" t="s">
        <v>3828</v>
      </c>
      <c r="J1967" s="2" t="s">
        <v>3658</v>
      </c>
    </row>
    <row r="1968" ht="19" customHeight="1" spans="1:10">
      <c r="A1968" s="2">
        <v>6</v>
      </c>
      <c r="B1968" s="2" t="s">
        <v>221</v>
      </c>
      <c r="C1968" s="2" t="s">
        <v>179</v>
      </c>
      <c r="D1968" s="3">
        <v>7896</v>
      </c>
      <c r="E1968" s="3">
        <v>705.2</v>
      </c>
      <c r="F1968" s="3">
        <f t="shared" si="60"/>
        <v>705.2</v>
      </c>
      <c r="G1968" s="3">
        <f t="shared" si="61"/>
        <v>7190.8</v>
      </c>
      <c r="H1968" s="2" t="s">
        <v>2978</v>
      </c>
      <c r="I1968" s="2" t="s">
        <v>3828</v>
      </c>
      <c r="J1968" s="2" t="s">
        <v>3317</v>
      </c>
    </row>
    <row r="1969" ht="19" customHeight="1" spans="1:10">
      <c r="A1969" s="2">
        <v>6</v>
      </c>
      <c r="B1969" s="2" t="s">
        <v>139</v>
      </c>
      <c r="C1969" s="2" t="s">
        <v>121</v>
      </c>
      <c r="D1969" s="3">
        <v>4283.9</v>
      </c>
      <c r="E1969" s="3">
        <v>16399.5</v>
      </c>
      <c r="F1969" s="3">
        <f t="shared" si="60"/>
        <v>4283.9</v>
      </c>
      <c r="G1969" s="3">
        <f t="shared" si="61"/>
        <v>0</v>
      </c>
      <c r="H1969" s="2" t="s">
        <v>2978</v>
      </c>
      <c r="I1969" s="2" t="s">
        <v>3828</v>
      </c>
      <c r="J1969" s="2" t="s">
        <v>3176</v>
      </c>
    </row>
    <row r="1970" ht="19" customHeight="1" spans="1:10">
      <c r="A1970" s="2">
        <v>6</v>
      </c>
      <c r="B1970" s="2" t="s">
        <v>342</v>
      </c>
      <c r="C1970" s="2" t="s">
        <v>312</v>
      </c>
      <c r="D1970" s="3">
        <v>1571.2</v>
      </c>
      <c r="E1970" s="3">
        <v>17137.5</v>
      </c>
      <c r="F1970" s="3">
        <f t="shared" si="60"/>
        <v>1571.2</v>
      </c>
      <c r="G1970" s="3">
        <f t="shared" si="61"/>
        <v>0</v>
      </c>
      <c r="H1970" s="2" t="s">
        <v>2978</v>
      </c>
      <c r="I1970" s="2" t="s">
        <v>3828</v>
      </c>
      <c r="J1970" s="2" t="s">
        <v>3521</v>
      </c>
    </row>
    <row r="1971" ht="19" customHeight="1" spans="1:10">
      <c r="A1971" s="2">
        <v>6</v>
      </c>
      <c r="B1971" s="2" t="s">
        <v>222</v>
      </c>
      <c r="C1971" s="2" t="s">
        <v>179</v>
      </c>
      <c r="D1971" s="3">
        <v>6949.6</v>
      </c>
      <c r="E1971" s="3">
        <v>6947.7</v>
      </c>
      <c r="F1971" s="3">
        <f t="shared" si="60"/>
        <v>6947.7</v>
      </c>
      <c r="G1971" s="3">
        <f t="shared" si="61"/>
        <v>1.90000000000055</v>
      </c>
      <c r="H1971" s="2" t="s">
        <v>2978</v>
      </c>
      <c r="I1971" s="2" t="s">
        <v>3828</v>
      </c>
      <c r="J1971" s="2" t="s">
        <v>3020</v>
      </c>
    </row>
    <row r="1972" ht="19" customHeight="1" spans="1:10">
      <c r="A1972" s="2">
        <v>6</v>
      </c>
      <c r="B1972" s="2" t="s">
        <v>62</v>
      </c>
      <c r="C1972" s="2" t="s">
        <v>179</v>
      </c>
      <c r="D1972" s="3">
        <v>11879.5</v>
      </c>
      <c r="E1972" s="3">
        <v>11876.2</v>
      </c>
      <c r="F1972" s="3">
        <f t="shared" si="60"/>
        <v>11876.2</v>
      </c>
      <c r="G1972" s="3">
        <f t="shared" si="61"/>
        <v>3.29999999999927</v>
      </c>
      <c r="H1972" s="2" t="s">
        <v>2978</v>
      </c>
      <c r="I1972" s="2" t="s">
        <v>3828</v>
      </c>
      <c r="J1972" s="2" t="s">
        <v>3231</v>
      </c>
    </row>
    <row r="1973" ht="19" customHeight="1" spans="1:10">
      <c r="A1973" s="2">
        <v>6</v>
      </c>
      <c r="B1973" s="2" t="s">
        <v>3035</v>
      </c>
      <c r="C1973" s="2" t="s">
        <v>179</v>
      </c>
      <c r="D1973" s="3">
        <v>3115.8</v>
      </c>
      <c r="E1973" s="3">
        <v>2029.9</v>
      </c>
      <c r="F1973" s="3">
        <f t="shared" si="60"/>
        <v>2029.9</v>
      </c>
      <c r="G1973" s="3">
        <f t="shared" si="61"/>
        <v>1085.9</v>
      </c>
      <c r="H1973" s="2" t="s">
        <v>2978</v>
      </c>
      <c r="I1973" s="2" t="s">
        <v>3828</v>
      </c>
      <c r="J1973" s="2" t="s">
        <v>3100</v>
      </c>
    </row>
    <row r="1974" ht="19" customHeight="1" spans="1:10">
      <c r="A1974" s="2">
        <v>6</v>
      </c>
      <c r="B1974" s="2" t="s">
        <v>462</v>
      </c>
      <c r="C1974" s="2" t="s">
        <v>121</v>
      </c>
      <c r="D1974" s="3">
        <v>7563.5</v>
      </c>
      <c r="E1974" s="3">
        <v>7553.3</v>
      </c>
      <c r="F1974" s="3">
        <f t="shared" si="60"/>
        <v>7553.3</v>
      </c>
      <c r="G1974" s="3">
        <f t="shared" si="61"/>
        <v>10.1999999999998</v>
      </c>
      <c r="H1974" s="2" t="s">
        <v>2978</v>
      </c>
      <c r="I1974" s="2" t="s">
        <v>3828</v>
      </c>
      <c r="J1974" s="2" t="s">
        <v>3371</v>
      </c>
    </row>
    <row r="1975" ht="19" customHeight="1" spans="1:10">
      <c r="A1975" s="2">
        <v>6</v>
      </c>
      <c r="B1975" s="2" t="s">
        <v>562</v>
      </c>
      <c r="C1975" s="2" t="s">
        <v>121</v>
      </c>
      <c r="D1975" s="3">
        <v>4014.1</v>
      </c>
      <c r="E1975" s="3">
        <v>3956.3</v>
      </c>
      <c r="F1975" s="3">
        <f t="shared" si="60"/>
        <v>3956.3</v>
      </c>
      <c r="G1975" s="3">
        <f t="shared" si="61"/>
        <v>57.7999999999997</v>
      </c>
      <c r="H1975" s="2" t="s">
        <v>2978</v>
      </c>
      <c r="I1975" s="2" t="s">
        <v>3828</v>
      </c>
      <c r="J1975" s="2" t="s">
        <v>3124</v>
      </c>
    </row>
    <row r="1976" ht="19" customHeight="1" spans="1:10">
      <c r="A1976" s="2">
        <v>6</v>
      </c>
      <c r="B1976" s="2" t="s">
        <v>344</v>
      </c>
      <c r="C1976" s="2" t="s">
        <v>312</v>
      </c>
      <c r="D1976" s="3">
        <v>5793.7</v>
      </c>
      <c r="E1976" s="3">
        <v>5281.4</v>
      </c>
      <c r="F1976" s="3">
        <f t="shared" si="60"/>
        <v>5281.4</v>
      </c>
      <c r="G1976" s="3">
        <f t="shared" si="61"/>
        <v>512.3</v>
      </c>
      <c r="H1976" s="2" t="s">
        <v>2978</v>
      </c>
      <c r="I1976" s="2" t="s">
        <v>3828</v>
      </c>
      <c r="J1976" s="2" t="s">
        <v>3523</v>
      </c>
    </row>
    <row r="1977" ht="19" customHeight="1" spans="1:10">
      <c r="A1977" s="2">
        <v>6</v>
      </c>
      <c r="B1977" s="2" t="s">
        <v>223</v>
      </c>
      <c r="C1977" s="2" t="s">
        <v>179</v>
      </c>
      <c r="D1977" s="3">
        <v>8167.9</v>
      </c>
      <c r="E1977" s="3">
        <v>6771.5</v>
      </c>
      <c r="F1977" s="3">
        <f t="shared" si="60"/>
        <v>6771.5</v>
      </c>
      <c r="G1977" s="3">
        <f t="shared" si="61"/>
        <v>1396.4</v>
      </c>
      <c r="H1977" s="2" t="s">
        <v>2978</v>
      </c>
      <c r="I1977" s="2" t="s">
        <v>3828</v>
      </c>
      <c r="J1977" s="2" t="s">
        <v>3401</v>
      </c>
    </row>
    <row r="1978" ht="19" customHeight="1" spans="1:10">
      <c r="A1978" s="2">
        <v>6</v>
      </c>
      <c r="B1978" s="2" t="s">
        <v>140</v>
      </c>
      <c r="C1978" s="2" t="s">
        <v>121</v>
      </c>
      <c r="D1978" s="3">
        <v>4537.5</v>
      </c>
      <c r="E1978" s="3">
        <v>3324.5</v>
      </c>
      <c r="F1978" s="3">
        <f t="shared" si="60"/>
        <v>3324.5</v>
      </c>
      <c r="G1978" s="3">
        <f t="shared" si="61"/>
        <v>1213</v>
      </c>
      <c r="H1978" s="2" t="s">
        <v>2978</v>
      </c>
      <c r="I1978" s="2" t="s">
        <v>3828</v>
      </c>
      <c r="J1978" s="2" t="s">
        <v>3315</v>
      </c>
    </row>
    <row r="1979" ht="19" customHeight="1" spans="1:10">
      <c r="A1979" s="2">
        <v>6</v>
      </c>
      <c r="B1979" s="2" t="s">
        <v>345</v>
      </c>
      <c r="C1979" s="2" t="s">
        <v>312</v>
      </c>
      <c r="D1979" s="3">
        <v>10267</v>
      </c>
      <c r="E1979" s="3">
        <v>8075.4</v>
      </c>
      <c r="F1979" s="3">
        <f t="shared" si="60"/>
        <v>8075.4</v>
      </c>
      <c r="G1979" s="3">
        <f t="shared" si="61"/>
        <v>2191.6</v>
      </c>
      <c r="H1979" s="2" t="s">
        <v>2978</v>
      </c>
      <c r="I1979" s="2" t="s">
        <v>3828</v>
      </c>
      <c r="J1979" s="2" t="s">
        <v>3524</v>
      </c>
    </row>
    <row r="1980" ht="19" customHeight="1" spans="1:10">
      <c r="A1980" s="2">
        <v>6</v>
      </c>
      <c r="B1980" s="2" t="s">
        <v>3645</v>
      </c>
      <c r="C1980" s="2" t="s">
        <v>121</v>
      </c>
      <c r="D1980" s="3">
        <v>4102.9</v>
      </c>
      <c r="E1980" s="3">
        <v>4125.6</v>
      </c>
      <c r="F1980" s="3">
        <f t="shared" si="60"/>
        <v>4102.9</v>
      </c>
      <c r="G1980" s="3">
        <f t="shared" si="61"/>
        <v>0</v>
      </c>
      <c r="H1980" s="2" t="s">
        <v>2978</v>
      </c>
      <c r="I1980" s="2" t="s">
        <v>3828</v>
      </c>
      <c r="J1980" s="2" t="s">
        <v>3320</v>
      </c>
    </row>
    <row r="1981" ht="19" customHeight="1" spans="1:10">
      <c r="A1981" s="2">
        <v>6</v>
      </c>
      <c r="B1981" s="2" t="s">
        <v>463</v>
      </c>
      <c r="C1981" s="2" t="s">
        <v>179</v>
      </c>
      <c r="D1981" s="3">
        <v>1116.2</v>
      </c>
      <c r="E1981" s="3">
        <v>1628.2</v>
      </c>
      <c r="F1981" s="3">
        <f t="shared" si="60"/>
        <v>1116.2</v>
      </c>
      <c r="G1981" s="3">
        <f t="shared" si="61"/>
        <v>0</v>
      </c>
      <c r="H1981" s="2" t="s">
        <v>2978</v>
      </c>
      <c r="I1981" s="2" t="s">
        <v>3838</v>
      </c>
      <c r="J1981" s="2" t="s">
        <v>3183</v>
      </c>
    </row>
    <row r="1982" ht="19" customHeight="1" spans="1:10">
      <c r="A1982" s="2">
        <v>6</v>
      </c>
      <c r="B1982" s="2" t="s">
        <v>3501</v>
      </c>
      <c r="C1982" s="2" t="s">
        <v>179</v>
      </c>
      <c r="D1982" s="3">
        <v>8240.9</v>
      </c>
      <c r="E1982" s="3">
        <v>8246</v>
      </c>
      <c r="F1982" s="3">
        <f t="shared" si="60"/>
        <v>8240.9</v>
      </c>
      <c r="G1982" s="3">
        <f t="shared" si="61"/>
        <v>0</v>
      </c>
      <c r="H1982" s="2" t="s">
        <v>2978</v>
      </c>
      <c r="I1982" s="2" t="s">
        <v>3828</v>
      </c>
      <c r="J1982" s="2" t="s">
        <v>3101</v>
      </c>
    </row>
    <row r="1983" ht="19" customHeight="1" spans="1:10">
      <c r="A1983" s="2">
        <v>6</v>
      </c>
      <c r="B1983" s="2" t="s">
        <v>3781</v>
      </c>
      <c r="C1983" s="2" t="s">
        <v>121</v>
      </c>
      <c r="D1983" s="3">
        <v>1281.6</v>
      </c>
      <c r="E1983" s="3">
        <v>1285.4</v>
      </c>
      <c r="F1983" s="3">
        <f t="shared" si="60"/>
        <v>1281.6</v>
      </c>
      <c r="G1983" s="3">
        <f t="shared" si="61"/>
        <v>0</v>
      </c>
      <c r="H1983" s="2" t="s">
        <v>2978</v>
      </c>
      <c r="I1983" s="2" t="s">
        <v>3828</v>
      </c>
      <c r="J1983" s="2" t="s">
        <v>3116</v>
      </c>
    </row>
    <row r="1984" ht="19" customHeight="1" spans="1:10">
      <c r="A1984" s="2">
        <v>6</v>
      </c>
      <c r="B1984" s="2" t="s">
        <v>347</v>
      </c>
      <c r="C1984" s="2" t="s">
        <v>312</v>
      </c>
      <c r="D1984" s="3">
        <v>6629</v>
      </c>
      <c r="E1984" s="3">
        <v>6624.7</v>
      </c>
      <c r="F1984" s="3">
        <f t="shared" si="60"/>
        <v>6624.7</v>
      </c>
      <c r="G1984" s="3">
        <f t="shared" si="61"/>
        <v>4.30000000000018</v>
      </c>
      <c r="H1984" s="2" t="s">
        <v>2978</v>
      </c>
      <c r="I1984" s="2" t="s">
        <v>3828</v>
      </c>
      <c r="J1984" s="2" t="s">
        <v>3525</v>
      </c>
    </row>
    <row r="1985" ht="19" customHeight="1" spans="1:10">
      <c r="A1985" s="2">
        <v>6</v>
      </c>
      <c r="B1985" s="2" t="s">
        <v>3038</v>
      </c>
      <c r="C1985" s="2" t="s">
        <v>121</v>
      </c>
      <c r="D1985" s="3">
        <v>2983.8</v>
      </c>
      <c r="E1985" s="3"/>
      <c r="F1985" s="3">
        <f t="shared" si="60"/>
        <v>2983.8</v>
      </c>
      <c r="G1985" s="3">
        <f t="shared" si="61"/>
        <v>0</v>
      </c>
      <c r="H1985" s="2" t="s">
        <v>3039</v>
      </c>
      <c r="I1985" s="2" t="s">
        <v>3828</v>
      </c>
      <c r="J1985" s="2" t="s">
        <v>3007</v>
      </c>
    </row>
    <row r="1986" ht="19" customHeight="1" spans="1:10">
      <c r="A1986" s="2">
        <v>6</v>
      </c>
      <c r="B1986" s="2" t="s">
        <v>3041</v>
      </c>
      <c r="C1986" s="2" t="s">
        <v>121</v>
      </c>
      <c r="D1986" s="3">
        <v>2358.7</v>
      </c>
      <c r="E1986" s="3"/>
      <c r="F1986" s="3">
        <f t="shared" ref="F1986:F2049" si="62">IF(ISNUMBER(E1986),MIN(D1986,E1986),D1986)</f>
        <v>2358.7</v>
      </c>
      <c r="G1986" s="3">
        <f t="shared" ref="G1986:G2049" si="63">D1986-F1986</f>
        <v>0</v>
      </c>
      <c r="H1986" s="2" t="s">
        <v>3039</v>
      </c>
      <c r="I1986" s="2" t="s">
        <v>3828</v>
      </c>
      <c r="J1986" s="2" t="s">
        <v>3178</v>
      </c>
    </row>
    <row r="1987" ht="19" customHeight="1" spans="1:10">
      <c r="A1987" s="2">
        <v>6</v>
      </c>
      <c r="B1987" s="2" t="s">
        <v>464</v>
      </c>
      <c r="C1987" s="2" t="s">
        <v>444</v>
      </c>
      <c r="D1987" s="3">
        <v>1224</v>
      </c>
      <c r="E1987" s="3">
        <v>1216.9</v>
      </c>
      <c r="F1987" s="3">
        <f t="shared" si="62"/>
        <v>1216.9</v>
      </c>
      <c r="G1987" s="3">
        <f t="shared" si="63"/>
        <v>7.09999999999991</v>
      </c>
      <c r="H1987" s="2" t="s">
        <v>2978</v>
      </c>
      <c r="I1987" s="2" t="s">
        <v>3828</v>
      </c>
      <c r="J1987" s="2" t="s">
        <v>3496</v>
      </c>
    </row>
    <row r="1988" ht="19" customHeight="1" spans="1:10">
      <c r="A1988" s="2">
        <v>6</v>
      </c>
      <c r="B1988" s="2" t="s">
        <v>273</v>
      </c>
      <c r="C1988" s="2" t="s">
        <v>274</v>
      </c>
      <c r="D1988" s="3">
        <v>6638.8</v>
      </c>
      <c r="E1988" s="3"/>
      <c r="F1988" s="3">
        <f t="shared" si="62"/>
        <v>6638.8</v>
      </c>
      <c r="G1988" s="3">
        <f t="shared" si="63"/>
        <v>0</v>
      </c>
      <c r="H1988" s="2" t="s">
        <v>3039</v>
      </c>
      <c r="I1988" s="2" t="s">
        <v>3828</v>
      </c>
      <c r="J1988" s="2" t="s">
        <v>3046</v>
      </c>
    </row>
    <row r="1989" ht="19" customHeight="1" spans="1:10">
      <c r="A1989" s="2">
        <v>6</v>
      </c>
      <c r="B1989" s="2" t="s">
        <v>467</v>
      </c>
      <c r="C1989" s="2" t="s">
        <v>121</v>
      </c>
      <c r="D1989" s="3">
        <v>4962.1</v>
      </c>
      <c r="E1989" s="3"/>
      <c r="F1989" s="3">
        <f t="shared" si="62"/>
        <v>4962.1</v>
      </c>
      <c r="G1989" s="3">
        <f t="shared" si="63"/>
        <v>0</v>
      </c>
      <c r="H1989" s="2" t="s">
        <v>3039</v>
      </c>
      <c r="I1989" s="2" t="s">
        <v>3828</v>
      </c>
      <c r="J1989" s="2" t="s">
        <v>3157</v>
      </c>
    </row>
    <row r="1990" ht="19" customHeight="1" spans="1:10">
      <c r="A1990" s="2">
        <v>6</v>
      </c>
      <c r="B1990" s="2" t="s">
        <v>224</v>
      </c>
      <c r="C1990" s="2" t="s">
        <v>179</v>
      </c>
      <c r="D1990" s="3">
        <v>1699.5</v>
      </c>
      <c r="E1990" s="3"/>
      <c r="F1990" s="3">
        <f t="shared" si="62"/>
        <v>1699.5</v>
      </c>
      <c r="G1990" s="3">
        <f t="shared" si="63"/>
        <v>0</v>
      </c>
      <c r="H1990" s="2" t="s">
        <v>3039</v>
      </c>
      <c r="I1990" s="2" t="s">
        <v>3828</v>
      </c>
      <c r="J1990" s="2" t="s">
        <v>3417</v>
      </c>
    </row>
    <row r="1991" ht="19" customHeight="1" spans="1:10">
      <c r="A1991" s="2">
        <v>6</v>
      </c>
      <c r="B1991" s="2" t="s">
        <v>3649</v>
      </c>
      <c r="C1991" s="2" t="s">
        <v>66</v>
      </c>
      <c r="D1991" s="3">
        <v>5811.8</v>
      </c>
      <c r="E1991" s="3"/>
      <c r="F1991" s="3">
        <f t="shared" si="62"/>
        <v>5811.8</v>
      </c>
      <c r="G1991" s="3">
        <f t="shared" si="63"/>
        <v>0</v>
      </c>
      <c r="H1991" s="2" t="s">
        <v>3039</v>
      </c>
      <c r="I1991" s="2" t="s">
        <v>3828</v>
      </c>
      <c r="J1991" s="2" t="s">
        <v>3110</v>
      </c>
    </row>
    <row r="1992" ht="19" customHeight="1" spans="1:10">
      <c r="A1992" s="2">
        <v>6</v>
      </c>
      <c r="B1992" s="2" t="s">
        <v>279</v>
      </c>
      <c r="C1992" s="2" t="s">
        <v>274</v>
      </c>
      <c r="D1992" s="3">
        <v>6343.5</v>
      </c>
      <c r="E1992" s="3"/>
      <c r="F1992" s="3">
        <f t="shared" si="62"/>
        <v>6343.5</v>
      </c>
      <c r="G1992" s="3">
        <f t="shared" si="63"/>
        <v>0</v>
      </c>
      <c r="H1992" s="2" t="s">
        <v>3039</v>
      </c>
      <c r="I1992" s="2" t="s">
        <v>3828</v>
      </c>
      <c r="J1992" s="2" t="s">
        <v>2980</v>
      </c>
    </row>
    <row r="1993" ht="19" customHeight="1" spans="1:10">
      <c r="A1993" s="2">
        <v>6</v>
      </c>
      <c r="B1993" s="2" t="s">
        <v>3504</v>
      </c>
      <c r="C1993" s="2" t="s">
        <v>274</v>
      </c>
      <c r="D1993" s="3">
        <v>5339</v>
      </c>
      <c r="E1993" s="3"/>
      <c r="F1993" s="3">
        <f t="shared" si="62"/>
        <v>5339</v>
      </c>
      <c r="G1993" s="3">
        <f t="shared" si="63"/>
        <v>0</v>
      </c>
      <c r="H1993" s="2" t="s">
        <v>3039</v>
      </c>
      <c r="I1993" s="2" t="s">
        <v>3828</v>
      </c>
      <c r="J1993" s="2" t="s">
        <v>3114</v>
      </c>
    </row>
    <row r="1994" ht="19" customHeight="1" spans="1:10">
      <c r="A1994" s="2">
        <v>6</v>
      </c>
      <c r="B1994" s="2" t="s">
        <v>3652</v>
      </c>
      <c r="C1994" s="2" t="s">
        <v>274</v>
      </c>
      <c r="D1994" s="3">
        <v>7252.3</v>
      </c>
      <c r="E1994" s="3"/>
      <c r="F1994" s="3">
        <f t="shared" si="62"/>
        <v>7252.3</v>
      </c>
      <c r="G1994" s="3">
        <f t="shared" si="63"/>
        <v>0</v>
      </c>
      <c r="H1994" s="2" t="s">
        <v>3039</v>
      </c>
      <c r="I1994" s="2" t="s">
        <v>3828</v>
      </c>
      <c r="J1994" s="2" t="s">
        <v>3291</v>
      </c>
    </row>
    <row r="1995" ht="19" customHeight="1" spans="1:10">
      <c r="A1995" s="2">
        <v>6</v>
      </c>
      <c r="B1995" s="2" t="s">
        <v>3654</v>
      </c>
      <c r="C1995" s="2" t="s">
        <v>444</v>
      </c>
      <c r="D1995" s="3">
        <v>54.6</v>
      </c>
      <c r="E1995" s="3"/>
      <c r="F1995" s="3">
        <f t="shared" si="62"/>
        <v>54.6</v>
      </c>
      <c r="G1995" s="3">
        <f t="shared" si="63"/>
        <v>0</v>
      </c>
      <c r="H1995" s="2" t="s">
        <v>3039</v>
      </c>
      <c r="I1995" s="2" t="s">
        <v>3840</v>
      </c>
      <c r="J1995" s="2" t="s">
        <v>3498</v>
      </c>
    </row>
    <row r="1996" ht="19" customHeight="1" spans="1:10">
      <c r="A1996" s="2">
        <v>6</v>
      </c>
      <c r="B1996" s="2" t="s">
        <v>229</v>
      </c>
      <c r="C1996" s="2" t="s">
        <v>179</v>
      </c>
      <c r="D1996" s="3">
        <v>1316</v>
      </c>
      <c r="E1996" s="3"/>
      <c r="F1996" s="3">
        <f t="shared" si="62"/>
        <v>1316</v>
      </c>
      <c r="G1996" s="3">
        <f t="shared" si="63"/>
        <v>0</v>
      </c>
      <c r="H1996" s="2" t="s">
        <v>3039</v>
      </c>
      <c r="I1996" s="2" t="s">
        <v>3828</v>
      </c>
      <c r="J1996" s="2" t="s">
        <v>3292</v>
      </c>
    </row>
    <row r="1997" ht="19" customHeight="1" spans="1:10">
      <c r="A1997" s="2">
        <v>6</v>
      </c>
      <c r="B1997" s="2" t="s">
        <v>280</v>
      </c>
      <c r="C1997" s="2" t="s">
        <v>274</v>
      </c>
      <c r="D1997" s="3">
        <v>5847.9</v>
      </c>
      <c r="E1997" s="3"/>
      <c r="F1997" s="3">
        <f t="shared" si="62"/>
        <v>5847.9</v>
      </c>
      <c r="G1997" s="3">
        <f t="shared" si="63"/>
        <v>0</v>
      </c>
      <c r="H1997" s="2" t="s">
        <v>3039</v>
      </c>
      <c r="I1997" s="2" t="s">
        <v>3828</v>
      </c>
      <c r="J1997" s="2" t="s">
        <v>3138</v>
      </c>
    </row>
    <row r="1998" ht="19" customHeight="1" spans="1:10">
      <c r="A1998" s="2">
        <v>6</v>
      </c>
      <c r="B1998" s="2" t="s">
        <v>472</v>
      </c>
      <c r="C1998" s="2" t="s">
        <v>444</v>
      </c>
      <c r="D1998" s="3">
        <v>652</v>
      </c>
      <c r="E1998" s="3"/>
      <c r="F1998" s="3">
        <f t="shared" si="62"/>
        <v>652</v>
      </c>
      <c r="G1998" s="3">
        <f t="shared" si="63"/>
        <v>0</v>
      </c>
      <c r="H1998" s="2" t="s">
        <v>3039</v>
      </c>
      <c r="I1998" s="2" t="s">
        <v>3828</v>
      </c>
      <c r="J1998" s="2" t="s">
        <v>3499</v>
      </c>
    </row>
    <row r="1999" ht="19" customHeight="1" spans="1:10">
      <c r="A1999" s="2">
        <v>6</v>
      </c>
      <c r="B1999" s="2" t="s">
        <v>232</v>
      </c>
      <c r="C1999" s="2" t="s">
        <v>179</v>
      </c>
      <c r="D1999" s="3">
        <v>669.4</v>
      </c>
      <c r="E1999" s="3"/>
      <c r="F1999" s="3">
        <f t="shared" si="62"/>
        <v>669.4</v>
      </c>
      <c r="G1999" s="3">
        <f t="shared" si="63"/>
        <v>0</v>
      </c>
      <c r="H1999" s="2" t="s">
        <v>3039</v>
      </c>
      <c r="I1999" s="2" t="s">
        <v>3833</v>
      </c>
      <c r="J1999" s="2" t="s">
        <v>3337</v>
      </c>
    </row>
    <row r="2000" ht="19" customHeight="1" spans="1:10">
      <c r="A2000" s="2">
        <v>6</v>
      </c>
      <c r="B2000" s="2" t="s">
        <v>475</v>
      </c>
      <c r="C2000" s="2" t="s">
        <v>121</v>
      </c>
      <c r="D2000" s="3">
        <v>4365.2</v>
      </c>
      <c r="E2000" s="3"/>
      <c r="F2000" s="3">
        <f t="shared" si="62"/>
        <v>4365.2</v>
      </c>
      <c r="G2000" s="3">
        <f t="shared" si="63"/>
        <v>0</v>
      </c>
      <c r="H2000" s="2" t="s">
        <v>3039</v>
      </c>
      <c r="I2000" s="2" t="s">
        <v>3828</v>
      </c>
      <c r="J2000" s="2" t="s">
        <v>3170</v>
      </c>
    </row>
    <row r="2001" ht="19" customHeight="1" spans="1:10">
      <c r="A2001" s="2">
        <v>6</v>
      </c>
      <c r="B2001" s="2" t="s">
        <v>234</v>
      </c>
      <c r="C2001" s="2" t="s">
        <v>179</v>
      </c>
      <c r="D2001" s="3">
        <v>1034.3</v>
      </c>
      <c r="E2001" s="3"/>
      <c r="F2001" s="3">
        <f t="shared" si="62"/>
        <v>1034.3</v>
      </c>
      <c r="G2001" s="3">
        <f t="shared" si="63"/>
        <v>0</v>
      </c>
      <c r="H2001" s="2" t="s">
        <v>3039</v>
      </c>
      <c r="I2001" s="2" t="s">
        <v>3833</v>
      </c>
      <c r="J2001" s="2" t="s">
        <v>3115</v>
      </c>
    </row>
    <row r="2002" ht="19" customHeight="1" spans="1:10">
      <c r="A2002" s="2">
        <v>6</v>
      </c>
      <c r="B2002" s="2" t="s">
        <v>3656</v>
      </c>
      <c r="C2002" s="2" t="s">
        <v>274</v>
      </c>
      <c r="D2002" s="3">
        <v>6289.1</v>
      </c>
      <c r="E2002" s="3"/>
      <c r="F2002" s="3">
        <f t="shared" si="62"/>
        <v>6289.1</v>
      </c>
      <c r="G2002" s="3">
        <f t="shared" si="63"/>
        <v>0</v>
      </c>
      <c r="H2002" s="2" t="s">
        <v>3039</v>
      </c>
      <c r="I2002" s="2" t="s">
        <v>3828</v>
      </c>
      <c r="J2002" s="2" t="s">
        <v>3084</v>
      </c>
    </row>
    <row r="2003" ht="19" customHeight="1" spans="1:10">
      <c r="A2003" s="2">
        <v>6</v>
      </c>
      <c r="B2003" s="2" t="s">
        <v>281</v>
      </c>
      <c r="C2003" s="2" t="s">
        <v>274</v>
      </c>
      <c r="D2003" s="3">
        <v>6480.8</v>
      </c>
      <c r="E2003" s="3"/>
      <c r="F2003" s="3">
        <f t="shared" si="62"/>
        <v>6480.8</v>
      </c>
      <c r="G2003" s="3">
        <f t="shared" si="63"/>
        <v>0</v>
      </c>
      <c r="H2003" s="2" t="s">
        <v>3039</v>
      </c>
      <c r="I2003" s="2" t="s">
        <v>3828</v>
      </c>
      <c r="J2003" s="2" t="s">
        <v>3304</v>
      </c>
    </row>
    <row r="2004" ht="19" customHeight="1" spans="1:10">
      <c r="A2004" s="2">
        <v>6</v>
      </c>
      <c r="B2004" s="2" t="s">
        <v>482</v>
      </c>
      <c r="C2004" s="2" t="s">
        <v>121</v>
      </c>
      <c r="D2004" s="3">
        <v>5140.9</v>
      </c>
      <c r="E2004" s="3"/>
      <c r="F2004" s="3">
        <f t="shared" si="62"/>
        <v>5140.9</v>
      </c>
      <c r="G2004" s="3">
        <f t="shared" si="63"/>
        <v>0</v>
      </c>
      <c r="H2004" s="2" t="s">
        <v>3039</v>
      </c>
      <c r="I2004" s="2" t="s">
        <v>3828</v>
      </c>
      <c r="J2004" s="2" t="s">
        <v>3174</v>
      </c>
    </row>
    <row r="2005" ht="19" customHeight="1" spans="1:10">
      <c r="A2005" s="2">
        <v>6</v>
      </c>
      <c r="B2005" s="2" t="s">
        <v>3657</v>
      </c>
      <c r="C2005" s="2" t="s">
        <v>444</v>
      </c>
      <c r="D2005" s="3">
        <v>720.5</v>
      </c>
      <c r="E2005" s="3"/>
      <c r="F2005" s="3">
        <f t="shared" si="62"/>
        <v>720.5</v>
      </c>
      <c r="G2005" s="3">
        <f t="shared" si="63"/>
        <v>0</v>
      </c>
      <c r="H2005" s="2" t="s">
        <v>3039</v>
      </c>
      <c r="I2005" s="2" t="s">
        <v>3828</v>
      </c>
      <c r="J2005" s="2" t="s">
        <v>3500</v>
      </c>
    </row>
    <row r="2006" ht="19" customHeight="1" spans="1:10">
      <c r="A2006" s="2">
        <v>6</v>
      </c>
      <c r="B2006" s="2" t="s">
        <v>64</v>
      </c>
      <c r="C2006" s="2" t="s">
        <v>66</v>
      </c>
      <c r="D2006" s="3">
        <v>4101.6</v>
      </c>
      <c r="E2006" s="3"/>
      <c r="F2006" s="3">
        <f t="shared" si="62"/>
        <v>4101.6</v>
      </c>
      <c r="G2006" s="3">
        <f t="shared" si="63"/>
        <v>0</v>
      </c>
      <c r="H2006" s="2" t="s">
        <v>3039</v>
      </c>
      <c r="I2006" s="2" t="s">
        <v>3828</v>
      </c>
      <c r="J2006" s="2" t="s">
        <v>2992</v>
      </c>
    </row>
    <row r="2007" ht="19" customHeight="1" spans="1:10">
      <c r="A2007" s="2">
        <v>6</v>
      </c>
      <c r="B2007" s="2" t="s">
        <v>72</v>
      </c>
      <c r="C2007" s="2" t="s">
        <v>66</v>
      </c>
      <c r="D2007" s="3">
        <v>2584.4</v>
      </c>
      <c r="E2007" s="3"/>
      <c r="F2007" s="3">
        <f t="shared" si="62"/>
        <v>2584.4</v>
      </c>
      <c r="G2007" s="3">
        <f t="shared" si="63"/>
        <v>0</v>
      </c>
      <c r="H2007" s="2" t="s">
        <v>3039</v>
      </c>
      <c r="I2007" s="2" t="s">
        <v>3828</v>
      </c>
      <c r="J2007" s="2" t="s">
        <v>3241</v>
      </c>
    </row>
    <row r="2008" ht="19" customHeight="1" spans="1:10">
      <c r="A2008" s="2">
        <v>6</v>
      </c>
      <c r="B2008" s="2" t="s">
        <v>573</v>
      </c>
      <c r="C2008" s="2" t="s">
        <v>564</v>
      </c>
      <c r="D2008" s="3">
        <v>1584.2</v>
      </c>
      <c r="E2008" s="3"/>
      <c r="F2008" s="3">
        <f t="shared" si="62"/>
        <v>1584.2</v>
      </c>
      <c r="G2008" s="3">
        <f t="shared" si="63"/>
        <v>0</v>
      </c>
      <c r="H2008" s="2" t="s">
        <v>3039</v>
      </c>
      <c r="I2008" s="2" t="s">
        <v>3828</v>
      </c>
      <c r="J2008" s="2" t="s">
        <v>3569</v>
      </c>
    </row>
    <row r="2009" ht="19" customHeight="1" spans="1:10">
      <c r="A2009" s="2">
        <v>6</v>
      </c>
      <c r="B2009" s="2" t="s">
        <v>3506</v>
      </c>
      <c r="C2009" s="2" t="s">
        <v>66</v>
      </c>
      <c r="D2009" s="3">
        <v>1795.2</v>
      </c>
      <c r="E2009" s="3"/>
      <c r="F2009" s="3">
        <f t="shared" si="62"/>
        <v>1795.2</v>
      </c>
      <c r="G2009" s="3">
        <f t="shared" si="63"/>
        <v>0</v>
      </c>
      <c r="H2009" s="2" t="s">
        <v>3039</v>
      </c>
      <c r="I2009" s="2" t="s">
        <v>3828</v>
      </c>
      <c r="J2009" s="2" t="s">
        <v>3095</v>
      </c>
    </row>
    <row r="2010" ht="19" customHeight="1" spans="1:10">
      <c r="A2010" s="2">
        <v>6</v>
      </c>
      <c r="B2010" s="2" t="s">
        <v>487</v>
      </c>
      <c r="C2010" s="2" t="s">
        <v>121</v>
      </c>
      <c r="D2010" s="3">
        <v>4456.5</v>
      </c>
      <c r="E2010" s="3"/>
      <c r="F2010" s="3">
        <f t="shared" si="62"/>
        <v>4456.5</v>
      </c>
      <c r="G2010" s="3">
        <f t="shared" si="63"/>
        <v>0</v>
      </c>
      <c r="H2010" s="2" t="s">
        <v>3039</v>
      </c>
      <c r="I2010" s="2" t="s">
        <v>3828</v>
      </c>
      <c r="J2010" s="2" t="s">
        <v>3254</v>
      </c>
    </row>
    <row r="2011" ht="19" customHeight="1" spans="1:10">
      <c r="A2011" s="2">
        <v>6</v>
      </c>
      <c r="B2011" s="2" t="s">
        <v>3052</v>
      </c>
      <c r="C2011" s="2" t="s">
        <v>179</v>
      </c>
      <c r="D2011" s="3">
        <v>378.4</v>
      </c>
      <c r="E2011" s="3"/>
      <c r="F2011" s="3">
        <f t="shared" si="62"/>
        <v>378.4</v>
      </c>
      <c r="G2011" s="3">
        <f t="shared" si="63"/>
        <v>0</v>
      </c>
      <c r="H2011" s="2" t="s">
        <v>3039</v>
      </c>
      <c r="I2011" s="2" t="s">
        <v>3841</v>
      </c>
      <c r="J2011" s="2" t="s">
        <v>3221</v>
      </c>
    </row>
    <row r="2012" ht="19" customHeight="1" spans="1:10">
      <c r="A2012" s="2">
        <v>6</v>
      </c>
      <c r="B2012" s="2" t="s">
        <v>579</v>
      </c>
      <c r="C2012" s="2" t="s">
        <v>121</v>
      </c>
      <c r="D2012" s="3">
        <v>3602.9</v>
      </c>
      <c r="E2012" s="3"/>
      <c r="F2012" s="3">
        <f t="shared" si="62"/>
        <v>3602.9</v>
      </c>
      <c r="G2012" s="3">
        <f t="shared" si="63"/>
        <v>0</v>
      </c>
      <c r="H2012" s="2" t="s">
        <v>3039</v>
      </c>
      <c r="I2012" s="2" t="s">
        <v>3828</v>
      </c>
      <c r="J2012" s="2" t="s">
        <v>3262</v>
      </c>
    </row>
    <row r="2013" ht="19" customHeight="1" spans="1:10">
      <c r="A2013" s="2">
        <v>6</v>
      </c>
      <c r="B2013" s="2" t="s">
        <v>355</v>
      </c>
      <c r="C2013" s="2" t="s">
        <v>356</v>
      </c>
      <c r="D2013" s="3">
        <v>3297.4</v>
      </c>
      <c r="E2013" s="3"/>
      <c r="F2013" s="3">
        <f t="shared" si="62"/>
        <v>3297.4</v>
      </c>
      <c r="G2013" s="3">
        <f t="shared" si="63"/>
        <v>0</v>
      </c>
      <c r="H2013" s="2" t="s">
        <v>3039</v>
      </c>
      <c r="I2013" s="2" t="s">
        <v>3828</v>
      </c>
      <c r="J2013" s="2" t="s">
        <v>3274</v>
      </c>
    </row>
    <row r="2014" ht="19" customHeight="1" spans="1:10">
      <c r="A2014" s="2">
        <v>6</v>
      </c>
      <c r="B2014" s="2" t="s">
        <v>580</v>
      </c>
      <c r="C2014" s="2" t="s">
        <v>121</v>
      </c>
      <c r="D2014" s="3">
        <v>1061.6</v>
      </c>
      <c r="E2014" s="3"/>
      <c r="F2014" s="3">
        <f t="shared" si="62"/>
        <v>1061.6</v>
      </c>
      <c r="G2014" s="3">
        <f t="shared" si="63"/>
        <v>0</v>
      </c>
      <c r="H2014" s="2" t="s">
        <v>3039</v>
      </c>
      <c r="I2014" s="2" t="s">
        <v>3828</v>
      </c>
      <c r="J2014" s="2" t="s">
        <v>3226</v>
      </c>
    </row>
    <row r="2015" ht="19" customHeight="1" spans="1:10">
      <c r="A2015" s="2">
        <v>6</v>
      </c>
      <c r="B2015" s="2" t="s">
        <v>581</v>
      </c>
      <c r="C2015" s="2" t="s">
        <v>121</v>
      </c>
      <c r="D2015" s="3">
        <v>4252.6</v>
      </c>
      <c r="E2015" s="3"/>
      <c r="F2015" s="3">
        <f t="shared" si="62"/>
        <v>4252.6</v>
      </c>
      <c r="G2015" s="3">
        <f t="shared" si="63"/>
        <v>0</v>
      </c>
      <c r="H2015" s="2" t="s">
        <v>3039</v>
      </c>
      <c r="I2015" s="2" t="s">
        <v>3828</v>
      </c>
      <c r="J2015" s="2" t="s">
        <v>3068</v>
      </c>
    </row>
    <row r="2016" ht="19" customHeight="1" spans="1:10">
      <c r="A2016" s="2">
        <v>6</v>
      </c>
      <c r="B2016" s="2" t="s">
        <v>3060</v>
      </c>
      <c r="C2016" s="2" t="s">
        <v>179</v>
      </c>
      <c r="D2016" s="3">
        <v>23.9</v>
      </c>
      <c r="E2016" s="3"/>
      <c r="F2016" s="3">
        <f t="shared" si="62"/>
        <v>23.9</v>
      </c>
      <c r="G2016" s="3">
        <f t="shared" si="63"/>
        <v>0</v>
      </c>
      <c r="H2016" s="2" t="s">
        <v>3039</v>
      </c>
      <c r="I2016" s="2" t="s">
        <v>3840</v>
      </c>
      <c r="J2016" s="2" t="s">
        <v>3336</v>
      </c>
    </row>
    <row r="2017" ht="19" customHeight="1" spans="1:10">
      <c r="A2017" s="2">
        <v>6</v>
      </c>
      <c r="B2017" s="2" t="s">
        <v>3063</v>
      </c>
      <c r="C2017" s="2" t="s">
        <v>179</v>
      </c>
      <c r="D2017" s="3">
        <v>150.6</v>
      </c>
      <c r="E2017" s="3"/>
      <c r="F2017" s="3">
        <f t="shared" si="62"/>
        <v>150.6</v>
      </c>
      <c r="G2017" s="3">
        <f t="shared" si="63"/>
        <v>0</v>
      </c>
      <c r="H2017" s="2" t="s">
        <v>3039</v>
      </c>
      <c r="I2017" s="2" t="s">
        <v>3842</v>
      </c>
      <c r="J2017" s="2" t="s">
        <v>3344</v>
      </c>
    </row>
    <row r="2018" ht="19" customHeight="1" spans="1:10">
      <c r="A2018" s="2">
        <v>6</v>
      </c>
      <c r="B2018" s="2" t="s">
        <v>583</v>
      </c>
      <c r="C2018" s="2" t="s">
        <v>121</v>
      </c>
      <c r="D2018" s="3">
        <v>4113.6</v>
      </c>
      <c r="E2018" s="3"/>
      <c r="F2018" s="3">
        <f t="shared" si="62"/>
        <v>4113.6</v>
      </c>
      <c r="G2018" s="3">
        <f t="shared" si="63"/>
        <v>0</v>
      </c>
      <c r="H2018" s="2" t="s">
        <v>3039</v>
      </c>
      <c r="I2018" s="2" t="s">
        <v>3828</v>
      </c>
      <c r="J2018" s="2" t="s">
        <v>3203</v>
      </c>
    </row>
    <row r="2019" ht="19" customHeight="1" spans="1:10">
      <c r="A2019" s="2">
        <v>6</v>
      </c>
      <c r="B2019" s="2" t="s">
        <v>490</v>
      </c>
      <c r="C2019" s="2" t="s">
        <v>121</v>
      </c>
      <c r="D2019" s="3">
        <v>4995.8</v>
      </c>
      <c r="E2019" s="3"/>
      <c r="F2019" s="3">
        <f t="shared" si="62"/>
        <v>4995.8</v>
      </c>
      <c r="G2019" s="3">
        <f t="shared" si="63"/>
        <v>0</v>
      </c>
      <c r="H2019" s="2" t="s">
        <v>3039</v>
      </c>
      <c r="I2019" s="2" t="s">
        <v>3828</v>
      </c>
      <c r="J2019" s="2" t="s">
        <v>3294</v>
      </c>
    </row>
    <row r="2020" ht="19" customHeight="1" spans="1:10">
      <c r="A2020" s="2">
        <v>6</v>
      </c>
      <c r="B2020" s="2" t="s">
        <v>584</v>
      </c>
      <c r="C2020" s="2" t="s">
        <v>121</v>
      </c>
      <c r="D2020" s="3">
        <v>1229.3</v>
      </c>
      <c r="E2020" s="3"/>
      <c r="F2020" s="3">
        <f t="shared" si="62"/>
        <v>1229.3</v>
      </c>
      <c r="G2020" s="3">
        <f t="shared" si="63"/>
        <v>0</v>
      </c>
      <c r="H2020" s="2" t="s">
        <v>3039</v>
      </c>
      <c r="I2020" s="2" t="s">
        <v>3828</v>
      </c>
      <c r="J2020" s="2" t="s">
        <v>3139</v>
      </c>
    </row>
    <row r="2021" ht="19" customHeight="1" spans="1:10">
      <c r="A2021" s="2">
        <v>6</v>
      </c>
      <c r="B2021" s="2" t="s">
        <v>585</v>
      </c>
      <c r="C2021" s="2" t="s">
        <v>121</v>
      </c>
      <c r="D2021" s="3">
        <v>4163.7</v>
      </c>
      <c r="E2021" s="3"/>
      <c r="F2021" s="3">
        <f t="shared" si="62"/>
        <v>4163.7</v>
      </c>
      <c r="G2021" s="3">
        <f t="shared" si="63"/>
        <v>0</v>
      </c>
      <c r="H2021" s="2" t="s">
        <v>3039</v>
      </c>
      <c r="I2021" s="2" t="s">
        <v>3828</v>
      </c>
      <c r="J2021" s="2" t="s">
        <v>3269</v>
      </c>
    </row>
    <row r="2022" ht="19" customHeight="1" spans="1:10">
      <c r="A2022" s="2">
        <v>6</v>
      </c>
      <c r="B2022" s="2" t="s">
        <v>587</v>
      </c>
      <c r="C2022" s="2" t="s">
        <v>121</v>
      </c>
      <c r="D2022" s="3">
        <v>4767.6</v>
      </c>
      <c r="E2022" s="3"/>
      <c r="F2022" s="3">
        <f t="shared" si="62"/>
        <v>4767.6</v>
      </c>
      <c r="G2022" s="3">
        <f t="shared" si="63"/>
        <v>0</v>
      </c>
      <c r="H2022" s="2" t="s">
        <v>3039</v>
      </c>
      <c r="I2022" s="2" t="s">
        <v>3828</v>
      </c>
      <c r="J2022" s="2" t="s">
        <v>3096</v>
      </c>
    </row>
    <row r="2023" ht="19" customHeight="1" spans="1:10">
      <c r="A2023" s="2">
        <v>6</v>
      </c>
      <c r="B2023" s="2" t="s">
        <v>588</v>
      </c>
      <c r="C2023" s="2" t="s">
        <v>3070</v>
      </c>
      <c r="D2023" s="3">
        <v>1141</v>
      </c>
      <c r="E2023" s="3"/>
      <c r="F2023" s="3">
        <f t="shared" si="62"/>
        <v>1141</v>
      </c>
      <c r="G2023" s="3">
        <f t="shared" si="63"/>
        <v>0</v>
      </c>
      <c r="H2023" s="2" t="s">
        <v>3039</v>
      </c>
      <c r="I2023" s="2" t="s">
        <v>3828</v>
      </c>
      <c r="J2023" s="2" t="s">
        <v>3527</v>
      </c>
    </row>
    <row r="2024" ht="19" customHeight="1" spans="1:10">
      <c r="A2024" s="2">
        <v>6</v>
      </c>
      <c r="B2024" s="2" t="s">
        <v>591</v>
      </c>
      <c r="C2024" s="2" t="s">
        <v>121</v>
      </c>
      <c r="D2024" s="3">
        <v>1432.8</v>
      </c>
      <c r="E2024" s="3"/>
      <c r="F2024" s="3">
        <f t="shared" si="62"/>
        <v>1432.8</v>
      </c>
      <c r="G2024" s="3">
        <f t="shared" si="63"/>
        <v>0</v>
      </c>
      <c r="H2024" s="2" t="s">
        <v>3039</v>
      </c>
      <c r="I2024" s="2" t="s">
        <v>3828</v>
      </c>
      <c r="J2024" s="2" t="s">
        <v>3246</v>
      </c>
    </row>
    <row r="2025" ht="19" customHeight="1" spans="1:10">
      <c r="A2025" s="2">
        <v>6</v>
      </c>
      <c r="B2025" s="2" t="s">
        <v>593</v>
      </c>
      <c r="C2025" s="2" t="s">
        <v>121</v>
      </c>
      <c r="D2025" s="3">
        <v>3133.4</v>
      </c>
      <c r="E2025" s="3"/>
      <c r="F2025" s="3">
        <f t="shared" si="62"/>
        <v>3133.4</v>
      </c>
      <c r="G2025" s="3">
        <f t="shared" si="63"/>
        <v>0</v>
      </c>
      <c r="H2025" s="2" t="s">
        <v>3039</v>
      </c>
      <c r="I2025" s="2" t="s">
        <v>3828</v>
      </c>
      <c r="J2025" s="2" t="s">
        <v>3270</v>
      </c>
    </row>
    <row r="2026" ht="19" customHeight="1" spans="1:10">
      <c r="A2026" s="2">
        <v>6</v>
      </c>
      <c r="B2026" s="2" t="s">
        <v>594</v>
      </c>
      <c r="C2026" s="2" t="s">
        <v>564</v>
      </c>
      <c r="D2026" s="3">
        <v>5121.1</v>
      </c>
      <c r="E2026" s="3"/>
      <c r="F2026" s="3">
        <f t="shared" si="62"/>
        <v>5121.1</v>
      </c>
      <c r="G2026" s="3">
        <f t="shared" si="63"/>
        <v>0</v>
      </c>
      <c r="H2026" s="2" t="s">
        <v>3039</v>
      </c>
      <c r="I2026" s="2" t="s">
        <v>3828</v>
      </c>
      <c r="J2026" s="2" t="s">
        <v>3570</v>
      </c>
    </row>
    <row r="2027" ht="19" customHeight="1" spans="1:10">
      <c r="A2027" s="2">
        <v>6</v>
      </c>
      <c r="B2027" s="2" t="s">
        <v>597</v>
      </c>
      <c r="C2027" s="2" t="s">
        <v>121</v>
      </c>
      <c r="D2027" s="3">
        <v>1964.2</v>
      </c>
      <c r="E2027" s="3"/>
      <c r="F2027" s="3">
        <f t="shared" si="62"/>
        <v>1964.2</v>
      </c>
      <c r="G2027" s="3">
        <f t="shared" si="63"/>
        <v>0</v>
      </c>
      <c r="H2027" s="2" t="s">
        <v>3039</v>
      </c>
      <c r="I2027" s="2" t="s">
        <v>3828</v>
      </c>
      <c r="J2027" s="2" t="s">
        <v>3200</v>
      </c>
    </row>
    <row r="2028" ht="19" customHeight="1" spans="1:10">
      <c r="A2028" s="2">
        <v>6</v>
      </c>
      <c r="B2028" s="2" t="s">
        <v>3078</v>
      </c>
      <c r="C2028" s="2" t="s">
        <v>66</v>
      </c>
      <c r="D2028" s="3">
        <v>57.5</v>
      </c>
      <c r="E2028" s="3"/>
      <c r="F2028" s="3">
        <f t="shared" si="62"/>
        <v>57.5</v>
      </c>
      <c r="G2028" s="3">
        <f t="shared" si="63"/>
        <v>0</v>
      </c>
      <c r="H2028" s="2" t="s">
        <v>3039</v>
      </c>
      <c r="I2028" s="2" t="s">
        <v>3843</v>
      </c>
      <c r="J2028" s="2" t="s">
        <v>3053</v>
      </c>
    </row>
    <row r="2029" ht="19" customHeight="1" spans="1:10">
      <c r="A2029" s="2">
        <v>6</v>
      </c>
      <c r="B2029" s="2" t="s">
        <v>3080</v>
      </c>
      <c r="C2029" s="2" t="s">
        <v>564</v>
      </c>
      <c r="D2029" s="3">
        <v>180.2</v>
      </c>
      <c r="E2029" s="3"/>
      <c r="F2029" s="3">
        <f t="shared" si="62"/>
        <v>180.2</v>
      </c>
      <c r="G2029" s="3">
        <f t="shared" si="63"/>
        <v>0</v>
      </c>
      <c r="H2029" s="2" t="s">
        <v>3039</v>
      </c>
      <c r="I2029" s="2" t="s">
        <v>3828</v>
      </c>
      <c r="J2029" s="2" t="s">
        <v>3571</v>
      </c>
    </row>
    <row r="2030" ht="19" customHeight="1" spans="1:10">
      <c r="A2030" s="2">
        <v>6</v>
      </c>
      <c r="B2030" s="2" t="s">
        <v>600</v>
      </c>
      <c r="C2030" s="2" t="s">
        <v>121</v>
      </c>
      <c r="D2030" s="3">
        <v>1692.6</v>
      </c>
      <c r="E2030" s="3"/>
      <c r="F2030" s="3">
        <f t="shared" si="62"/>
        <v>1692.6</v>
      </c>
      <c r="G2030" s="3">
        <f t="shared" si="63"/>
        <v>0</v>
      </c>
      <c r="H2030" s="2" t="s">
        <v>3039</v>
      </c>
      <c r="I2030" s="2" t="s">
        <v>3828</v>
      </c>
      <c r="J2030" s="2" t="s">
        <v>3117</v>
      </c>
    </row>
    <row r="2031" ht="19" customHeight="1" spans="1:10">
      <c r="A2031" s="2">
        <v>6</v>
      </c>
      <c r="B2031" s="2" t="s">
        <v>601</v>
      </c>
      <c r="C2031" s="2" t="s">
        <v>121</v>
      </c>
      <c r="D2031" s="3">
        <v>186.7</v>
      </c>
      <c r="E2031" s="3"/>
      <c r="F2031" s="3">
        <f t="shared" si="62"/>
        <v>186.7</v>
      </c>
      <c r="G2031" s="3">
        <f t="shared" si="63"/>
        <v>0</v>
      </c>
      <c r="H2031" s="2" t="s">
        <v>3039</v>
      </c>
      <c r="I2031" s="2" t="s">
        <v>3828</v>
      </c>
      <c r="J2031" s="2" t="s">
        <v>3182</v>
      </c>
    </row>
    <row r="2032" ht="19" customHeight="1" spans="1:10">
      <c r="A2032" s="2">
        <v>6</v>
      </c>
      <c r="B2032" s="2" t="s">
        <v>491</v>
      </c>
      <c r="C2032" s="2" t="s">
        <v>121</v>
      </c>
      <c r="D2032" s="3">
        <v>1379.2</v>
      </c>
      <c r="E2032" s="3"/>
      <c r="F2032" s="3">
        <f t="shared" si="62"/>
        <v>1379.2</v>
      </c>
      <c r="G2032" s="3">
        <f t="shared" si="63"/>
        <v>0</v>
      </c>
      <c r="H2032" s="2" t="s">
        <v>3039</v>
      </c>
      <c r="I2032" s="2" t="s">
        <v>3828</v>
      </c>
      <c r="J2032" s="2" t="s">
        <v>3143</v>
      </c>
    </row>
    <row r="2033" ht="19" customHeight="1" spans="1:10">
      <c r="A2033" s="2">
        <v>6</v>
      </c>
      <c r="B2033" s="2" t="s">
        <v>3085</v>
      </c>
      <c r="C2033" s="2" t="s">
        <v>179</v>
      </c>
      <c r="D2033" s="3">
        <v>606.3</v>
      </c>
      <c r="E2033" s="3"/>
      <c r="F2033" s="3">
        <f t="shared" si="62"/>
        <v>606.3</v>
      </c>
      <c r="G2033" s="3">
        <f t="shared" si="63"/>
        <v>0</v>
      </c>
      <c r="H2033" s="2" t="s">
        <v>3039</v>
      </c>
      <c r="I2033" s="2" t="s">
        <v>3841</v>
      </c>
      <c r="J2033" s="2" t="s">
        <v>3037</v>
      </c>
    </row>
    <row r="2034" ht="19" customHeight="1" spans="1:10">
      <c r="A2034" s="2">
        <v>6</v>
      </c>
      <c r="B2034" s="2" t="s">
        <v>603</v>
      </c>
      <c r="C2034" s="2" t="s">
        <v>121</v>
      </c>
      <c r="D2034" s="3">
        <v>2041.2</v>
      </c>
      <c r="E2034" s="3"/>
      <c r="F2034" s="3">
        <f t="shared" si="62"/>
        <v>2041.2</v>
      </c>
      <c r="G2034" s="3">
        <f t="shared" si="63"/>
        <v>0</v>
      </c>
      <c r="H2034" s="2" t="s">
        <v>3039</v>
      </c>
      <c r="I2034" s="2" t="s">
        <v>3828</v>
      </c>
      <c r="J2034" s="2" t="s">
        <v>3247</v>
      </c>
    </row>
    <row r="2035" ht="19" customHeight="1" spans="1:10">
      <c r="A2035" s="2">
        <v>6</v>
      </c>
      <c r="B2035" s="2" t="s">
        <v>604</v>
      </c>
      <c r="C2035" s="2" t="s">
        <v>564</v>
      </c>
      <c r="D2035" s="3">
        <v>1861.9</v>
      </c>
      <c r="E2035" s="3"/>
      <c r="F2035" s="3">
        <f t="shared" si="62"/>
        <v>1861.9</v>
      </c>
      <c r="G2035" s="3">
        <f t="shared" si="63"/>
        <v>0</v>
      </c>
      <c r="H2035" s="2" t="s">
        <v>3039</v>
      </c>
      <c r="I2035" s="2" t="s">
        <v>3828</v>
      </c>
      <c r="J2035" s="2" t="s">
        <v>3573</v>
      </c>
    </row>
    <row r="2036" ht="19" customHeight="1" spans="1:10">
      <c r="A2036" s="2">
        <v>6</v>
      </c>
      <c r="B2036" s="2" t="s">
        <v>607</v>
      </c>
      <c r="C2036" s="2" t="s">
        <v>121</v>
      </c>
      <c r="D2036" s="3">
        <v>888.2</v>
      </c>
      <c r="E2036" s="3"/>
      <c r="F2036" s="3">
        <f t="shared" si="62"/>
        <v>888.2</v>
      </c>
      <c r="G2036" s="3">
        <f t="shared" si="63"/>
        <v>0</v>
      </c>
      <c r="H2036" s="2" t="s">
        <v>3039</v>
      </c>
      <c r="I2036" s="2" t="s">
        <v>3828</v>
      </c>
      <c r="J2036" s="2" t="s">
        <v>3062</v>
      </c>
    </row>
    <row r="2037" ht="19" customHeight="1" spans="1:10">
      <c r="A2037" s="2">
        <v>6</v>
      </c>
      <c r="B2037" s="2" t="s">
        <v>608</v>
      </c>
      <c r="C2037" s="2" t="s">
        <v>3070</v>
      </c>
      <c r="D2037" s="3">
        <v>1672.2</v>
      </c>
      <c r="E2037" s="3"/>
      <c r="F2037" s="3">
        <f t="shared" si="62"/>
        <v>1672.2</v>
      </c>
      <c r="G2037" s="3">
        <f t="shared" si="63"/>
        <v>0</v>
      </c>
      <c r="H2037" s="2" t="s">
        <v>3039</v>
      </c>
      <c r="I2037" s="2" t="s">
        <v>3828</v>
      </c>
      <c r="J2037" s="2" t="s">
        <v>3536</v>
      </c>
    </row>
    <row r="2038" ht="19" customHeight="1" spans="1:10">
      <c r="A2038" s="2">
        <v>6</v>
      </c>
      <c r="B2038" s="2" t="s">
        <v>493</v>
      </c>
      <c r="C2038" s="2" t="s">
        <v>444</v>
      </c>
      <c r="D2038" s="3">
        <v>842.5</v>
      </c>
      <c r="E2038" s="3"/>
      <c r="F2038" s="3">
        <f t="shared" si="62"/>
        <v>842.5</v>
      </c>
      <c r="G2038" s="3">
        <f t="shared" si="63"/>
        <v>0</v>
      </c>
      <c r="H2038" s="2" t="s">
        <v>3039</v>
      </c>
      <c r="I2038" s="2" t="s">
        <v>3828</v>
      </c>
      <c r="J2038" s="2" t="s">
        <v>3514</v>
      </c>
    </row>
    <row r="2039" ht="19" customHeight="1" spans="1:10">
      <c r="A2039" s="2">
        <v>6</v>
      </c>
      <c r="B2039" s="2" t="s">
        <v>609</v>
      </c>
      <c r="C2039" s="2" t="s">
        <v>121</v>
      </c>
      <c r="D2039" s="3">
        <v>4737</v>
      </c>
      <c r="E2039" s="3">
        <v>4517.9</v>
      </c>
      <c r="F2039" s="3">
        <f t="shared" si="62"/>
        <v>4517.9</v>
      </c>
      <c r="G2039" s="3">
        <f t="shared" si="63"/>
        <v>219.1</v>
      </c>
      <c r="H2039" s="2" t="s">
        <v>2978</v>
      </c>
      <c r="I2039" s="2" t="s">
        <v>3838</v>
      </c>
      <c r="J2039" s="2" t="s">
        <v>3177</v>
      </c>
    </row>
    <row r="2040" ht="19" customHeight="1" spans="1:10">
      <c r="A2040" s="2">
        <v>6</v>
      </c>
      <c r="B2040" s="2" t="s">
        <v>612</v>
      </c>
      <c r="C2040" s="2" t="s">
        <v>564</v>
      </c>
      <c r="D2040" s="3">
        <v>9481.7</v>
      </c>
      <c r="E2040" s="3">
        <v>8734.8</v>
      </c>
      <c r="F2040" s="3">
        <f t="shared" si="62"/>
        <v>8734.8</v>
      </c>
      <c r="G2040" s="3">
        <f t="shared" si="63"/>
        <v>746.900000000001</v>
      </c>
      <c r="H2040" s="2" t="s">
        <v>2978</v>
      </c>
      <c r="I2040" s="2" t="s">
        <v>3828</v>
      </c>
      <c r="J2040" s="2" t="s">
        <v>3574</v>
      </c>
    </row>
    <row r="2041" ht="19" customHeight="1" spans="1:10">
      <c r="A2041" s="2">
        <v>6</v>
      </c>
      <c r="B2041" s="2" t="s">
        <v>615</v>
      </c>
      <c r="C2041" s="2" t="s">
        <v>564</v>
      </c>
      <c r="D2041" s="3">
        <v>2108.7</v>
      </c>
      <c r="E2041" s="3">
        <v>2148.5</v>
      </c>
      <c r="F2041" s="3">
        <f t="shared" si="62"/>
        <v>2108.7</v>
      </c>
      <c r="G2041" s="3">
        <f t="shared" si="63"/>
        <v>0</v>
      </c>
      <c r="H2041" s="2" t="s">
        <v>2978</v>
      </c>
      <c r="I2041" s="2" t="s">
        <v>3844</v>
      </c>
      <c r="J2041" s="2" t="s">
        <v>3580</v>
      </c>
    </row>
    <row r="2042" ht="19" customHeight="1" spans="1:10">
      <c r="A2042" s="2">
        <v>6</v>
      </c>
      <c r="B2042" s="2" t="s">
        <v>141</v>
      </c>
      <c r="C2042" s="2" t="s">
        <v>121</v>
      </c>
      <c r="D2042" s="3">
        <v>64.3</v>
      </c>
      <c r="E2042" s="3">
        <v>64.1</v>
      </c>
      <c r="F2042" s="3">
        <f t="shared" si="62"/>
        <v>64.1</v>
      </c>
      <c r="G2042" s="3">
        <f t="shared" si="63"/>
        <v>0.200000000000003</v>
      </c>
      <c r="H2042" s="2" t="s">
        <v>2978</v>
      </c>
      <c r="I2042" s="2" t="s">
        <v>3828</v>
      </c>
      <c r="J2042" s="2" t="s">
        <v>3383</v>
      </c>
    </row>
    <row r="2043" ht="19" customHeight="1" spans="1:10">
      <c r="A2043" s="2">
        <v>6</v>
      </c>
      <c r="B2043" s="2" t="s">
        <v>3103</v>
      </c>
      <c r="C2043" s="2" t="s">
        <v>66</v>
      </c>
      <c r="D2043" s="3">
        <v>327.1</v>
      </c>
      <c r="E2043" s="3">
        <v>322.8</v>
      </c>
      <c r="F2043" s="3">
        <f t="shared" si="62"/>
        <v>322.8</v>
      </c>
      <c r="G2043" s="3">
        <f t="shared" si="63"/>
        <v>4.30000000000001</v>
      </c>
      <c r="H2043" s="2" t="s">
        <v>2978</v>
      </c>
      <c r="I2043" s="2" t="s">
        <v>3845</v>
      </c>
      <c r="J2043" s="2" t="s">
        <v>3089</v>
      </c>
    </row>
    <row r="2044" ht="19" customHeight="1" spans="1:10">
      <c r="A2044" s="2">
        <v>6</v>
      </c>
      <c r="B2044" s="2" t="s">
        <v>361</v>
      </c>
      <c r="C2044" s="2" t="s">
        <v>356</v>
      </c>
      <c r="D2044" s="3">
        <v>8533.7</v>
      </c>
      <c r="E2044" s="3">
        <v>8379.8</v>
      </c>
      <c r="F2044" s="3">
        <f t="shared" si="62"/>
        <v>8379.8</v>
      </c>
      <c r="G2044" s="3">
        <f t="shared" si="63"/>
        <v>153.900000000001</v>
      </c>
      <c r="H2044" s="2" t="s">
        <v>2978</v>
      </c>
      <c r="I2044" s="2" t="s">
        <v>3828</v>
      </c>
      <c r="J2044" s="2" t="s">
        <v>3423</v>
      </c>
    </row>
    <row r="2045" ht="19" customHeight="1" spans="1:10">
      <c r="A2045" s="2">
        <v>6</v>
      </c>
      <c r="B2045" s="2" t="s">
        <v>364</v>
      </c>
      <c r="C2045" s="2" t="s">
        <v>356</v>
      </c>
      <c r="D2045" s="3">
        <v>3512.1</v>
      </c>
      <c r="E2045" s="3">
        <v>3463.3</v>
      </c>
      <c r="F2045" s="3">
        <f t="shared" si="62"/>
        <v>3463.3</v>
      </c>
      <c r="G2045" s="3">
        <f t="shared" si="63"/>
        <v>48.7999999999997</v>
      </c>
      <c r="H2045" s="2" t="s">
        <v>2978</v>
      </c>
      <c r="I2045" s="2" t="s">
        <v>3828</v>
      </c>
      <c r="J2045" s="2" t="s">
        <v>3375</v>
      </c>
    </row>
    <row r="2046" ht="19" customHeight="1" spans="1:10">
      <c r="A2046" s="2">
        <v>6</v>
      </c>
      <c r="B2046" s="2" t="s">
        <v>283</v>
      </c>
      <c r="C2046" s="2" t="s">
        <v>274</v>
      </c>
      <c r="D2046" s="3">
        <v>2623.5</v>
      </c>
      <c r="E2046" s="3">
        <v>2527.5</v>
      </c>
      <c r="F2046" s="3">
        <f t="shared" si="62"/>
        <v>2527.5</v>
      </c>
      <c r="G2046" s="3">
        <f t="shared" si="63"/>
        <v>96</v>
      </c>
      <c r="H2046" s="2" t="s">
        <v>2978</v>
      </c>
      <c r="I2046" s="2" t="s">
        <v>3828</v>
      </c>
      <c r="J2046" s="2" t="s">
        <v>3065</v>
      </c>
    </row>
    <row r="2047" ht="19" customHeight="1" spans="1:10">
      <c r="A2047" s="2">
        <v>6</v>
      </c>
      <c r="B2047" s="2" t="s">
        <v>3112</v>
      </c>
      <c r="C2047" s="2" t="s">
        <v>564</v>
      </c>
      <c r="D2047" s="3">
        <v>2135.2</v>
      </c>
      <c r="E2047" s="3">
        <v>2122</v>
      </c>
      <c r="F2047" s="3">
        <f t="shared" si="62"/>
        <v>2122</v>
      </c>
      <c r="G2047" s="3">
        <f t="shared" si="63"/>
        <v>13.1999999999998</v>
      </c>
      <c r="H2047" s="2" t="s">
        <v>2978</v>
      </c>
      <c r="I2047" s="2" t="s">
        <v>3828</v>
      </c>
      <c r="J2047" s="2" t="s">
        <v>3581</v>
      </c>
    </row>
    <row r="2048" ht="19" customHeight="1" spans="1:10">
      <c r="A2048" s="2">
        <v>6</v>
      </c>
      <c r="B2048" s="2" t="s">
        <v>236</v>
      </c>
      <c r="C2048" s="2" t="s">
        <v>179</v>
      </c>
      <c r="D2048" s="3">
        <v>3911.2</v>
      </c>
      <c r="E2048" s="3">
        <v>3849</v>
      </c>
      <c r="F2048" s="3">
        <f t="shared" si="62"/>
        <v>3849</v>
      </c>
      <c r="G2048" s="3">
        <f t="shared" si="63"/>
        <v>62.1999999999998</v>
      </c>
      <c r="H2048" s="2" t="s">
        <v>2978</v>
      </c>
      <c r="I2048" s="2" t="s">
        <v>3828</v>
      </c>
      <c r="J2048" s="2" t="s">
        <v>3289</v>
      </c>
    </row>
    <row r="2049" ht="19" customHeight="1" spans="1:10">
      <c r="A2049" s="2">
        <v>6</v>
      </c>
      <c r="B2049" s="2" t="s">
        <v>73</v>
      </c>
      <c r="C2049" s="2" t="s">
        <v>66</v>
      </c>
      <c r="D2049" s="3">
        <v>3558.5</v>
      </c>
      <c r="E2049" s="3">
        <v>3505.6</v>
      </c>
      <c r="F2049" s="3">
        <f t="shared" si="62"/>
        <v>3505.6</v>
      </c>
      <c r="G2049" s="3">
        <f t="shared" si="63"/>
        <v>52.9000000000001</v>
      </c>
      <c r="H2049" s="2" t="s">
        <v>2978</v>
      </c>
      <c r="I2049" s="2" t="s">
        <v>3828</v>
      </c>
      <c r="J2049" s="2" t="s">
        <v>3032</v>
      </c>
    </row>
    <row r="2050" ht="19" customHeight="1" spans="1:10">
      <c r="A2050" s="2">
        <v>6</v>
      </c>
      <c r="B2050" s="2" t="s">
        <v>77</v>
      </c>
      <c r="C2050" s="2" t="s">
        <v>66</v>
      </c>
      <c r="D2050" s="3">
        <v>16413.2</v>
      </c>
      <c r="E2050" s="3">
        <v>16354.5</v>
      </c>
      <c r="F2050" s="3">
        <f t="shared" ref="F2050:F2113" si="64">IF(ISNUMBER(E2050),MIN(D2050,E2050),D2050)</f>
        <v>16354.5</v>
      </c>
      <c r="G2050" s="3">
        <f t="shared" ref="G2050:G2113" si="65">D2050-F2050</f>
        <v>58.7000000000007</v>
      </c>
      <c r="H2050" s="2" t="s">
        <v>2978</v>
      </c>
      <c r="I2050" s="2" t="s">
        <v>3828</v>
      </c>
      <c r="J2050" s="2" t="s">
        <v>3394</v>
      </c>
    </row>
    <row r="2051" ht="19" customHeight="1" spans="1:10">
      <c r="A2051" s="2">
        <v>6</v>
      </c>
      <c r="B2051" s="2" t="s">
        <v>145</v>
      </c>
      <c r="C2051" s="2" t="s">
        <v>121</v>
      </c>
      <c r="D2051" s="3">
        <v>6344.1</v>
      </c>
      <c r="E2051" s="3">
        <v>6331.4</v>
      </c>
      <c r="F2051" s="3">
        <f t="shared" si="64"/>
        <v>6331.4</v>
      </c>
      <c r="G2051" s="3">
        <f t="shared" si="65"/>
        <v>12.7000000000007</v>
      </c>
      <c r="H2051" s="2" t="s">
        <v>2978</v>
      </c>
      <c r="I2051" s="2" t="s">
        <v>3828</v>
      </c>
      <c r="J2051" s="2" t="s">
        <v>3259</v>
      </c>
    </row>
    <row r="2052" ht="19" customHeight="1" spans="1:10">
      <c r="A2052" s="2">
        <v>6</v>
      </c>
      <c r="B2052" s="2" t="s">
        <v>146</v>
      </c>
      <c r="C2052" s="2" t="s">
        <v>121</v>
      </c>
      <c r="D2052" s="3">
        <v>2396</v>
      </c>
      <c r="E2052" s="3">
        <v>2402</v>
      </c>
      <c r="F2052" s="3">
        <f t="shared" si="64"/>
        <v>2396</v>
      </c>
      <c r="G2052" s="3">
        <f t="shared" si="65"/>
        <v>0</v>
      </c>
      <c r="H2052" s="2" t="s">
        <v>2978</v>
      </c>
      <c r="I2052" s="2" t="s">
        <v>3828</v>
      </c>
      <c r="J2052" s="2" t="s">
        <v>3029</v>
      </c>
    </row>
    <row r="2053" ht="19" customHeight="1" spans="1:10">
      <c r="A2053" s="2">
        <v>6</v>
      </c>
      <c r="B2053" s="2" t="s">
        <v>3118</v>
      </c>
      <c r="C2053" s="2" t="s">
        <v>3070</v>
      </c>
      <c r="D2053" s="3">
        <v>1727.8</v>
      </c>
      <c r="E2053" s="3">
        <v>1681.7</v>
      </c>
      <c r="F2053" s="3">
        <f t="shared" si="64"/>
        <v>1681.7</v>
      </c>
      <c r="G2053" s="3">
        <f t="shared" si="65"/>
        <v>46.0999999999999</v>
      </c>
      <c r="H2053" s="2" t="s">
        <v>2978</v>
      </c>
      <c r="I2053" s="2" t="s">
        <v>3828</v>
      </c>
      <c r="J2053" s="2" t="s">
        <v>3540</v>
      </c>
    </row>
    <row r="2054" ht="19" customHeight="1" spans="1:10">
      <c r="A2054" s="2">
        <v>6</v>
      </c>
      <c r="B2054" s="2" t="s">
        <v>148</v>
      </c>
      <c r="C2054" s="2" t="s">
        <v>121</v>
      </c>
      <c r="D2054" s="3">
        <v>934.8</v>
      </c>
      <c r="E2054" s="3">
        <v>915.8</v>
      </c>
      <c r="F2054" s="3">
        <f t="shared" si="64"/>
        <v>915.8</v>
      </c>
      <c r="G2054" s="3">
        <f t="shared" si="65"/>
        <v>19</v>
      </c>
      <c r="H2054" s="2" t="s">
        <v>2978</v>
      </c>
      <c r="I2054" s="2" t="s">
        <v>3828</v>
      </c>
      <c r="J2054" s="2" t="s">
        <v>3088</v>
      </c>
    </row>
    <row r="2055" ht="19" customHeight="1" spans="1:10">
      <c r="A2055" s="2">
        <v>6</v>
      </c>
      <c r="B2055" s="2" t="s">
        <v>365</v>
      </c>
      <c r="C2055" s="2" t="s">
        <v>356</v>
      </c>
      <c r="D2055" s="3">
        <v>6486.8</v>
      </c>
      <c r="E2055" s="3">
        <v>6339.5</v>
      </c>
      <c r="F2055" s="3">
        <f t="shared" si="64"/>
        <v>6339.5</v>
      </c>
      <c r="G2055" s="3">
        <f t="shared" si="65"/>
        <v>147.3</v>
      </c>
      <c r="H2055" s="2" t="s">
        <v>2978</v>
      </c>
      <c r="I2055" s="2" t="s">
        <v>3828</v>
      </c>
      <c r="J2055" s="2" t="s">
        <v>3434</v>
      </c>
    </row>
    <row r="2056" ht="19" customHeight="1" spans="1:10">
      <c r="A2056" s="2">
        <v>6</v>
      </c>
      <c r="B2056" s="2" t="s">
        <v>348</v>
      </c>
      <c r="C2056" s="2" t="s">
        <v>356</v>
      </c>
      <c r="D2056" s="3">
        <v>0</v>
      </c>
      <c r="E2056" s="3">
        <v>0</v>
      </c>
      <c r="F2056" s="3">
        <f t="shared" si="64"/>
        <v>0</v>
      </c>
      <c r="G2056" s="3">
        <f t="shared" si="65"/>
        <v>0</v>
      </c>
      <c r="H2056" s="2" t="s">
        <v>2978</v>
      </c>
      <c r="I2056" s="2" t="s">
        <v>3840</v>
      </c>
      <c r="J2056" s="2" t="s">
        <v>3147</v>
      </c>
    </row>
    <row r="2057" ht="19" customHeight="1" spans="1:10">
      <c r="A2057" s="2">
        <v>6</v>
      </c>
      <c r="B2057" s="2" t="s">
        <v>149</v>
      </c>
      <c r="C2057" s="2" t="s">
        <v>121</v>
      </c>
      <c r="D2057" s="3">
        <v>2399.2</v>
      </c>
      <c r="E2057" s="3">
        <v>2379.4</v>
      </c>
      <c r="F2057" s="3">
        <f t="shared" si="64"/>
        <v>2379.4</v>
      </c>
      <c r="G2057" s="3">
        <f t="shared" si="65"/>
        <v>19.7999999999997</v>
      </c>
      <c r="H2057" s="2" t="s">
        <v>2978</v>
      </c>
      <c r="I2057" s="2" t="s">
        <v>3828</v>
      </c>
      <c r="J2057" s="2" t="s">
        <v>3272</v>
      </c>
    </row>
    <row r="2058" ht="19" customHeight="1" spans="1:10">
      <c r="A2058" s="2">
        <v>6</v>
      </c>
      <c r="B2058" s="2" t="s">
        <v>286</v>
      </c>
      <c r="C2058" s="2" t="s">
        <v>274</v>
      </c>
      <c r="D2058" s="3">
        <v>17835.7</v>
      </c>
      <c r="E2058" s="3">
        <v>17648.5</v>
      </c>
      <c r="F2058" s="3">
        <f t="shared" si="64"/>
        <v>17648.5</v>
      </c>
      <c r="G2058" s="3">
        <f t="shared" si="65"/>
        <v>187.200000000001</v>
      </c>
      <c r="H2058" s="2" t="s">
        <v>2978</v>
      </c>
      <c r="I2058" s="2" t="s">
        <v>3828</v>
      </c>
      <c r="J2058" s="2" t="s">
        <v>3244</v>
      </c>
    </row>
    <row r="2059" ht="19" customHeight="1" spans="1:10">
      <c r="A2059" s="2">
        <v>6</v>
      </c>
      <c r="B2059" s="2" t="s">
        <v>240</v>
      </c>
      <c r="C2059" s="2" t="s">
        <v>179</v>
      </c>
      <c r="D2059" s="3">
        <v>9106.5</v>
      </c>
      <c r="E2059" s="3">
        <v>9009.6</v>
      </c>
      <c r="F2059" s="3">
        <f t="shared" si="64"/>
        <v>9009.6</v>
      </c>
      <c r="G2059" s="3">
        <f t="shared" si="65"/>
        <v>96.8999999999996</v>
      </c>
      <c r="H2059" s="2" t="s">
        <v>2978</v>
      </c>
      <c r="I2059" s="2" t="s">
        <v>3828</v>
      </c>
      <c r="J2059" s="2" t="s">
        <v>3193</v>
      </c>
    </row>
    <row r="2060" ht="19" customHeight="1" spans="1:10">
      <c r="A2060" s="2">
        <v>6</v>
      </c>
      <c r="B2060" s="2" t="s">
        <v>151</v>
      </c>
      <c r="C2060" s="2" t="s">
        <v>121</v>
      </c>
      <c r="D2060" s="3">
        <v>88.5</v>
      </c>
      <c r="E2060" s="3">
        <v>49.8</v>
      </c>
      <c r="F2060" s="3">
        <f t="shared" si="64"/>
        <v>49.8</v>
      </c>
      <c r="G2060" s="3">
        <f t="shared" si="65"/>
        <v>38.7</v>
      </c>
      <c r="H2060" s="2" t="s">
        <v>2978</v>
      </c>
      <c r="I2060" s="2" t="s">
        <v>3828</v>
      </c>
      <c r="J2060" s="2" t="s">
        <v>3167</v>
      </c>
    </row>
    <row r="2061" ht="19" customHeight="1" spans="1:10">
      <c r="A2061" s="2">
        <v>6</v>
      </c>
      <c r="B2061" s="2" t="s">
        <v>3122</v>
      </c>
      <c r="C2061" s="2" t="s">
        <v>66</v>
      </c>
      <c r="D2061" s="3">
        <v>0</v>
      </c>
      <c r="E2061" s="3">
        <v>0</v>
      </c>
      <c r="F2061" s="3">
        <f t="shared" si="64"/>
        <v>0</v>
      </c>
      <c r="G2061" s="3">
        <f t="shared" si="65"/>
        <v>0</v>
      </c>
      <c r="H2061" s="2" t="s">
        <v>2978</v>
      </c>
      <c r="I2061" s="2" t="s">
        <v>3840</v>
      </c>
      <c r="J2061" s="2" t="s">
        <v>3192</v>
      </c>
    </row>
    <row r="2062" ht="19" customHeight="1" spans="1:10">
      <c r="A2062" s="2">
        <v>6</v>
      </c>
      <c r="B2062" s="2" t="s">
        <v>3127</v>
      </c>
      <c r="C2062" s="2" t="s">
        <v>66</v>
      </c>
      <c r="D2062" s="3">
        <v>3587.5</v>
      </c>
      <c r="E2062" s="3">
        <v>3560</v>
      </c>
      <c r="F2062" s="3">
        <f t="shared" si="64"/>
        <v>3560</v>
      </c>
      <c r="G2062" s="3">
        <f t="shared" si="65"/>
        <v>27.5</v>
      </c>
      <c r="H2062" s="2" t="s">
        <v>2978</v>
      </c>
      <c r="I2062" s="2" t="s">
        <v>3828</v>
      </c>
      <c r="J2062" s="2" t="s">
        <v>3288</v>
      </c>
    </row>
    <row r="2063" ht="19" customHeight="1" spans="1:10">
      <c r="A2063" s="2">
        <v>6</v>
      </c>
      <c r="B2063" s="2" t="s">
        <v>242</v>
      </c>
      <c r="C2063" s="2" t="s">
        <v>179</v>
      </c>
      <c r="D2063" s="3">
        <v>13402.6</v>
      </c>
      <c r="E2063" s="3">
        <v>13277.3</v>
      </c>
      <c r="F2063" s="3">
        <f t="shared" si="64"/>
        <v>13277.3</v>
      </c>
      <c r="G2063" s="3">
        <f t="shared" si="65"/>
        <v>125.300000000001</v>
      </c>
      <c r="H2063" s="2" t="s">
        <v>2978</v>
      </c>
      <c r="I2063" s="2" t="s">
        <v>3828</v>
      </c>
      <c r="J2063" s="2" t="s">
        <v>3131</v>
      </c>
    </row>
    <row r="2064" ht="19" customHeight="1" spans="1:10">
      <c r="A2064" s="2">
        <v>6</v>
      </c>
      <c r="B2064" s="2" t="s">
        <v>243</v>
      </c>
      <c r="C2064" s="2" t="s">
        <v>179</v>
      </c>
      <c r="D2064" s="3">
        <v>7400.9</v>
      </c>
      <c r="E2064" s="3">
        <v>7261.3</v>
      </c>
      <c r="F2064" s="3">
        <f t="shared" si="64"/>
        <v>7261.3</v>
      </c>
      <c r="G2064" s="3">
        <f t="shared" si="65"/>
        <v>139.599999999999</v>
      </c>
      <c r="H2064" s="2" t="s">
        <v>2978</v>
      </c>
      <c r="I2064" s="2" t="s">
        <v>3828</v>
      </c>
      <c r="J2064" s="2" t="s">
        <v>3313</v>
      </c>
    </row>
    <row r="2065" ht="19" customHeight="1" spans="1:10">
      <c r="A2065" s="2">
        <v>6</v>
      </c>
      <c r="B2065" s="2" t="s">
        <v>368</v>
      </c>
      <c r="C2065" s="2" t="s">
        <v>356</v>
      </c>
      <c r="D2065" s="3">
        <v>5006.8</v>
      </c>
      <c r="E2065" s="3">
        <v>4715.7</v>
      </c>
      <c r="F2065" s="3">
        <f t="shared" si="64"/>
        <v>4715.7</v>
      </c>
      <c r="G2065" s="3">
        <f t="shared" si="65"/>
        <v>291.1</v>
      </c>
      <c r="H2065" s="2" t="s">
        <v>2978</v>
      </c>
      <c r="I2065" s="2" t="s">
        <v>3828</v>
      </c>
      <c r="J2065" s="2" t="s">
        <v>3310</v>
      </c>
    </row>
    <row r="2066" ht="19" customHeight="1" spans="1:10">
      <c r="A2066" s="2">
        <v>6</v>
      </c>
      <c r="B2066" s="2" t="s">
        <v>370</v>
      </c>
      <c r="C2066" s="2" t="s">
        <v>356</v>
      </c>
      <c r="D2066" s="3">
        <v>5849.3</v>
      </c>
      <c r="E2066" s="3">
        <v>5776.8</v>
      </c>
      <c r="F2066" s="3">
        <f t="shared" si="64"/>
        <v>5776.8</v>
      </c>
      <c r="G2066" s="3">
        <f t="shared" si="65"/>
        <v>72.5</v>
      </c>
      <c r="H2066" s="2" t="s">
        <v>2978</v>
      </c>
      <c r="I2066" s="2" t="s">
        <v>3828</v>
      </c>
      <c r="J2066" s="2" t="s">
        <v>3357</v>
      </c>
    </row>
    <row r="2067" ht="19" customHeight="1" spans="1:10">
      <c r="A2067" s="2">
        <v>6</v>
      </c>
      <c r="B2067" s="2" t="s">
        <v>618</v>
      </c>
      <c r="C2067" s="2" t="s">
        <v>564</v>
      </c>
      <c r="D2067" s="3">
        <v>246.4</v>
      </c>
      <c r="E2067" s="3">
        <v>256.3</v>
      </c>
      <c r="F2067" s="3">
        <f t="shared" si="64"/>
        <v>246.4</v>
      </c>
      <c r="G2067" s="3">
        <f t="shared" si="65"/>
        <v>0</v>
      </c>
      <c r="H2067" s="2" t="s">
        <v>2978</v>
      </c>
      <c r="I2067" s="2" t="s">
        <v>3828</v>
      </c>
      <c r="J2067" s="2" t="s">
        <v>3583</v>
      </c>
    </row>
    <row r="2068" ht="19" customHeight="1" spans="1:10">
      <c r="A2068" s="2">
        <v>6</v>
      </c>
      <c r="B2068" s="2" t="s">
        <v>3132</v>
      </c>
      <c r="C2068" s="2" t="s">
        <v>3070</v>
      </c>
      <c r="D2068" s="3">
        <v>1386.1</v>
      </c>
      <c r="E2068" s="3">
        <v>1355.8</v>
      </c>
      <c r="F2068" s="3">
        <f t="shared" si="64"/>
        <v>1355.8</v>
      </c>
      <c r="G2068" s="3">
        <f t="shared" si="65"/>
        <v>30.3</v>
      </c>
      <c r="H2068" s="2" t="s">
        <v>2978</v>
      </c>
      <c r="I2068" s="2" t="s">
        <v>3828</v>
      </c>
      <c r="J2068" s="2" t="s">
        <v>3546</v>
      </c>
    </row>
    <row r="2069" ht="19" customHeight="1" spans="1:10">
      <c r="A2069" s="2">
        <v>6</v>
      </c>
      <c r="B2069" s="2" t="s">
        <v>153</v>
      </c>
      <c r="C2069" s="2" t="s">
        <v>121</v>
      </c>
      <c r="D2069" s="3">
        <v>13855.3</v>
      </c>
      <c r="E2069" s="3">
        <v>13629.9</v>
      </c>
      <c r="F2069" s="3">
        <f t="shared" si="64"/>
        <v>13629.9</v>
      </c>
      <c r="G2069" s="3">
        <f t="shared" si="65"/>
        <v>225.4</v>
      </c>
      <c r="H2069" s="2" t="s">
        <v>2978</v>
      </c>
      <c r="I2069" s="2" t="s">
        <v>3828</v>
      </c>
      <c r="J2069" s="2" t="s">
        <v>3280</v>
      </c>
    </row>
    <row r="2070" ht="19" customHeight="1" spans="1:10">
      <c r="A2070" s="2">
        <v>6</v>
      </c>
      <c r="B2070" s="2" t="s">
        <v>3135</v>
      </c>
      <c r="C2070" s="2" t="s">
        <v>121</v>
      </c>
      <c r="D2070" s="3">
        <v>2398</v>
      </c>
      <c r="E2070" s="3">
        <v>2440.6</v>
      </c>
      <c r="F2070" s="3">
        <f t="shared" si="64"/>
        <v>2398</v>
      </c>
      <c r="G2070" s="3">
        <f t="shared" si="65"/>
        <v>0</v>
      </c>
      <c r="H2070" s="2" t="s">
        <v>2978</v>
      </c>
      <c r="I2070" s="2" t="s">
        <v>3828</v>
      </c>
      <c r="J2070" s="2" t="s">
        <v>3145</v>
      </c>
    </row>
    <row r="2071" ht="19" customHeight="1" spans="1:10">
      <c r="A2071" s="2">
        <v>6</v>
      </c>
      <c r="B2071" s="2" t="s">
        <v>3137</v>
      </c>
      <c r="C2071" s="2" t="s">
        <v>564</v>
      </c>
      <c r="D2071" s="3">
        <v>2045.2</v>
      </c>
      <c r="E2071" s="3">
        <v>2037.9</v>
      </c>
      <c r="F2071" s="3">
        <f t="shared" si="64"/>
        <v>2037.9</v>
      </c>
      <c r="G2071" s="3">
        <f t="shared" si="65"/>
        <v>7.29999999999995</v>
      </c>
      <c r="H2071" s="2" t="s">
        <v>2978</v>
      </c>
      <c r="I2071" s="2" t="s">
        <v>3828</v>
      </c>
      <c r="J2071" s="2" t="s">
        <v>3587</v>
      </c>
    </row>
    <row r="2072" ht="19" customHeight="1" spans="1:10">
      <c r="A2072" s="2">
        <v>6</v>
      </c>
      <c r="B2072" s="2" t="s">
        <v>156</v>
      </c>
      <c r="C2072" s="2" t="s">
        <v>121</v>
      </c>
      <c r="D2072" s="3">
        <v>1915.9</v>
      </c>
      <c r="E2072" s="3">
        <v>1866.3</v>
      </c>
      <c r="F2072" s="3">
        <f t="shared" si="64"/>
        <v>1866.3</v>
      </c>
      <c r="G2072" s="3">
        <f t="shared" si="65"/>
        <v>49.6000000000001</v>
      </c>
      <c r="H2072" s="2" t="s">
        <v>2978</v>
      </c>
      <c r="I2072" s="2" t="s">
        <v>3828</v>
      </c>
      <c r="J2072" s="2" t="s">
        <v>3171</v>
      </c>
    </row>
    <row r="2073" ht="19" customHeight="1" spans="1:10">
      <c r="A2073" s="2">
        <v>6</v>
      </c>
      <c r="B2073" s="2" t="s">
        <v>3140</v>
      </c>
      <c r="C2073" s="2" t="s">
        <v>3190</v>
      </c>
      <c r="D2073" s="3">
        <v>1225.7</v>
      </c>
      <c r="E2073" s="3">
        <v>1223.3</v>
      </c>
      <c r="F2073" s="3">
        <f t="shared" si="64"/>
        <v>1223.3</v>
      </c>
      <c r="G2073" s="3">
        <f t="shared" si="65"/>
        <v>2.40000000000009</v>
      </c>
      <c r="H2073" s="2" t="s">
        <v>2978</v>
      </c>
      <c r="I2073" s="2" t="s">
        <v>3846</v>
      </c>
      <c r="J2073" s="2" t="s">
        <v>3696</v>
      </c>
    </row>
    <row r="2074" ht="19" customHeight="1" spans="1:10">
      <c r="A2074" s="2">
        <v>6</v>
      </c>
      <c r="B2074" s="2" t="s">
        <v>3142</v>
      </c>
      <c r="C2074" s="2" t="s">
        <v>3190</v>
      </c>
      <c r="D2074" s="3">
        <v>3375.4</v>
      </c>
      <c r="E2074" s="3">
        <v>3339</v>
      </c>
      <c r="F2074" s="3">
        <f t="shared" si="64"/>
        <v>3339</v>
      </c>
      <c r="G2074" s="3">
        <f t="shared" si="65"/>
        <v>36.4000000000001</v>
      </c>
      <c r="H2074" s="2" t="s">
        <v>2978</v>
      </c>
      <c r="I2074" s="2" t="s">
        <v>3847</v>
      </c>
      <c r="J2074" s="2" t="s">
        <v>3698</v>
      </c>
    </row>
    <row r="2075" ht="19" customHeight="1" spans="1:10">
      <c r="A2075" s="2">
        <v>6</v>
      </c>
      <c r="B2075" s="2" t="s">
        <v>371</v>
      </c>
      <c r="C2075" s="2" t="s">
        <v>356</v>
      </c>
      <c r="D2075" s="3">
        <v>9608</v>
      </c>
      <c r="E2075" s="3">
        <v>9305.4</v>
      </c>
      <c r="F2075" s="3">
        <f t="shared" si="64"/>
        <v>9305.4</v>
      </c>
      <c r="G2075" s="3">
        <f t="shared" si="65"/>
        <v>302.6</v>
      </c>
      <c r="H2075" s="2" t="s">
        <v>2978</v>
      </c>
      <c r="I2075" s="2" t="s">
        <v>3828</v>
      </c>
      <c r="J2075" s="2" t="s">
        <v>3044</v>
      </c>
    </row>
    <row r="2076" ht="19" customHeight="1" spans="1:10">
      <c r="A2076" s="2">
        <v>6</v>
      </c>
      <c r="B2076" s="2" t="s">
        <v>80</v>
      </c>
      <c r="C2076" s="2" t="s">
        <v>66</v>
      </c>
      <c r="D2076" s="3">
        <v>7487.7</v>
      </c>
      <c r="E2076" s="3">
        <v>7256.3</v>
      </c>
      <c r="F2076" s="3">
        <f t="shared" si="64"/>
        <v>7256.3</v>
      </c>
      <c r="G2076" s="3">
        <f t="shared" si="65"/>
        <v>231.4</v>
      </c>
      <c r="H2076" s="2" t="s">
        <v>2978</v>
      </c>
      <c r="I2076" s="2" t="s">
        <v>3828</v>
      </c>
      <c r="J2076" s="2" t="s">
        <v>3180</v>
      </c>
    </row>
    <row r="2077" ht="19" customHeight="1" spans="1:10">
      <c r="A2077" s="2">
        <v>6</v>
      </c>
      <c r="B2077" s="2" t="s">
        <v>82</v>
      </c>
      <c r="C2077" s="2" t="s">
        <v>66</v>
      </c>
      <c r="D2077" s="3">
        <v>5495.3</v>
      </c>
      <c r="E2077" s="3">
        <v>5573.9</v>
      </c>
      <c r="F2077" s="3">
        <f t="shared" si="64"/>
        <v>5495.3</v>
      </c>
      <c r="G2077" s="3">
        <f t="shared" si="65"/>
        <v>0</v>
      </c>
      <c r="H2077" s="2" t="s">
        <v>2978</v>
      </c>
      <c r="I2077" s="2" t="s">
        <v>3828</v>
      </c>
      <c r="J2077" s="2" t="s">
        <v>3267</v>
      </c>
    </row>
    <row r="2078" ht="19" customHeight="1" spans="1:10">
      <c r="A2078" s="2">
        <v>6</v>
      </c>
      <c r="B2078" s="2" t="s">
        <v>621</v>
      </c>
      <c r="C2078" s="2" t="s">
        <v>564</v>
      </c>
      <c r="D2078" s="3">
        <v>2140.3</v>
      </c>
      <c r="E2078" s="3">
        <v>2067</v>
      </c>
      <c r="F2078" s="3">
        <f t="shared" si="64"/>
        <v>2067</v>
      </c>
      <c r="G2078" s="3">
        <f t="shared" si="65"/>
        <v>73.3000000000002</v>
      </c>
      <c r="H2078" s="2" t="s">
        <v>2978</v>
      </c>
      <c r="I2078" s="2" t="s">
        <v>3848</v>
      </c>
      <c r="J2078" s="2" t="s">
        <v>3590</v>
      </c>
    </row>
    <row r="2079" ht="19" customHeight="1" spans="1:10">
      <c r="A2079" s="2">
        <v>6</v>
      </c>
      <c r="B2079" s="2" t="s">
        <v>3146</v>
      </c>
      <c r="C2079" s="2" t="s">
        <v>66</v>
      </c>
      <c r="D2079" s="3">
        <v>5122.2</v>
      </c>
      <c r="E2079" s="3">
        <v>5380.7</v>
      </c>
      <c r="F2079" s="3">
        <f t="shared" si="64"/>
        <v>5122.2</v>
      </c>
      <c r="G2079" s="3">
        <f t="shared" si="65"/>
        <v>0</v>
      </c>
      <c r="H2079" s="2" t="s">
        <v>2978</v>
      </c>
      <c r="I2079" s="2" t="s">
        <v>3828</v>
      </c>
      <c r="J2079" s="2" t="s">
        <v>3086</v>
      </c>
    </row>
    <row r="2080" ht="19" customHeight="1" spans="1:10">
      <c r="A2080" s="2">
        <v>6</v>
      </c>
      <c r="B2080" s="2" t="s">
        <v>3148</v>
      </c>
      <c r="C2080" s="2" t="s">
        <v>66</v>
      </c>
      <c r="D2080" s="3">
        <v>0.3</v>
      </c>
      <c r="E2080" s="3">
        <v>0.2</v>
      </c>
      <c r="F2080" s="3">
        <f t="shared" si="64"/>
        <v>0.2</v>
      </c>
      <c r="G2080" s="3">
        <f t="shared" si="65"/>
        <v>0.1</v>
      </c>
      <c r="H2080" s="2" t="s">
        <v>2978</v>
      </c>
      <c r="I2080" s="2" t="s">
        <v>3849</v>
      </c>
      <c r="J2080" s="2" t="s">
        <v>3215</v>
      </c>
    </row>
    <row r="2081" ht="19" customHeight="1" spans="1:10">
      <c r="A2081" s="2">
        <v>6</v>
      </c>
      <c r="B2081" s="2" t="s">
        <v>494</v>
      </c>
      <c r="C2081" s="2" t="s">
        <v>121</v>
      </c>
      <c r="D2081" s="3">
        <v>888.5</v>
      </c>
      <c r="E2081" s="3">
        <v>867.6</v>
      </c>
      <c r="F2081" s="3">
        <f t="shared" si="64"/>
        <v>867.6</v>
      </c>
      <c r="G2081" s="3">
        <f t="shared" si="65"/>
        <v>20.9</v>
      </c>
      <c r="H2081" s="2" t="s">
        <v>2978</v>
      </c>
      <c r="I2081" s="2" t="s">
        <v>3828</v>
      </c>
      <c r="J2081" s="2" t="s">
        <v>3281</v>
      </c>
    </row>
    <row r="2082" ht="19" customHeight="1" spans="1:10">
      <c r="A2082" s="2">
        <v>6</v>
      </c>
      <c r="B2082" s="2" t="s">
        <v>157</v>
      </c>
      <c r="C2082" s="2" t="s">
        <v>121</v>
      </c>
      <c r="D2082" s="3">
        <v>0.5</v>
      </c>
      <c r="E2082" s="3">
        <v>0.4</v>
      </c>
      <c r="F2082" s="3">
        <f t="shared" si="64"/>
        <v>0.4</v>
      </c>
      <c r="G2082" s="3">
        <f t="shared" si="65"/>
        <v>0.1</v>
      </c>
      <c r="H2082" s="2" t="s">
        <v>2978</v>
      </c>
      <c r="I2082" s="2" t="s">
        <v>3828</v>
      </c>
      <c r="J2082" s="2" t="s">
        <v>3141</v>
      </c>
    </row>
    <row r="2083" ht="19" customHeight="1" spans="1:10">
      <c r="A2083" s="2">
        <v>6</v>
      </c>
      <c r="B2083" s="2" t="s">
        <v>3152</v>
      </c>
      <c r="C2083" s="2" t="s">
        <v>66</v>
      </c>
      <c r="D2083" s="3">
        <v>3953.8</v>
      </c>
      <c r="E2083" s="3">
        <v>4898.7</v>
      </c>
      <c r="F2083" s="3">
        <f t="shared" si="64"/>
        <v>3953.8</v>
      </c>
      <c r="G2083" s="3">
        <f t="shared" si="65"/>
        <v>0</v>
      </c>
      <c r="H2083" s="2" t="s">
        <v>2978</v>
      </c>
      <c r="I2083" s="2" t="s">
        <v>3828</v>
      </c>
      <c r="J2083" s="2" t="s">
        <v>3327</v>
      </c>
    </row>
    <row r="2084" ht="19" customHeight="1" spans="1:10">
      <c r="A2084" s="2">
        <v>6</v>
      </c>
      <c r="B2084" s="2" t="s">
        <v>624</v>
      </c>
      <c r="C2084" s="2" t="s">
        <v>121</v>
      </c>
      <c r="D2084" s="3">
        <v>2329</v>
      </c>
      <c r="E2084" s="3">
        <v>2366.3</v>
      </c>
      <c r="F2084" s="3">
        <f t="shared" si="64"/>
        <v>2329</v>
      </c>
      <c r="G2084" s="3">
        <f t="shared" si="65"/>
        <v>0</v>
      </c>
      <c r="H2084" s="2" t="s">
        <v>2978</v>
      </c>
      <c r="I2084" s="2" t="s">
        <v>3828</v>
      </c>
      <c r="J2084" s="2" t="s">
        <v>3240</v>
      </c>
    </row>
    <row r="2085" ht="19" customHeight="1" spans="1:10">
      <c r="A2085" s="2">
        <v>6</v>
      </c>
      <c r="B2085" s="2" t="s">
        <v>246</v>
      </c>
      <c r="C2085" s="2" t="s">
        <v>179</v>
      </c>
      <c r="D2085" s="3">
        <v>747.5</v>
      </c>
      <c r="E2085" s="3">
        <v>159.8</v>
      </c>
      <c r="F2085" s="3">
        <f t="shared" si="64"/>
        <v>159.8</v>
      </c>
      <c r="G2085" s="3">
        <f t="shared" si="65"/>
        <v>587.7</v>
      </c>
      <c r="H2085" s="2" t="s">
        <v>2978</v>
      </c>
      <c r="I2085" s="2" t="s">
        <v>3850</v>
      </c>
      <c r="J2085" s="2" t="s">
        <v>3307</v>
      </c>
    </row>
    <row r="2086" ht="19" customHeight="1" spans="1:10">
      <c r="A2086" s="2">
        <v>6</v>
      </c>
      <c r="B2086" s="2" t="s">
        <v>160</v>
      </c>
      <c r="C2086" s="2" t="s">
        <v>121</v>
      </c>
      <c r="D2086" s="3">
        <v>7181.4</v>
      </c>
      <c r="E2086" s="3">
        <v>6928.6</v>
      </c>
      <c r="F2086" s="3">
        <f t="shared" si="64"/>
        <v>6928.6</v>
      </c>
      <c r="G2086" s="3">
        <f t="shared" si="65"/>
        <v>252.799999999999</v>
      </c>
      <c r="H2086" s="2" t="s">
        <v>2978</v>
      </c>
      <c r="I2086" s="2" t="s">
        <v>3828</v>
      </c>
      <c r="J2086" s="2" t="s">
        <v>2989</v>
      </c>
    </row>
    <row r="2087" ht="19" customHeight="1" spans="1:10">
      <c r="A2087" s="2">
        <v>6</v>
      </c>
      <c r="B2087" s="2" t="s">
        <v>83</v>
      </c>
      <c r="C2087" s="2" t="s">
        <v>66</v>
      </c>
      <c r="D2087" s="3">
        <v>8018.1</v>
      </c>
      <c r="E2087" s="3">
        <v>7809</v>
      </c>
      <c r="F2087" s="3">
        <f t="shared" si="64"/>
        <v>7809</v>
      </c>
      <c r="G2087" s="3">
        <f t="shared" si="65"/>
        <v>209.1</v>
      </c>
      <c r="H2087" s="2" t="s">
        <v>2978</v>
      </c>
      <c r="I2087" s="2" t="s">
        <v>3828</v>
      </c>
      <c r="J2087" s="2" t="s">
        <v>3181</v>
      </c>
    </row>
    <row r="2088" ht="19" customHeight="1" spans="1:10">
      <c r="A2088" s="2">
        <v>6</v>
      </c>
      <c r="B2088" s="2" t="s">
        <v>3162</v>
      </c>
      <c r="C2088" s="2" t="s">
        <v>356</v>
      </c>
      <c r="D2088" s="3">
        <v>0</v>
      </c>
      <c r="E2088" s="3">
        <v>0.1</v>
      </c>
      <c r="F2088" s="3">
        <f t="shared" si="64"/>
        <v>0</v>
      </c>
      <c r="G2088" s="3">
        <f t="shared" si="65"/>
        <v>0</v>
      </c>
      <c r="H2088" s="2" t="s">
        <v>2978</v>
      </c>
      <c r="I2088" s="2" t="s">
        <v>3840</v>
      </c>
      <c r="J2088" s="2" t="s">
        <v>3149</v>
      </c>
    </row>
    <row r="2089" ht="19" customHeight="1" spans="1:10">
      <c r="A2089" s="2">
        <v>6</v>
      </c>
      <c r="B2089" s="2" t="s">
        <v>375</v>
      </c>
      <c r="C2089" s="2" t="s">
        <v>356</v>
      </c>
      <c r="D2089" s="3">
        <v>3687.4</v>
      </c>
      <c r="E2089" s="3">
        <v>3615.3</v>
      </c>
      <c r="F2089" s="3">
        <f t="shared" si="64"/>
        <v>3615.3</v>
      </c>
      <c r="G2089" s="3">
        <f t="shared" si="65"/>
        <v>72.0999999999999</v>
      </c>
      <c r="H2089" s="2" t="s">
        <v>2978</v>
      </c>
      <c r="I2089" s="2" t="s">
        <v>3828</v>
      </c>
      <c r="J2089" s="2" t="s">
        <v>3360</v>
      </c>
    </row>
    <row r="2090" ht="19" customHeight="1" spans="1:10">
      <c r="A2090" s="2">
        <v>6</v>
      </c>
      <c r="B2090" s="2" t="s">
        <v>496</v>
      </c>
      <c r="C2090" s="2" t="s">
        <v>121</v>
      </c>
      <c r="D2090" s="3">
        <v>912.9</v>
      </c>
      <c r="E2090" s="3">
        <v>914.1</v>
      </c>
      <c r="F2090" s="3">
        <f t="shared" si="64"/>
        <v>912.9</v>
      </c>
      <c r="G2090" s="3">
        <f t="shared" si="65"/>
        <v>0</v>
      </c>
      <c r="H2090" s="2" t="s">
        <v>2978</v>
      </c>
      <c r="I2090" s="2" t="s">
        <v>3828</v>
      </c>
      <c r="J2090" s="2" t="s">
        <v>3187</v>
      </c>
    </row>
    <row r="2091" ht="19" customHeight="1" spans="1:10">
      <c r="A2091" s="2">
        <v>6</v>
      </c>
      <c r="B2091" s="2" t="s">
        <v>248</v>
      </c>
      <c r="C2091" s="2" t="s">
        <v>179</v>
      </c>
      <c r="D2091" s="3">
        <v>7087</v>
      </c>
      <c r="E2091" s="3">
        <v>6905.2</v>
      </c>
      <c r="F2091" s="3">
        <f t="shared" si="64"/>
        <v>6905.2</v>
      </c>
      <c r="G2091" s="3">
        <f t="shared" si="65"/>
        <v>181.8</v>
      </c>
      <c r="H2091" s="2" t="s">
        <v>2978</v>
      </c>
      <c r="I2091" s="2" t="s">
        <v>3828</v>
      </c>
      <c r="J2091" s="2" t="s">
        <v>3342</v>
      </c>
    </row>
    <row r="2092" ht="19" customHeight="1" spans="1:10">
      <c r="A2092" s="2">
        <v>6</v>
      </c>
      <c r="B2092" s="2" t="s">
        <v>85</v>
      </c>
      <c r="C2092" s="2" t="s">
        <v>66</v>
      </c>
      <c r="D2092" s="3">
        <v>6910.7</v>
      </c>
      <c r="E2092" s="3">
        <v>6847.4</v>
      </c>
      <c r="F2092" s="3">
        <f t="shared" si="64"/>
        <v>6847.4</v>
      </c>
      <c r="G2092" s="3">
        <f t="shared" si="65"/>
        <v>63.3000000000002</v>
      </c>
      <c r="H2092" s="2" t="s">
        <v>2978</v>
      </c>
      <c r="I2092" s="2" t="s">
        <v>3828</v>
      </c>
      <c r="J2092" s="2" t="s">
        <v>3213</v>
      </c>
    </row>
    <row r="2093" ht="19" customHeight="1" spans="1:10">
      <c r="A2093" s="2">
        <v>6</v>
      </c>
      <c r="B2093" s="2" t="s">
        <v>3425</v>
      </c>
      <c r="C2093" s="2" t="s">
        <v>356</v>
      </c>
      <c r="D2093" s="3">
        <v>0</v>
      </c>
      <c r="E2093" s="3">
        <v>0</v>
      </c>
      <c r="F2093" s="3">
        <f t="shared" si="64"/>
        <v>0</v>
      </c>
      <c r="G2093" s="3">
        <f t="shared" si="65"/>
        <v>0</v>
      </c>
      <c r="H2093" s="2" t="s">
        <v>2978</v>
      </c>
      <c r="I2093" s="2" t="s">
        <v>3840</v>
      </c>
      <c r="J2093" s="2" t="s">
        <v>3334</v>
      </c>
    </row>
    <row r="2094" ht="19" customHeight="1" spans="1:10">
      <c r="A2094" s="2">
        <v>6</v>
      </c>
      <c r="B2094" s="2" t="s">
        <v>3544</v>
      </c>
      <c r="C2094" s="2" t="s">
        <v>66</v>
      </c>
      <c r="D2094" s="3">
        <v>592.9</v>
      </c>
      <c r="E2094" s="3">
        <v>591.2</v>
      </c>
      <c r="F2094" s="3">
        <f t="shared" si="64"/>
        <v>591.2</v>
      </c>
      <c r="G2094" s="3">
        <f t="shared" si="65"/>
        <v>1.69999999999993</v>
      </c>
      <c r="H2094" s="2" t="s">
        <v>2978</v>
      </c>
      <c r="I2094" s="2" t="s">
        <v>3843</v>
      </c>
      <c r="J2094" s="2" t="s">
        <v>3164</v>
      </c>
    </row>
    <row r="2095" ht="19" customHeight="1" spans="1:10">
      <c r="A2095" s="2">
        <v>6</v>
      </c>
      <c r="B2095" s="2" t="s">
        <v>161</v>
      </c>
      <c r="C2095" s="2" t="s">
        <v>121</v>
      </c>
      <c r="D2095" s="3">
        <v>2842.2</v>
      </c>
      <c r="E2095" s="3">
        <v>2832.7</v>
      </c>
      <c r="F2095" s="3">
        <f t="shared" si="64"/>
        <v>2832.7</v>
      </c>
      <c r="G2095" s="3">
        <f t="shared" si="65"/>
        <v>9.5</v>
      </c>
      <c r="H2095" s="2" t="s">
        <v>2978</v>
      </c>
      <c r="I2095" s="2" t="s">
        <v>3828</v>
      </c>
      <c r="J2095" s="2" t="s">
        <v>3195</v>
      </c>
    </row>
    <row r="2096" ht="19" customHeight="1" spans="1:10">
      <c r="A2096" s="2">
        <v>6</v>
      </c>
      <c r="B2096" s="2" t="s">
        <v>627</v>
      </c>
      <c r="C2096" s="2" t="s">
        <v>564</v>
      </c>
      <c r="D2096" s="3">
        <v>8906.1</v>
      </c>
      <c r="E2096" s="3">
        <v>8815.5</v>
      </c>
      <c r="F2096" s="3">
        <f t="shared" si="64"/>
        <v>8815.5</v>
      </c>
      <c r="G2096" s="3">
        <f t="shared" si="65"/>
        <v>90.6000000000004</v>
      </c>
      <c r="H2096" s="2" t="s">
        <v>2978</v>
      </c>
      <c r="I2096" s="2" t="s">
        <v>3847</v>
      </c>
      <c r="J2096" s="2" t="s">
        <v>3591</v>
      </c>
    </row>
    <row r="2097" ht="19" customHeight="1" spans="1:10">
      <c r="A2097" s="2">
        <v>6</v>
      </c>
      <c r="B2097" s="2" t="s">
        <v>628</v>
      </c>
      <c r="C2097" s="2" t="s">
        <v>121</v>
      </c>
      <c r="D2097" s="3">
        <v>3770.3</v>
      </c>
      <c r="E2097" s="3">
        <v>3681.4</v>
      </c>
      <c r="F2097" s="3">
        <f t="shared" si="64"/>
        <v>3681.4</v>
      </c>
      <c r="G2097" s="3">
        <f t="shared" si="65"/>
        <v>88.9000000000001</v>
      </c>
      <c r="H2097" s="2" t="s">
        <v>2978</v>
      </c>
      <c r="I2097" s="2" t="s">
        <v>3851</v>
      </c>
      <c r="J2097" s="2" t="s">
        <v>3333</v>
      </c>
    </row>
    <row r="2098" ht="19" customHeight="1" spans="1:10">
      <c r="A2098" s="2">
        <v>6</v>
      </c>
      <c r="B2098" s="2" t="s">
        <v>162</v>
      </c>
      <c r="C2098" s="2" t="s">
        <v>121</v>
      </c>
      <c r="D2098" s="3">
        <v>6112.7</v>
      </c>
      <c r="E2098" s="3">
        <v>6051</v>
      </c>
      <c r="F2098" s="3">
        <f t="shared" si="64"/>
        <v>6051</v>
      </c>
      <c r="G2098" s="3">
        <f t="shared" si="65"/>
        <v>61.6999999999998</v>
      </c>
      <c r="H2098" s="2" t="s">
        <v>2978</v>
      </c>
      <c r="I2098" s="2" t="s">
        <v>3828</v>
      </c>
      <c r="J2098" s="2" t="s">
        <v>3264</v>
      </c>
    </row>
    <row r="2099" ht="19" customHeight="1" spans="1:10">
      <c r="A2099" s="2">
        <v>6</v>
      </c>
      <c r="B2099" s="2" t="s">
        <v>378</v>
      </c>
      <c r="C2099" s="2" t="s">
        <v>356</v>
      </c>
      <c r="D2099" s="3">
        <v>260</v>
      </c>
      <c r="E2099" s="3">
        <v>268.5</v>
      </c>
      <c r="F2099" s="3">
        <f t="shared" si="64"/>
        <v>260</v>
      </c>
      <c r="G2099" s="3">
        <f t="shared" si="65"/>
        <v>0</v>
      </c>
      <c r="H2099" s="2" t="s">
        <v>2978</v>
      </c>
      <c r="I2099" s="2" t="s">
        <v>3828</v>
      </c>
      <c r="J2099" s="2" t="s">
        <v>3258</v>
      </c>
    </row>
    <row r="2100" ht="19" customHeight="1" spans="1:10">
      <c r="A2100" s="2">
        <v>6</v>
      </c>
      <c r="B2100" s="2" t="s">
        <v>86</v>
      </c>
      <c r="C2100" s="2" t="s">
        <v>66</v>
      </c>
      <c r="D2100" s="3">
        <v>7564.3</v>
      </c>
      <c r="E2100" s="3">
        <v>7444.3</v>
      </c>
      <c r="F2100" s="3">
        <f t="shared" si="64"/>
        <v>7444.3</v>
      </c>
      <c r="G2100" s="3">
        <f t="shared" si="65"/>
        <v>120</v>
      </c>
      <c r="H2100" s="2" t="s">
        <v>2978</v>
      </c>
      <c r="I2100" s="2" t="s">
        <v>3828</v>
      </c>
      <c r="J2100" s="2" t="s">
        <v>3276</v>
      </c>
    </row>
    <row r="2101" ht="19" customHeight="1" spans="1:10">
      <c r="A2101" s="2">
        <v>6</v>
      </c>
      <c r="B2101" s="2" t="s">
        <v>163</v>
      </c>
      <c r="C2101" s="2" t="s">
        <v>121</v>
      </c>
      <c r="D2101" s="3">
        <v>57.9</v>
      </c>
      <c r="E2101" s="3">
        <v>65.2</v>
      </c>
      <c r="F2101" s="3">
        <f t="shared" si="64"/>
        <v>57.9</v>
      </c>
      <c r="G2101" s="3">
        <f t="shared" si="65"/>
        <v>0</v>
      </c>
      <c r="H2101" s="2" t="s">
        <v>2978</v>
      </c>
      <c r="I2101" s="2" t="s">
        <v>3828</v>
      </c>
      <c r="J2101" s="2" t="s">
        <v>3341</v>
      </c>
    </row>
    <row r="2102" ht="19" customHeight="1" spans="1:10">
      <c r="A2102" s="2">
        <v>6</v>
      </c>
      <c r="B2102" s="2" t="s">
        <v>3172</v>
      </c>
      <c r="C2102" s="2" t="s">
        <v>66</v>
      </c>
      <c r="D2102" s="3">
        <v>2216.7</v>
      </c>
      <c r="E2102" s="3">
        <v>2020</v>
      </c>
      <c r="F2102" s="3">
        <f t="shared" si="64"/>
        <v>2020</v>
      </c>
      <c r="G2102" s="3">
        <f t="shared" si="65"/>
        <v>196.7</v>
      </c>
      <c r="H2102" s="2" t="s">
        <v>2978</v>
      </c>
      <c r="I2102" s="2" t="s">
        <v>3828</v>
      </c>
      <c r="J2102" s="2" t="s">
        <v>3324</v>
      </c>
    </row>
    <row r="2103" ht="19" customHeight="1" spans="1:10">
      <c r="A2103" s="2">
        <v>6</v>
      </c>
      <c r="B2103" s="2" t="s">
        <v>629</v>
      </c>
      <c r="C2103" s="2" t="s">
        <v>564</v>
      </c>
      <c r="D2103" s="3">
        <v>1369.5</v>
      </c>
      <c r="E2103" s="3">
        <v>1379.8</v>
      </c>
      <c r="F2103" s="3">
        <f t="shared" si="64"/>
        <v>1369.5</v>
      </c>
      <c r="G2103" s="3">
        <f t="shared" si="65"/>
        <v>0</v>
      </c>
      <c r="H2103" s="2" t="s">
        <v>2978</v>
      </c>
      <c r="I2103" s="2" t="s">
        <v>3848</v>
      </c>
      <c r="J2103" s="2" t="s">
        <v>3596</v>
      </c>
    </row>
    <row r="2104" ht="19" customHeight="1" spans="1:10">
      <c r="A2104" s="2">
        <v>6</v>
      </c>
      <c r="B2104" s="2" t="s">
        <v>3175</v>
      </c>
      <c r="C2104" s="2" t="s">
        <v>121</v>
      </c>
      <c r="D2104" s="3">
        <v>459.7</v>
      </c>
      <c r="E2104" s="3">
        <v>462</v>
      </c>
      <c r="F2104" s="3">
        <f t="shared" si="64"/>
        <v>459.7</v>
      </c>
      <c r="G2104" s="3">
        <f t="shared" si="65"/>
        <v>0</v>
      </c>
      <c r="H2104" s="2" t="s">
        <v>2978</v>
      </c>
      <c r="I2104" s="2" t="s">
        <v>3852</v>
      </c>
      <c r="J2104" s="2" t="s">
        <v>3051</v>
      </c>
    </row>
    <row r="2105" ht="19" customHeight="1" spans="1:10">
      <c r="A2105" s="2">
        <v>6</v>
      </c>
      <c r="B2105" s="2" t="s">
        <v>3692</v>
      </c>
      <c r="C2105" s="2" t="s">
        <v>3104</v>
      </c>
      <c r="D2105" s="3">
        <v>2098.9</v>
      </c>
      <c r="E2105" s="3">
        <v>2062.6</v>
      </c>
      <c r="F2105" s="3">
        <f t="shared" si="64"/>
        <v>2062.6</v>
      </c>
      <c r="G2105" s="3">
        <f t="shared" si="65"/>
        <v>36.3000000000002</v>
      </c>
      <c r="H2105" s="2" t="s">
        <v>2978</v>
      </c>
      <c r="I2105" s="2" t="s">
        <v>3828</v>
      </c>
      <c r="J2105" s="2" t="s">
        <v>3397</v>
      </c>
    </row>
    <row r="2106" ht="19" customHeight="1" spans="1:10">
      <c r="A2106" s="2">
        <v>6</v>
      </c>
      <c r="B2106" s="2" t="s">
        <v>3430</v>
      </c>
      <c r="C2106" s="2" t="s">
        <v>66</v>
      </c>
      <c r="D2106" s="3">
        <v>3555.9</v>
      </c>
      <c r="E2106" s="3">
        <v>3513.7</v>
      </c>
      <c r="F2106" s="3">
        <f t="shared" si="64"/>
        <v>3513.7</v>
      </c>
      <c r="G2106" s="3">
        <f t="shared" si="65"/>
        <v>42.2000000000003</v>
      </c>
      <c r="H2106" s="2" t="s">
        <v>2978</v>
      </c>
      <c r="I2106" s="2" t="s">
        <v>3828</v>
      </c>
      <c r="J2106" s="2" t="s">
        <v>3069</v>
      </c>
    </row>
    <row r="2107" ht="19" customHeight="1" spans="1:10">
      <c r="A2107" s="2">
        <v>6</v>
      </c>
      <c r="B2107" s="2" t="s">
        <v>164</v>
      </c>
      <c r="C2107" s="2" t="s">
        <v>121</v>
      </c>
      <c r="D2107" s="3">
        <v>2130.8</v>
      </c>
      <c r="E2107" s="3">
        <v>2155.4</v>
      </c>
      <c r="F2107" s="3">
        <f t="shared" si="64"/>
        <v>2130.8</v>
      </c>
      <c r="G2107" s="3">
        <f t="shared" si="65"/>
        <v>0</v>
      </c>
      <c r="H2107" s="2" t="s">
        <v>2978</v>
      </c>
      <c r="I2107" s="2" t="s">
        <v>3828</v>
      </c>
      <c r="J2107" s="2" t="s">
        <v>3218</v>
      </c>
    </row>
    <row r="2108" ht="19" customHeight="1" spans="1:10">
      <c r="A2108" s="2">
        <v>6</v>
      </c>
      <c r="B2108" s="2" t="s">
        <v>251</v>
      </c>
      <c r="C2108" s="2" t="s">
        <v>179</v>
      </c>
      <c r="D2108" s="3">
        <v>1788.5</v>
      </c>
      <c r="E2108" s="3">
        <v>1779.6</v>
      </c>
      <c r="F2108" s="3">
        <f t="shared" si="64"/>
        <v>1779.6</v>
      </c>
      <c r="G2108" s="3">
        <f t="shared" si="65"/>
        <v>8.90000000000009</v>
      </c>
      <c r="H2108" s="2" t="s">
        <v>2978</v>
      </c>
      <c r="I2108" s="2" t="s">
        <v>3853</v>
      </c>
      <c r="J2108" s="2" t="s">
        <v>3238</v>
      </c>
    </row>
    <row r="2109" ht="19" customHeight="1" spans="1:10">
      <c r="A2109" s="2">
        <v>6</v>
      </c>
      <c r="B2109" s="2" t="s">
        <v>252</v>
      </c>
      <c r="C2109" s="2" t="s">
        <v>274</v>
      </c>
      <c r="D2109" s="3">
        <v>35.6</v>
      </c>
      <c r="E2109" s="3">
        <v>35.4</v>
      </c>
      <c r="F2109" s="3">
        <f t="shared" si="64"/>
        <v>35.4</v>
      </c>
      <c r="G2109" s="3">
        <f t="shared" si="65"/>
        <v>0.200000000000003</v>
      </c>
      <c r="H2109" s="2" t="s">
        <v>2978</v>
      </c>
      <c r="I2109" s="2" t="s">
        <v>3854</v>
      </c>
      <c r="J2109" s="2" t="s">
        <v>3156</v>
      </c>
    </row>
    <row r="2110" ht="19" customHeight="1" spans="1:10">
      <c r="A2110" s="2">
        <v>6</v>
      </c>
      <c r="B2110" s="2" t="s">
        <v>630</v>
      </c>
      <c r="C2110" s="2" t="s">
        <v>121</v>
      </c>
      <c r="D2110" s="3">
        <v>2805.9</v>
      </c>
      <c r="E2110" s="3">
        <v>2776</v>
      </c>
      <c r="F2110" s="3">
        <f t="shared" si="64"/>
        <v>2776</v>
      </c>
      <c r="G2110" s="3">
        <f t="shared" si="65"/>
        <v>29.9000000000001</v>
      </c>
      <c r="H2110" s="2" t="s">
        <v>2978</v>
      </c>
      <c r="I2110" s="2" t="s">
        <v>3828</v>
      </c>
      <c r="J2110" s="2" t="s">
        <v>3189</v>
      </c>
    </row>
    <row r="2111" ht="19" customHeight="1" spans="1:10">
      <c r="A2111" s="2">
        <v>6</v>
      </c>
      <c r="B2111" s="2" t="s">
        <v>497</v>
      </c>
      <c r="C2111" s="2" t="s">
        <v>121</v>
      </c>
      <c r="D2111" s="3">
        <v>769.9</v>
      </c>
      <c r="E2111" s="3">
        <v>770.3</v>
      </c>
      <c r="F2111" s="3">
        <f t="shared" si="64"/>
        <v>769.9</v>
      </c>
      <c r="G2111" s="3">
        <f t="shared" si="65"/>
        <v>0</v>
      </c>
      <c r="H2111" s="2" t="s">
        <v>2978</v>
      </c>
      <c r="I2111" s="2" t="s">
        <v>3855</v>
      </c>
      <c r="J2111" s="2" t="s">
        <v>3387</v>
      </c>
    </row>
    <row r="2112" ht="19" customHeight="1" spans="1:10">
      <c r="A2112" s="2">
        <v>6</v>
      </c>
      <c r="B2112" s="2" t="s">
        <v>497</v>
      </c>
      <c r="C2112" s="2" t="s">
        <v>564</v>
      </c>
      <c r="D2112" s="3">
        <v>789</v>
      </c>
      <c r="E2112" s="3">
        <v>788.2</v>
      </c>
      <c r="F2112" s="3">
        <f t="shared" si="64"/>
        <v>788.2</v>
      </c>
      <c r="G2112" s="3">
        <f t="shared" si="65"/>
        <v>0.799999999999955</v>
      </c>
      <c r="H2112" s="2" t="s">
        <v>2978</v>
      </c>
      <c r="I2112" s="2" t="s">
        <v>3854</v>
      </c>
      <c r="J2112" s="2" t="s">
        <v>3597</v>
      </c>
    </row>
    <row r="2113" ht="19" customHeight="1" spans="1:10">
      <c r="A2113" s="2">
        <v>6</v>
      </c>
      <c r="B2113" s="2" t="s">
        <v>499</v>
      </c>
      <c r="C2113" s="2" t="s">
        <v>3190</v>
      </c>
      <c r="D2113" s="3">
        <v>577</v>
      </c>
      <c r="E2113" s="3">
        <v>569.5</v>
      </c>
      <c r="F2113" s="3">
        <f t="shared" si="64"/>
        <v>569.5</v>
      </c>
      <c r="G2113" s="3">
        <f t="shared" si="65"/>
        <v>7.5</v>
      </c>
      <c r="H2113" s="2" t="s">
        <v>2978</v>
      </c>
      <c r="I2113" s="2" t="s">
        <v>3856</v>
      </c>
      <c r="J2113" s="2" t="s">
        <v>3700</v>
      </c>
    </row>
    <row r="2114" ht="19" customHeight="1" spans="1:10">
      <c r="A2114" s="2">
        <v>6</v>
      </c>
      <c r="B2114" s="2" t="s">
        <v>499</v>
      </c>
      <c r="C2114" s="2" t="s">
        <v>121</v>
      </c>
      <c r="D2114" s="3">
        <v>4142.5</v>
      </c>
      <c r="E2114" s="3">
        <v>4036.4</v>
      </c>
      <c r="F2114" s="3">
        <f t="shared" ref="F2114:F2177" si="66">IF(ISNUMBER(E2114),MIN(D2114,E2114),D2114)</f>
        <v>4036.4</v>
      </c>
      <c r="G2114" s="3">
        <f t="shared" ref="G2114:G2177" si="67">D2114-F2114</f>
        <v>106.1</v>
      </c>
      <c r="H2114" s="2" t="s">
        <v>2978</v>
      </c>
      <c r="I2114" s="2" t="s">
        <v>3833</v>
      </c>
      <c r="J2114" s="2" t="s">
        <v>3009</v>
      </c>
    </row>
    <row r="2115" ht="19" customHeight="1" spans="1:10">
      <c r="A2115" s="2">
        <v>6</v>
      </c>
      <c r="B2115" s="2" t="s">
        <v>703</v>
      </c>
      <c r="C2115" s="2" t="s">
        <v>356</v>
      </c>
      <c r="D2115" s="3">
        <v>8084.8</v>
      </c>
      <c r="E2115" s="3">
        <v>8058.8</v>
      </c>
      <c r="F2115" s="3">
        <f t="shared" si="66"/>
        <v>8058.8</v>
      </c>
      <c r="G2115" s="3">
        <f t="shared" si="67"/>
        <v>26</v>
      </c>
      <c r="H2115" s="2" t="s">
        <v>2978</v>
      </c>
      <c r="I2115" s="2" t="s">
        <v>3828</v>
      </c>
      <c r="J2115" s="2" t="s">
        <v>3364</v>
      </c>
    </row>
    <row r="2116" ht="19" customHeight="1" spans="1:10">
      <c r="A2116" s="2">
        <v>6</v>
      </c>
      <c r="B2116" s="2" t="s">
        <v>288</v>
      </c>
      <c r="C2116" s="2" t="s">
        <v>274</v>
      </c>
      <c r="D2116" s="3">
        <v>7769.2</v>
      </c>
      <c r="E2116" s="3">
        <v>7748.5</v>
      </c>
      <c r="F2116" s="3">
        <f t="shared" si="66"/>
        <v>7748.5</v>
      </c>
      <c r="G2116" s="3">
        <f t="shared" si="67"/>
        <v>20.6999999999998</v>
      </c>
      <c r="H2116" s="2" t="s">
        <v>2978</v>
      </c>
      <c r="I2116" s="2" t="s">
        <v>3828</v>
      </c>
      <c r="J2116" s="2" t="s">
        <v>3136</v>
      </c>
    </row>
    <row r="2117" ht="19" customHeight="1" spans="1:10">
      <c r="A2117" s="2">
        <v>6</v>
      </c>
      <c r="B2117" s="2" t="s">
        <v>500</v>
      </c>
      <c r="C2117" s="2" t="s">
        <v>564</v>
      </c>
      <c r="D2117" s="3">
        <v>1227.2</v>
      </c>
      <c r="E2117" s="3">
        <v>1776.2</v>
      </c>
      <c r="F2117" s="3">
        <f t="shared" si="66"/>
        <v>1227.2</v>
      </c>
      <c r="G2117" s="3">
        <f t="shared" si="67"/>
        <v>0</v>
      </c>
      <c r="H2117" s="2" t="s">
        <v>2978</v>
      </c>
      <c r="I2117" s="2" t="s">
        <v>3857</v>
      </c>
      <c r="J2117" s="2" t="s">
        <v>3598</v>
      </c>
    </row>
    <row r="2118" ht="19" customHeight="1" spans="1:10">
      <c r="A2118" s="2">
        <v>6</v>
      </c>
      <c r="B2118" s="2" t="s">
        <v>381</v>
      </c>
      <c r="C2118" s="2" t="s">
        <v>356</v>
      </c>
      <c r="D2118" s="3">
        <v>8788.6</v>
      </c>
      <c r="E2118" s="3">
        <v>8572.6</v>
      </c>
      <c r="F2118" s="3">
        <f t="shared" si="66"/>
        <v>8572.6</v>
      </c>
      <c r="G2118" s="3">
        <f t="shared" si="67"/>
        <v>216</v>
      </c>
      <c r="H2118" s="2" t="s">
        <v>2978</v>
      </c>
      <c r="I2118" s="2" t="s">
        <v>3828</v>
      </c>
      <c r="J2118" s="2" t="s">
        <v>3328</v>
      </c>
    </row>
    <row r="2119" ht="19" customHeight="1" spans="1:10">
      <c r="A2119" s="2">
        <v>6</v>
      </c>
      <c r="B2119" s="2" t="s">
        <v>382</v>
      </c>
      <c r="C2119" s="2" t="s">
        <v>66</v>
      </c>
      <c r="D2119" s="3">
        <v>859</v>
      </c>
      <c r="E2119" s="3">
        <v>868.8</v>
      </c>
      <c r="F2119" s="3">
        <f t="shared" si="66"/>
        <v>859</v>
      </c>
      <c r="G2119" s="3">
        <f t="shared" si="67"/>
        <v>0</v>
      </c>
      <c r="H2119" s="2" t="s">
        <v>2978</v>
      </c>
      <c r="I2119" s="2" t="s">
        <v>3828</v>
      </c>
      <c r="J2119" s="2" t="s">
        <v>3058</v>
      </c>
    </row>
    <row r="2120" ht="19" customHeight="1" spans="1:10">
      <c r="A2120" s="2">
        <v>6</v>
      </c>
      <c r="B2120" s="2" t="s">
        <v>3551</v>
      </c>
      <c r="C2120" s="2" t="s">
        <v>66</v>
      </c>
      <c r="D2120" s="3">
        <v>0.2</v>
      </c>
      <c r="E2120" s="3">
        <v>270</v>
      </c>
      <c r="F2120" s="3">
        <f t="shared" si="66"/>
        <v>0.2</v>
      </c>
      <c r="G2120" s="3">
        <f t="shared" si="67"/>
        <v>0</v>
      </c>
      <c r="H2120" s="2" t="s">
        <v>2978</v>
      </c>
      <c r="I2120" s="2" t="s">
        <v>3840</v>
      </c>
      <c r="J2120" s="2" t="s">
        <v>3031</v>
      </c>
    </row>
    <row r="2121" ht="19" customHeight="1" spans="1:10">
      <c r="A2121" s="2">
        <v>6</v>
      </c>
      <c r="B2121" s="2" t="s">
        <v>386</v>
      </c>
      <c r="C2121" s="2" t="s">
        <v>274</v>
      </c>
      <c r="D2121" s="3">
        <v>4.1</v>
      </c>
      <c r="E2121" s="3">
        <v>2.3</v>
      </c>
      <c r="F2121" s="3">
        <f t="shared" si="66"/>
        <v>2.3</v>
      </c>
      <c r="G2121" s="3">
        <f t="shared" si="67"/>
        <v>1.8</v>
      </c>
      <c r="H2121" s="2" t="s">
        <v>2978</v>
      </c>
      <c r="I2121" s="2" t="s">
        <v>3840</v>
      </c>
      <c r="J2121" s="2" t="s">
        <v>3380</v>
      </c>
    </row>
    <row r="2122" ht="19" customHeight="1" spans="1:10">
      <c r="A2122" s="2">
        <v>6</v>
      </c>
      <c r="B2122" s="2" t="s">
        <v>3186</v>
      </c>
      <c r="C2122" s="2" t="s">
        <v>3190</v>
      </c>
      <c r="D2122" s="3">
        <v>1089.1</v>
      </c>
      <c r="E2122" s="3">
        <v>1085.3</v>
      </c>
      <c r="F2122" s="3">
        <f t="shared" si="66"/>
        <v>1085.3</v>
      </c>
      <c r="G2122" s="3">
        <f t="shared" si="67"/>
        <v>3.79999999999995</v>
      </c>
      <c r="H2122" s="2" t="s">
        <v>2978</v>
      </c>
      <c r="I2122" s="2" t="s">
        <v>3828</v>
      </c>
      <c r="J2122" s="2" t="s">
        <v>3702</v>
      </c>
    </row>
    <row r="2123" ht="19" customHeight="1" spans="1:10">
      <c r="A2123" s="2">
        <v>6</v>
      </c>
      <c r="B2123" s="2" t="s">
        <v>3435</v>
      </c>
      <c r="C2123" s="2" t="s">
        <v>66</v>
      </c>
      <c r="D2123" s="3">
        <v>1810.6</v>
      </c>
      <c r="E2123" s="3">
        <v>1790.2</v>
      </c>
      <c r="F2123" s="3">
        <f t="shared" si="66"/>
        <v>1790.2</v>
      </c>
      <c r="G2123" s="3">
        <f t="shared" si="67"/>
        <v>20.3999999999999</v>
      </c>
      <c r="H2123" s="2" t="s">
        <v>2978</v>
      </c>
      <c r="I2123" s="2" t="s">
        <v>3854</v>
      </c>
      <c r="J2123" s="2" t="s">
        <v>3049</v>
      </c>
    </row>
    <row r="2124" ht="19" customHeight="1" spans="1:10">
      <c r="A2124" s="2">
        <v>6</v>
      </c>
      <c r="B2124" s="2" t="s">
        <v>3552</v>
      </c>
      <c r="C2124" s="2" t="s">
        <v>66</v>
      </c>
      <c r="D2124" s="3">
        <v>750.8</v>
      </c>
      <c r="E2124" s="3">
        <v>744.5</v>
      </c>
      <c r="F2124" s="3">
        <f t="shared" si="66"/>
        <v>744.5</v>
      </c>
      <c r="G2124" s="3">
        <f t="shared" si="67"/>
        <v>6.29999999999995</v>
      </c>
      <c r="H2124" s="2" t="s">
        <v>2978</v>
      </c>
      <c r="I2124" s="2" t="s">
        <v>3845</v>
      </c>
      <c r="J2124" s="2" t="s">
        <v>3354</v>
      </c>
    </row>
    <row r="2125" ht="19" customHeight="1" spans="1:10">
      <c r="A2125" s="2">
        <v>6</v>
      </c>
      <c r="B2125" s="2" t="s">
        <v>501</v>
      </c>
      <c r="C2125" s="2" t="s">
        <v>121</v>
      </c>
      <c r="D2125" s="3">
        <v>2757.2</v>
      </c>
      <c r="E2125" s="3">
        <v>2742</v>
      </c>
      <c r="F2125" s="3">
        <f t="shared" si="66"/>
        <v>2742</v>
      </c>
      <c r="G2125" s="3">
        <f t="shared" si="67"/>
        <v>15.1999999999998</v>
      </c>
      <c r="H2125" s="2" t="s">
        <v>2978</v>
      </c>
      <c r="I2125" s="2" t="s">
        <v>3828</v>
      </c>
      <c r="J2125" s="2" t="s">
        <v>3403</v>
      </c>
    </row>
    <row r="2126" ht="19" customHeight="1" spans="1:10">
      <c r="A2126" s="2">
        <v>6</v>
      </c>
      <c r="B2126" s="2" t="s">
        <v>633</v>
      </c>
      <c r="C2126" s="2" t="s">
        <v>564</v>
      </c>
      <c r="D2126" s="3">
        <v>2629</v>
      </c>
      <c r="E2126" s="3">
        <v>2612.5</v>
      </c>
      <c r="F2126" s="3">
        <f t="shared" si="66"/>
        <v>2612.5</v>
      </c>
      <c r="G2126" s="3">
        <f t="shared" si="67"/>
        <v>16.5</v>
      </c>
      <c r="H2126" s="2" t="s">
        <v>2978</v>
      </c>
      <c r="I2126" s="2" t="s">
        <v>3828</v>
      </c>
      <c r="J2126" s="2" t="s">
        <v>3599</v>
      </c>
    </row>
    <row r="2127" ht="19" customHeight="1" spans="1:10">
      <c r="A2127" s="2">
        <v>6</v>
      </c>
      <c r="B2127" s="2" t="s">
        <v>254</v>
      </c>
      <c r="C2127" s="2" t="s">
        <v>179</v>
      </c>
      <c r="D2127" s="3">
        <v>11018.3</v>
      </c>
      <c r="E2127" s="3">
        <v>10806.9</v>
      </c>
      <c r="F2127" s="3">
        <f t="shared" si="66"/>
        <v>10806.9</v>
      </c>
      <c r="G2127" s="3">
        <f t="shared" si="67"/>
        <v>211.4</v>
      </c>
      <c r="H2127" s="2" t="s">
        <v>2978</v>
      </c>
      <c r="I2127" s="2" t="s">
        <v>3828</v>
      </c>
      <c r="J2127" s="2" t="s">
        <v>3026</v>
      </c>
    </row>
    <row r="2128" ht="19" customHeight="1" spans="1:10">
      <c r="A2128" s="2">
        <v>6</v>
      </c>
      <c r="B2128" s="2" t="s">
        <v>88</v>
      </c>
      <c r="C2128" s="2" t="s">
        <v>66</v>
      </c>
      <c r="D2128" s="3">
        <v>3251.3</v>
      </c>
      <c r="E2128" s="3">
        <v>3226.8</v>
      </c>
      <c r="F2128" s="3">
        <f t="shared" si="66"/>
        <v>3226.8</v>
      </c>
      <c r="G2128" s="3">
        <f t="shared" si="67"/>
        <v>24.5</v>
      </c>
      <c r="H2128" s="2" t="s">
        <v>2978</v>
      </c>
      <c r="I2128" s="2" t="s">
        <v>3858</v>
      </c>
      <c r="J2128" s="2" t="s">
        <v>3386</v>
      </c>
    </row>
    <row r="2129" ht="19" customHeight="1" spans="1:10">
      <c r="A2129" s="2">
        <v>6</v>
      </c>
      <c r="B2129" s="2" t="s">
        <v>505</v>
      </c>
      <c r="C2129" s="2" t="s">
        <v>121</v>
      </c>
      <c r="D2129" s="3">
        <v>1623.3</v>
      </c>
      <c r="E2129" s="3">
        <v>1628.6</v>
      </c>
      <c r="F2129" s="3">
        <f t="shared" si="66"/>
        <v>1623.3</v>
      </c>
      <c r="G2129" s="3">
        <f t="shared" si="67"/>
        <v>0</v>
      </c>
      <c r="H2129" s="2" t="s">
        <v>2978</v>
      </c>
      <c r="I2129" s="2" t="s">
        <v>3828</v>
      </c>
      <c r="J2129" s="2" t="s">
        <v>2983</v>
      </c>
    </row>
    <row r="2130" ht="19" customHeight="1" spans="1:10">
      <c r="A2130" s="2">
        <v>6</v>
      </c>
      <c r="B2130" s="2" t="s">
        <v>109</v>
      </c>
      <c r="C2130" s="2" t="s">
        <v>121</v>
      </c>
      <c r="D2130" s="3">
        <v>4337</v>
      </c>
      <c r="E2130" s="3">
        <v>4290.7</v>
      </c>
      <c r="F2130" s="3">
        <f t="shared" si="66"/>
        <v>4290.7</v>
      </c>
      <c r="G2130" s="3">
        <f t="shared" si="67"/>
        <v>46.3000000000002</v>
      </c>
      <c r="H2130" s="2" t="s">
        <v>2978</v>
      </c>
      <c r="I2130" s="2" t="s">
        <v>3859</v>
      </c>
      <c r="J2130" s="2" t="s">
        <v>3128</v>
      </c>
    </row>
    <row r="2131" ht="19" customHeight="1" spans="1:10">
      <c r="A2131" s="2">
        <v>6</v>
      </c>
      <c r="B2131" s="2" t="s">
        <v>388</v>
      </c>
      <c r="C2131" s="2" t="s">
        <v>356</v>
      </c>
      <c r="D2131" s="3">
        <v>8918.3</v>
      </c>
      <c r="E2131" s="3">
        <v>8681.9</v>
      </c>
      <c r="F2131" s="3">
        <f t="shared" si="66"/>
        <v>8681.9</v>
      </c>
      <c r="G2131" s="3">
        <f t="shared" si="67"/>
        <v>236.4</v>
      </c>
      <c r="H2131" s="2" t="s">
        <v>2978</v>
      </c>
      <c r="I2131" s="2" t="s">
        <v>3828</v>
      </c>
      <c r="J2131" s="2" t="s">
        <v>3340</v>
      </c>
    </row>
    <row r="2132" ht="19" customHeight="1" spans="1:10">
      <c r="A2132" s="2">
        <v>6</v>
      </c>
      <c r="B2132" s="2" t="s">
        <v>3198</v>
      </c>
      <c r="C2132" s="2" t="s">
        <v>564</v>
      </c>
      <c r="D2132" s="3">
        <v>2173.1</v>
      </c>
      <c r="E2132" s="3">
        <v>2153.7</v>
      </c>
      <c r="F2132" s="3">
        <f t="shared" si="66"/>
        <v>2153.7</v>
      </c>
      <c r="G2132" s="3">
        <f t="shared" si="67"/>
        <v>19.4000000000001</v>
      </c>
      <c r="H2132" s="2" t="s">
        <v>2978</v>
      </c>
      <c r="I2132" s="2" t="s">
        <v>3828</v>
      </c>
      <c r="J2132" s="2" t="s">
        <v>3600</v>
      </c>
    </row>
    <row r="2133" ht="19" customHeight="1" spans="1:10">
      <c r="A2133" s="2">
        <v>6</v>
      </c>
      <c r="B2133" s="2" t="s">
        <v>167</v>
      </c>
      <c r="C2133" s="2" t="s">
        <v>121</v>
      </c>
      <c r="D2133" s="3">
        <v>3261.1</v>
      </c>
      <c r="E2133" s="3">
        <v>3282.1</v>
      </c>
      <c r="F2133" s="3">
        <f t="shared" si="66"/>
        <v>3261.1</v>
      </c>
      <c r="G2133" s="3">
        <f t="shared" si="67"/>
        <v>0</v>
      </c>
      <c r="H2133" s="2" t="s">
        <v>2978</v>
      </c>
      <c r="I2133" s="2" t="s">
        <v>3828</v>
      </c>
      <c r="J2133" s="2" t="s">
        <v>3393</v>
      </c>
    </row>
    <row r="2134" ht="19" customHeight="1" spans="1:10">
      <c r="A2134" s="2">
        <v>6</v>
      </c>
      <c r="B2134" s="2" t="s">
        <v>636</v>
      </c>
      <c r="C2134" s="2" t="s">
        <v>3190</v>
      </c>
      <c r="D2134" s="3">
        <v>1896.3</v>
      </c>
      <c r="E2134" s="3">
        <v>1866.4</v>
      </c>
      <c r="F2134" s="3">
        <f t="shared" si="66"/>
        <v>1866.4</v>
      </c>
      <c r="G2134" s="3">
        <f t="shared" si="67"/>
        <v>29.8999999999999</v>
      </c>
      <c r="H2134" s="2" t="s">
        <v>2978</v>
      </c>
      <c r="I2134" s="2" t="s">
        <v>3850</v>
      </c>
      <c r="J2134" s="2" t="s">
        <v>3703</v>
      </c>
    </row>
    <row r="2135" ht="19" customHeight="1" spans="1:10">
      <c r="A2135" s="2">
        <v>6</v>
      </c>
      <c r="B2135" s="2" t="s">
        <v>3204</v>
      </c>
      <c r="C2135" s="2" t="s">
        <v>564</v>
      </c>
      <c r="D2135" s="3">
        <v>206.4</v>
      </c>
      <c r="E2135" s="3">
        <v>331.6</v>
      </c>
      <c r="F2135" s="3">
        <f t="shared" si="66"/>
        <v>206.4</v>
      </c>
      <c r="G2135" s="3">
        <f t="shared" si="67"/>
        <v>0</v>
      </c>
      <c r="H2135" s="2" t="s">
        <v>2978</v>
      </c>
      <c r="I2135" s="2" t="s">
        <v>3860</v>
      </c>
      <c r="J2135" s="2" t="s">
        <v>3601</v>
      </c>
    </row>
    <row r="2136" ht="19" customHeight="1" spans="1:10">
      <c r="A2136" s="2">
        <v>6</v>
      </c>
      <c r="B2136" s="2" t="s">
        <v>509</v>
      </c>
      <c r="C2136" s="2" t="s">
        <v>121</v>
      </c>
      <c r="D2136" s="3">
        <v>326.8</v>
      </c>
      <c r="E2136" s="3">
        <v>321.3</v>
      </c>
      <c r="F2136" s="3">
        <f t="shared" si="66"/>
        <v>321.3</v>
      </c>
      <c r="G2136" s="3">
        <f t="shared" si="67"/>
        <v>5.5</v>
      </c>
      <c r="H2136" s="2" t="s">
        <v>2978</v>
      </c>
      <c r="I2136" s="2" t="s">
        <v>3833</v>
      </c>
      <c r="J2136" s="2" t="s">
        <v>3225</v>
      </c>
    </row>
    <row r="2137" ht="19" customHeight="1" spans="1:10">
      <c r="A2137" s="2">
        <v>6</v>
      </c>
      <c r="B2137" s="2" t="s">
        <v>3438</v>
      </c>
      <c r="C2137" s="2" t="s">
        <v>356</v>
      </c>
      <c r="D2137" s="3">
        <v>149.1</v>
      </c>
      <c r="E2137" s="3">
        <v>158.7</v>
      </c>
      <c r="F2137" s="3">
        <f t="shared" si="66"/>
        <v>149.1</v>
      </c>
      <c r="G2137" s="3">
        <f t="shared" si="67"/>
        <v>0</v>
      </c>
      <c r="H2137" s="2" t="s">
        <v>2978</v>
      </c>
      <c r="I2137" s="2" t="s">
        <v>3857</v>
      </c>
      <c r="J2137" s="2" t="s">
        <v>3378</v>
      </c>
    </row>
    <row r="2138" ht="19" customHeight="1" spans="1:10">
      <c r="A2138" s="2">
        <v>6</v>
      </c>
      <c r="B2138" s="2" t="s">
        <v>390</v>
      </c>
      <c r="C2138" s="2" t="s">
        <v>356</v>
      </c>
      <c r="D2138" s="3">
        <v>3624.2</v>
      </c>
      <c r="E2138" s="3">
        <v>3551.6</v>
      </c>
      <c r="F2138" s="3">
        <f t="shared" si="66"/>
        <v>3551.6</v>
      </c>
      <c r="G2138" s="3">
        <f t="shared" si="67"/>
        <v>72.5999999999999</v>
      </c>
      <c r="H2138" s="2" t="s">
        <v>2978</v>
      </c>
      <c r="I2138" s="2" t="s">
        <v>3828</v>
      </c>
      <c r="J2138" s="2" t="s">
        <v>3404</v>
      </c>
    </row>
    <row r="2139" ht="19" customHeight="1" spans="1:10">
      <c r="A2139" s="2">
        <v>6</v>
      </c>
      <c r="B2139" s="2" t="s">
        <v>3211</v>
      </c>
      <c r="C2139" s="2" t="s">
        <v>66</v>
      </c>
      <c r="D2139" s="3">
        <v>292</v>
      </c>
      <c r="E2139" s="3">
        <v>279.5</v>
      </c>
      <c r="F2139" s="3">
        <f t="shared" si="66"/>
        <v>279.5</v>
      </c>
      <c r="G2139" s="3">
        <f t="shared" si="67"/>
        <v>12.5</v>
      </c>
      <c r="H2139" s="2" t="s">
        <v>2978</v>
      </c>
      <c r="I2139" s="2" t="s">
        <v>3845</v>
      </c>
      <c r="J2139" s="2" t="s">
        <v>3277</v>
      </c>
    </row>
    <row r="2140" ht="19" customHeight="1" spans="1:10">
      <c r="A2140" s="2">
        <v>6</v>
      </c>
      <c r="B2140" s="2" t="s">
        <v>3561</v>
      </c>
      <c r="C2140" s="2" t="s">
        <v>66</v>
      </c>
      <c r="D2140" s="3">
        <v>579.2</v>
      </c>
      <c r="E2140" s="3">
        <v>567.4</v>
      </c>
      <c r="F2140" s="3">
        <f t="shared" si="66"/>
        <v>567.4</v>
      </c>
      <c r="G2140" s="3">
        <f t="shared" si="67"/>
        <v>11.8000000000001</v>
      </c>
      <c r="H2140" s="2" t="s">
        <v>2978</v>
      </c>
      <c r="I2140" s="2" t="s">
        <v>3854</v>
      </c>
      <c r="J2140" s="2" t="s">
        <v>3133</v>
      </c>
    </row>
    <row r="2141" ht="19" customHeight="1" spans="1:10">
      <c r="A2141" s="2">
        <v>6</v>
      </c>
      <c r="B2141" s="2" t="s">
        <v>510</v>
      </c>
      <c r="C2141" s="2" t="s">
        <v>121</v>
      </c>
      <c r="D2141" s="3">
        <v>3251.4</v>
      </c>
      <c r="E2141" s="3">
        <v>3195.9</v>
      </c>
      <c r="F2141" s="3">
        <f t="shared" si="66"/>
        <v>3195.9</v>
      </c>
      <c r="G2141" s="3">
        <f t="shared" si="67"/>
        <v>55.5</v>
      </c>
      <c r="H2141" s="2" t="s">
        <v>2978</v>
      </c>
      <c r="I2141" s="2" t="s">
        <v>3828</v>
      </c>
      <c r="J2141" s="2" t="s">
        <v>3091</v>
      </c>
    </row>
    <row r="2142" ht="19" customHeight="1" spans="1:10">
      <c r="A2142" s="2">
        <v>6</v>
      </c>
      <c r="B2142" s="2" t="s">
        <v>3214</v>
      </c>
      <c r="C2142" s="2" t="s">
        <v>121</v>
      </c>
      <c r="D2142" s="3">
        <v>1158.9</v>
      </c>
      <c r="E2142" s="3">
        <v>1158.2</v>
      </c>
      <c r="F2142" s="3">
        <f t="shared" si="66"/>
        <v>1158.2</v>
      </c>
      <c r="G2142" s="3">
        <f t="shared" si="67"/>
        <v>0.700000000000045</v>
      </c>
      <c r="H2142" s="2" t="s">
        <v>2978</v>
      </c>
      <c r="I2142" s="2" t="s">
        <v>3828</v>
      </c>
      <c r="J2142" s="2" t="s">
        <v>3365</v>
      </c>
    </row>
    <row r="2143" ht="19" customHeight="1" spans="1:10">
      <c r="A2143" s="2">
        <v>6</v>
      </c>
      <c r="B2143" s="2" t="s">
        <v>514</v>
      </c>
      <c r="C2143" s="2" t="s">
        <v>564</v>
      </c>
      <c r="D2143" s="3">
        <v>481.5</v>
      </c>
      <c r="E2143" s="3">
        <v>475.9</v>
      </c>
      <c r="F2143" s="3">
        <f t="shared" si="66"/>
        <v>475.9</v>
      </c>
      <c r="G2143" s="3">
        <f t="shared" si="67"/>
        <v>5.60000000000002</v>
      </c>
      <c r="H2143" s="2" t="s">
        <v>2978</v>
      </c>
      <c r="I2143" s="2" t="s">
        <v>3857</v>
      </c>
      <c r="J2143" s="2" t="s">
        <v>3606</v>
      </c>
    </row>
    <row r="2144" ht="19" customHeight="1" spans="1:10">
      <c r="A2144" s="2">
        <v>6</v>
      </c>
      <c r="B2144" s="2" t="s">
        <v>3439</v>
      </c>
      <c r="C2144" s="2" t="s">
        <v>66</v>
      </c>
      <c r="D2144" s="3">
        <v>671.2</v>
      </c>
      <c r="E2144" s="3">
        <v>667.9</v>
      </c>
      <c r="F2144" s="3">
        <f t="shared" si="66"/>
        <v>667.9</v>
      </c>
      <c r="G2144" s="3">
        <f t="shared" si="67"/>
        <v>3.30000000000007</v>
      </c>
      <c r="H2144" s="2" t="s">
        <v>2978</v>
      </c>
      <c r="I2144" s="2" t="s">
        <v>3845</v>
      </c>
      <c r="J2144" s="2" t="s">
        <v>3286</v>
      </c>
    </row>
    <row r="2145" ht="19" customHeight="1" spans="1:10">
      <c r="A2145" s="2">
        <v>6</v>
      </c>
      <c r="B2145" s="2" t="s">
        <v>3219</v>
      </c>
      <c r="C2145" s="2" t="s">
        <v>3190</v>
      </c>
      <c r="D2145" s="3">
        <v>7067.8</v>
      </c>
      <c r="E2145" s="3">
        <v>7029.3</v>
      </c>
      <c r="F2145" s="3">
        <f t="shared" si="66"/>
        <v>7029.3</v>
      </c>
      <c r="G2145" s="3">
        <f t="shared" si="67"/>
        <v>38.5</v>
      </c>
      <c r="H2145" s="2" t="s">
        <v>2978</v>
      </c>
      <c r="I2145" s="2" t="s">
        <v>3828</v>
      </c>
      <c r="J2145" s="2" t="s">
        <v>3704</v>
      </c>
    </row>
    <row r="2146" ht="19" customHeight="1" spans="1:10">
      <c r="A2146" s="2">
        <v>6</v>
      </c>
      <c r="B2146" s="2" t="s">
        <v>637</v>
      </c>
      <c r="C2146" s="2" t="s">
        <v>564</v>
      </c>
      <c r="D2146" s="3">
        <v>4887.1</v>
      </c>
      <c r="E2146" s="3">
        <v>4854.3</v>
      </c>
      <c r="F2146" s="3">
        <f t="shared" si="66"/>
        <v>4854.3</v>
      </c>
      <c r="G2146" s="3">
        <f t="shared" si="67"/>
        <v>32.8000000000002</v>
      </c>
      <c r="H2146" s="2" t="s">
        <v>2978</v>
      </c>
      <c r="I2146" s="2" t="s">
        <v>3828</v>
      </c>
      <c r="J2146" s="2" t="s">
        <v>3610</v>
      </c>
    </row>
    <row r="2147" ht="19" customHeight="1" spans="1:10">
      <c r="A2147" s="2">
        <v>6</v>
      </c>
      <c r="B2147" s="2" t="s">
        <v>394</v>
      </c>
      <c r="C2147" s="2" t="s">
        <v>274</v>
      </c>
      <c r="D2147" s="3">
        <v>0</v>
      </c>
      <c r="E2147" s="3">
        <v>0.8</v>
      </c>
      <c r="F2147" s="3">
        <f t="shared" si="66"/>
        <v>0</v>
      </c>
      <c r="G2147" s="3">
        <f t="shared" si="67"/>
        <v>0</v>
      </c>
      <c r="H2147" s="2" t="s">
        <v>2978</v>
      </c>
      <c r="I2147" s="2" t="s">
        <v>3840</v>
      </c>
      <c r="J2147" s="2" t="s">
        <v>3184</v>
      </c>
    </row>
    <row r="2148" ht="19" customHeight="1" spans="1:10">
      <c r="A2148" s="2">
        <v>6</v>
      </c>
      <c r="B2148" s="2" t="s">
        <v>396</v>
      </c>
      <c r="C2148" s="2" t="s">
        <v>356</v>
      </c>
      <c r="D2148" s="3">
        <v>3278.3</v>
      </c>
      <c r="E2148" s="3">
        <v>3240.3</v>
      </c>
      <c r="F2148" s="3">
        <f t="shared" si="66"/>
        <v>3240.3</v>
      </c>
      <c r="G2148" s="3">
        <f t="shared" si="67"/>
        <v>38</v>
      </c>
      <c r="H2148" s="2" t="s">
        <v>2978</v>
      </c>
      <c r="I2148" s="2" t="s">
        <v>3828</v>
      </c>
      <c r="J2148" s="2" t="s">
        <v>3108</v>
      </c>
    </row>
    <row r="2149" ht="19" customHeight="1" spans="1:10">
      <c r="A2149" s="2">
        <v>6</v>
      </c>
      <c r="B2149" s="2" t="s">
        <v>3706</v>
      </c>
      <c r="C2149" s="2" t="s">
        <v>3104</v>
      </c>
      <c r="D2149" s="3">
        <v>13205.2</v>
      </c>
      <c r="E2149" s="3">
        <v>13046.5</v>
      </c>
      <c r="F2149" s="3">
        <f t="shared" si="66"/>
        <v>13046.5</v>
      </c>
      <c r="G2149" s="3">
        <f t="shared" si="67"/>
        <v>158.700000000001</v>
      </c>
      <c r="H2149" s="2" t="s">
        <v>2978</v>
      </c>
      <c r="I2149" s="2" t="s">
        <v>3828</v>
      </c>
      <c r="J2149" s="2" t="s">
        <v>3350</v>
      </c>
    </row>
    <row r="2150" ht="19" customHeight="1" spans="1:10">
      <c r="A2150" s="2">
        <v>6</v>
      </c>
      <c r="B2150" s="2" t="s">
        <v>3567</v>
      </c>
      <c r="C2150" s="2" t="s">
        <v>66</v>
      </c>
      <c r="D2150" s="3">
        <v>1867.1</v>
      </c>
      <c r="E2150" s="3">
        <v>1850.8</v>
      </c>
      <c r="F2150" s="3">
        <f t="shared" si="66"/>
        <v>1850.8</v>
      </c>
      <c r="G2150" s="3">
        <f t="shared" si="67"/>
        <v>16.3</v>
      </c>
      <c r="H2150" s="2" t="s">
        <v>2978</v>
      </c>
      <c r="I2150" s="2" t="s">
        <v>3854</v>
      </c>
      <c r="J2150" s="2" t="s">
        <v>3072</v>
      </c>
    </row>
    <row r="2151" ht="19" customHeight="1" spans="1:10">
      <c r="A2151" s="2">
        <v>6</v>
      </c>
      <c r="B2151" s="2" t="s">
        <v>515</v>
      </c>
      <c r="C2151" s="2" t="s">
        <v>121</v>
      </c>
      <c r="D2151" s="3">
        <v>2160.8</v>
      </c>
      <c r="E2151" s="3">
        <v>2152.9</v>
      </c>
      <c r="F2151" s="3">
        <f t="shared" si="66"/>
        <v>2152.9</v>
      </c>
      <c r="G2151" s="3">
        <f t="shared" si="67"/>
        <v>7.90000000000009</v>
      </c>
      <c r="H2151" s="2" t="s">
        <v>2978</v>
      </c>
      <c r="I2151" s="2" t="s">
        <v>3828</v>
      </c>
      <c r="J2151" s="2" t="s">
        <v>3361</v>
      </c>
    </row>
    <row r="2152" ht="19" customHeight="1" spans="1:10">
      <c r="A2152" s="2">
        <v>6</v>
      </c>
      <c r="B2152" s="2" t="s">
        <v>516</v>
      </c>
      <c r="C2152" s="2" t="s">
        <v>121</v>
      </c>
      <c r="D2152" s="3">
        <v>3590.7</v>
      </c>
      <c r="E2152" s="3">
        <v>3566.2</v>
      </c>
      <c r="F2152" s="3">
        <f t="shared" si="66"/>
        <v>3566.2</v>
      </c>
      <c r="G2152" s="3">
        <f t="shared" si="67"/>
        <v>24.5</v>
      </c>
      <c r="H2152" s="2" t="s">
        <v>2978</v>
      </c>
      <c r="I2152" s="2" t="s">
        <v>3833</v>
      </c>
      <c r="J2152" s="2" t="s">
        <v>3222</v>
      </c>
    </row>
    <row r="2153" ht="19" customHeight="1" spans="1:10">
      <c r="A2153" s="2">
        <v>6</v>
      </c>
      <c r="B2153" s="2" t="s">
        <v>289</v>
      </c>
      <c r="C2153" s="2" t="s">
        <v>274</v>
      </c>
      <c r="D2153" s="3">
        <v>13622</v>
      </c>
      <c r="E2153" s="3">
        <v>13461.4</v>
      </c>
      <c r="F2153" s="3">
        <f t="shared" si="66"/>
        <v>13461.4</v>
      </c>
      <c r="G2153" s="3">
        <f t="shared" si="67"/>
        <v>160.6</v>
      </c>
      <c r="H2153" s="2" t="s">
        <v>2978</v>
      </c>
      <c r="I2153" s="2" t="s">
        <v>3828</v>
      </c>
      <c r="J2153" s="2" t="s">
        <v>3390</v>
      </c>
    </row>
    <row r="2154" ht="19" customHeight="1" spans="1:10">
      <c r="A2154" s="2">
        <v>6</v>
      </c>
      <c r="B2154" s="2" t="s">
        <v>352</v>
      </c>
      <c r="C2154" s="2" t="s">
        <v>66</v>
      </c>
      <c r="D2154" s="3">
        <v>0</v>
      </c>
      <c r="E2154" s="3">
        <v>0.2</v>
      </c>
      <c r="F2154" s="3">
        <f t="shared" si="66"/>
        <v>0</v>
      </c>
      <c r="G2154" s="3">
        <f t="shared" si="67"/>
        <v>0</v>
      </c>
      <c r="H2154" s="2" t="s">
        <v>2978</v>
      </c>
      <c r="I2154" s="2" t="s">
        <v>3840</v>
      </c>
      <c r="J2154" s="2" t="s">
        <v>3064</v>
      </c>
    </row>
    <row r="2155" ht="19" customHeight="1" spans="1:10">
      <c r="A2155" s="2">
        <v>6</v>
      </c>
      <c r="B2155" s="2" t="s">
        <v>641</v>
      </c>
      <c r="C2155" s="2" t="s">
        <v>564</v>
      </c>
      <c r="D2155" s="3">
        <v>5139.6</v>
      </c>
      <c r="E2155" s="3">
        <v>5092.6</v>
      </c>
      <c r="F2155" s="3">
        <f t="shared" si="66"/>
        <v>5092.6</v>
      </c>
      <c r="G2155" s="3">
        <f t="shared" si="67"/>
        <v>47</v>
      </c>
      <c r="H2155" s="2" t="s">
        <v>2978</v>
      </c>
      <c r="I2155" s="2" t="s">
        <v>3828</v>
      </c>
      <c r="J2155" s="2" t="s">
        <v>3582</v>
      </c>
    </row>
    <row r="2156" ht="19" customHeight="1" spans="1:10">
      <c r="A2156" s="2">
        <v>6</v>
      </c>
      <c r="B2156" s="2" t="s">
        <v>517</v>
      </c>
      <c r="C2156" s="2" t="s">
        <v>121</v>
      </c>
      <c r="D2156" s="3">
        <v>3100.4</v>
      </c>
      <c r="E2156" s="3">
        <v>3115.3</v>
      </c>
      <c r="F2156" s="3">
        <f t="shared" si="66"/>
        <v>3100.4</v>
      </c>
      <c r="G2156" s="3">
        <f t="shared" si="67"/>
        <v>0</v>
      </c>
      <c r="H2156" s="2" t="s">
        <v>2978</v>
      </c>
      <c r="I2156" s="2" t="s">
        <v>3861</v>
      </c>
      <c r="J2156" s="2" t="s">
        <v>3295</v>
      </c>
    </row>
    <row r="2157" ht="19" customHeight="1" spans="1:10">
      <c r="A2157" s="2">
        <v>6</v>
      </c>
      <c r="B2157" s="2" t="s">
        <v>517</v>
      </c>
      <c r="C2157" s="2" t="s">
        <v>564</v>
      </c>
      <c r="D2157" s="3">
        <v>742.1</v>
      </c>
      <c r="E2157" s="3">
        <v>728.9</v>
      </c>
      <c r="F2157" s="3">
        <f t="shared" si="66"/>
        <v>728.9</v>
      </c>
      <c r="G2157" s="3">
        <f t="shared" si="67"/>
        <v>13.2</v>
      </c>
      <c r="H2157" s="2" t="s">
        <v>2978</v>
      </c>
      <c r="I2157" s="2" t="s">
        <v>3849</v>
      </c>
      <c r="J2157" s="2" t="s">
        <v>3584</v>
      </c>
    </row>
    <row r="2158" ht="19" customHeight="1" spans="1:10">
      <c r="A2158" s="2">
        <v>6</v>
      </c>
      <c r="B2158" s="2" t="s">
        <v>3230</v>
      </c>
      <c r="C2158" s="2" t="s">
        <v>564</v>
      </c>
      <c r="D2158" s="3">
        <v>600.7</v>
      </c>
      <c r="E2158" s="3">
        <v>605.5</v>
      </c>
      <c r="F2158" s="3">
        <f t="shared" si="66"/>
        <v>600.7</v>
      </c>
      <c r="G2158" s="3">
        <f t="shared" si="67"/>
        <v>0</v>
      </c>
      <c r="H2158" s="2" t="s">
        <v>2978</v>
      </c>
      <c r="I2158" s="2" t="s">
        <v>3860</v>
      </c>
      <c r="J2158" s="2" t="s">
        <v>3585</v>
      </c>
    </row>
    <row r="2159" ht="19" customHeight="1" spans="1:10">
      <c r="A2159" s="2">
        <v>6</v>
      </c>
      <c r="B2159" s="2" t="s">
        <v>3232</v>
      </c>
      <c r="C2159" s="2" t="s">
        <v>179</v>
      </c>
      <c r="D2159" s="3">
        <v>50.5</v>
      </c>
      <c r="E2159" s="3">
        <v>46.5</v>
      </c>
      <c r="F2159" s="3">
        <f t="shared" si="66"/>
        <v>46.5</v>
      </c>
      <c r="G2159" s="3">
        <f t="shared" si="67"/>
        <v>4</v>
      </c>
      <c r="H2159" s="2" t="s">
        <v>2978</v>
      </c>
      <c r="I2159" s="2" t="s">
        <v>3828</v>
      </c>
      <c r="J2159" s="2" t="s">
        <v>3429</v>
      </c>
    </row>
    <row r="2160" ht="19" customHeight="1" spans="1:10">
      <c r="A2160" s="2">
        <v>6</v>
      </c>
      <c r="B2160" s="2" t="s">
        <v>397</v>
      </c>
      <c r="C2160" s="2" t="s">
        <v>356</v>
      </c>
      <c r="D2160" s="3">
        <v>9445.8</v>
      </c>
      <c r="E2160" s="3">
        <v>9246.9</v>
      </c>
      <c r="F2160" s="3">
        <f t="shared" si="66"/>
        <v>9246.9</v>
      </c>
      <c r="G2160" s="3">
        <f t="shared" si="67"/>
        <v>198.9</v>
      </c>
      <c r="H2160" s="2" t="s">
        <v>2978</v>
      </c>
      <c r="I2160" s="2" t="s">
        <v>3828</v>
      </c>
      <c r="J2160" s="2" t="s">
        <v>3158</v>
      </c>
    </row>
    <row r="2161" ht="19" customHeight="1" spans="1:10">
      <c r="A2161" s="2">
        <v>6</v>
      </c>
      <c r="B2161" s="2" t="s">
        <v>398</v>
      </c>
      <c r="C2161" s="2" t="s">
        <v>356</v>
      </c>
      <c r="D2161" s="3">
        <v>7563.1</v>
      </c>
      <c r="E2161" s="3">
        <v>7295.2</v>
      </c>
      <c r="F2161" s="3">
        <f t="shared" si="66"/>
        <v>7295.2</v>
      </c>
      <c r="G2161" s="3">
        <f t="shared" si="67"/>
        <v>267.900000000001</v>
      </c>
      <c r="H2161" s="2" t="s">
        <v>2978</v>
      </c>
      <c r="I2161" s="2" t="s">
        <v>3828</v>
      </c>
      <c r="J2161" s="2" t="s">
        <v>3395</v>
      </c>
    </row>
    <row r="2162" ht="19" customHeight="1" spans="1:10">
      <c r="A2162" s="2">
        <v>6</v>
      </c>
      <c r="B2162" s="2" t="s">
        <v>518</v>
      </c>
      <c r="C2162" s="2" t="s">
        <v>121</v>
      </c>
      <c r="D2162" s="3">
        <v>1091.7</v>
      </c>
      <c r="E2162" s="3">
        <v>1090.5</v>
      </c>
      <c r="F2162" s="3">
        <f t="shared" si="66"/>
        <v>1090.5</v>
      </c>
      <c r="G2162" s="3">
        <f t="shared" si="67"/>
        <v>1.20000000000005</v>
      </c>
      <c r="H2162" s="2" t="s">
        <v>2978</v>
      </c>
      <c r="I2162" s="2" t="s">
        <v>3828</v>
      </c>
      <c r="J2162" s="2" t="s">
        <v>3154</v>
      </c>
    </row>
    <row r="2163" ht="19" customHeight="1" spans="1:10">
      <c r="A2163" s="2">
        <v>6</v>
      </c>
      <c r="B2163" s="2" t="s">
        <v>399</v>
      </c>
      <c r="C2163" s="2" t="s">
        <v>356</v>
      </c>
      <c r="D2163" s="3">
        <v>4714.9</v>
      </c>
      <c r="E2163" s="3">
        <v>4809.7</v>
      </c>
      <c r="F2163" s="3">
        <f t="shared" si="66"/>
        <v>4714.9</v>
      </c>
      <c r="G2163" s="3">
        <f t="shared" si="67"/>
        <v>0</v>
      </c>
      <c r="H2163" s="2" t="s">
        <v>2978</v>
      </c>
      <c r="I2163" s="2" t="s">
        <v>3828</v>
      </c>
      <c r="J2163" s="2" t="s">
        <v>3382</v>
      </c>
    </row>
    <row r="2164" ht="19" customHeight="1" spans="1:10">
      <c r="A2164" s="2">
        <v>6</v>
      </c>
      <c r="B2164" s="2" t="s">
        <v>3236</v>
      </c>
      <c r="C2164" s="2" t="s">
        <v>66</v>
      </c>
      <c r="D2164" s="3">
        <v>2395.6</v>
      </c>
      <c r="E2164" s="3">
        <v>2346.2</v>
      </c>
      <c r="F2164" s="3">
        <f t="shared" si="66"/>
        <v>2346.2</v>
      </c>
      <c r="G2164" s="3">
        <f t="shared" si="67"/>
        <v>49.4000000000001</v>
      </c>
      <c r="H2164" s="2" t="s">
        <v>2978</v>
      </c>
      <c r="I2164" s="2" t="s">
        <v>3845</v>
      </c>
      <c r="J2164" s="2" t="s">
        <v>3119</v>
      </c>
    </row>
    <row r="2165" ht="19" customHeight="1" spans="1:10">
      <c r="A2165" s="2">
        <v>6</v>
      </c>
      <c r="B2165" s="2" t="s">
        <v>519</v>
      </c>
      <c r="C2165" s="2" t="s">
        <v>121</v>
      </c>
      <c r="D2165" s="3">
        <v>277.6</v>
      </c>
      <c r="E2165" s="3">
        <v>272.3</v>
      </c>
      <c r="F2165" s="3">
        <f t="shared" si="66"/>
        <v>272.3</v>
      </c>
      <c r="G2165" s="3">
        <f t="shared" si="67"/>
        <v>5.30000000000001</v>
      </c>
      <c r="H2165" s="2" t="s">
        <v>2978</v>
      </c>
      <c r="I2165" s="2" t="s">
        <v>3833</v>
      </c>
      <c r="J2165" s="2" t="s">
        <v>3120</v>
      </c>
    </row>
    <row r="2166" ht="19" customHeight="1" spans="1:10">
      <c r="A2166" s="2">
        <v>6</v>
      </c>
      <c r="B2166" s="2" t="s">
        <v>3443</v>
      </c>
      <c r="C2166" s="2" t="s">
        <v>356</v>
      </c>
      <c r="D2166" s="3">
        <v>0</v>
      </c>
      <c r="E2166" s="3">
        <v>0</v>
      </c>
      <c r="F2166" s="3">
        <f t="shared" si="66"/>
        <v>0</v>
      </c>
      <c r="G2166" s="3">
        <f t="shared" si="67"/>
        <v>0</v>
      </c>
      <c r="H2166" s="2" t="s">
        <v>2978</v>
      </c>
      <c r="I2166" s="2" t="s">
        <v>3840</v>
      </c>
      <c r="J2166" s="2" t="s">
        <v>3155</v>
      </c>
    </row>
    <row r="2167" ht="19" customHeight="1" spans="1:10">
      <c r="A2167" s="2">
        <v>6</v>
      </c>
      <c r="B2167" s="2" t="s">
        <v>642</v>
      </c>
      <c r="C2167" s="2" t="s">
        <v>564</v>
      </c>
      <c r="D2167" s="3">
        <v>2371.1</v>
      </c>
      <c r="E2167" s="3">
        <v>2329.6</v>
      </c>
      <c r="F2167" s="3">
        <f t="shared" si="66"/>
        <v>2329.6</v>
      </c>
      <c r="G2167" s="3">
        <f t="shared" si="67"/>
        <v>41.5</v>
      </c>
      <c r="H2167" s="2" t="s">
        <v>2978</v>
      </c>
      <c r="I2167" s="2" t="s">
        <v>3828</v>
      </c>
      <c r="J2167" s="2" t="s">
        <v>3595</v>
      </c>
    </row>
    <row r="2168" ht="19" customHeight="1" spans="1:10">
      <c r="A2168" s="2">
        <v>6</v>
      </c>
      <c r="B2168" s="2" t="s">
        <v>400</v>
      </c>
      <c r="C2168" s="2" t="s">
        <v>356</v>
      </c>
      <c r="D2168" s="3">
        <v>4428.4</v>
      </c>
      <c r="E2168" s="3">
        <v>3823.5</v>
      </c>
      <c r="F2168" s="3">
        <f t="shared" si="66"/>
        <v>3823.5</v>
      </c>
      <c r="G2168" s="3">
        <f t="shared" si="67"/>
        <v>604.9</v>
      </c>
      <c r="H2168" s="2" t="s">
        <v>2978</v>
      </c>
      <c r="I2168" s="2" t="s">
        <v>3828</v>
      </c>
      <c r="J2168" s="2" t="s">
        <v>3363</v>
      </c>
    </row>
    <row r="2169" ht="19" customHeight="1" spans="1:10">
      <c r="A2169" s="2">
        <v>6</v>
      </c>
      <c r="B2169" s="2" t="s">
        <v>401</v>
      </c>
      <c r="C2169" s="2" t="s">
        <v>356</v>
      </c>
      <c r="D2169" s="3">
        <v>4601.1</v>
      </c>
      <c r="E2169" s="3">
        <v>4479.6</v>
      </c>
      <c r="F2169" s="3">
        <f t="shared" si="66"/>
        <v>4479.6</v>
      </c>
      <c r="G2169" s="3">
        <f t="shared" si="67"/>
        <v>121.5</v>
      </c>
      <c r="H2169" s="2" t="s">
        <v>2978</v>
      </c>
      <c r="I2169" s="2" t="s">
        <v>3828</v>
      </c>
      <c r="J2169" s="2" t="s">
        <v>3366</v>
      </c>
    </row>
    <row r="2170" ht="19" customHeight="1" spans="1:10">
      <c r="A2170" s="2">
        <v>6</v>
      </c>
      <c r="B2170" s="2" t="s">
        <v>402</v>
      </c>
      <c r="C2170" s="2" t="s">
        <v>356</v>
      </c>
      <c r="D2170" s="3">
        <v>2382.4</v>
      </c>
      <c r="E2170" s="3">
        <v>2367.5</v>
      </c>
      <c r="F2170" s="3">
        <f t="shared" si="66"/>
        <v>2367.5</v>
      </c>
      <c r="G2170" s="3">
        <f t="shared" si="67"/>
        <v>14.9000000000001</v>
      </c>
      <c r="H2170" s="2" t="s">
        <v>2978</v>
      </c>
      <c r="I2170" s="2" t="s">
        <v>3828</v>
      </c>
      <c r="J2170" s="2" t="s">
        <v>3256</v>
      </c>
    </row>
    <row r="2171" ht="19" customHeight="1" spans="1:10">
      <c r="A2171" s="2">
        <v>6</v>
      </c>
      <c r="B2171" s="2" t="s">
        <v>646</v>
      </c>
      <c r="C2171" s="2" t="s">
        <v>564</v>
      </c>
      <c r="D2171" s="3">
        <v>2593.6</v>
      </c>
      <c r="E2171" s="3">
        <v>2578.1</v>
      </c>
      <c r="F2171" s="3">
        <f t="shared" si="66"/>
        <v>2578.1</v>
      </c>
      <c r="G2171" s="3">
        <f t="shared" si="67"/>
        <v>15.5</v>
      </c>
      <c r="H2171" s="2" t="s">
        <v>2978</v>
      </c>
      <c r="I2171" s="2" t="s">
        <v>3828</v>
      </c>
      <c r="J2171" s="2" t="s">
        <v>3602</v>
      </c>
    </row>
    <row r="2172" ht="19" customHeight="1" spans="1:10">
      <c r="A2172" s="2">
        <v>6</v>
      </c>
      <c r="B2172" s="2" t="s">
        <v>405</v>
      </c>
      <c r="C2172" s="2" t="s">
        <v>356</v>
      </c>
      <c r="D2172" s="3">
        <v>4728</v>
      </c>
      <c r="E2172" s="3">
        <v>4719.9</v>
      </c>
      <c r="F2172" s="3">
        <f t="shared" si="66"/>
        <v>4719.9</v>
      </c>
      <c r="G2172" s="3">
        <f t="shared" si="67"/>
        <v>8.10000000000036</v>
      </c>
      <c r="H2172" s="2" t="s">
        <v>2978</v>
      </c>
      <c r="I2172" s="2" t="s">
        <v>3828</v>
      </c>
      <c r="J2172" s="2" t="s">
        <v>3014</v>
      </c>
    </row>
    <row r="2173" ht="19" customHeight="1" spans="1:10">
      <c r="A2173" s="2">
        <v>6</v>
      </c>
      <c r="B2173" s="2" t="s">
        <v>169</v>
      </c>
      <c r="C2173" s="2" t="s">
        <v>121</v>
      </c>
      <c r="D2173" s="3">
        <v>1602.8</v>
      </c>
      <c r="E2173" s="3">
        <v>1540.9</v>
      </c>
      <c r="F2173" s="3">
        <f t="shared" si="66"/>
        <v>1540.9</v>
      </c>
      <c r="G2173" s="3">
        <f t="shared" si="67"/>
        <v>61.8999999999999</v>
      </c>
      <c r="H2173" s="2" t="s">
        <v>2978</v>
      </c>
      <c r="I2173" s="2" t="s">
        <v>3828</v>
      </c>
      <c r="J2173" s="2" t="s">
        <v>3161</v>
      </c>
    </row>
    <row r="2174" ht="19" customHeight="1" spans="1:10">
      <c r="A2174" s="2">
        <v>6</v>
      </c>
      <c r="B2174" s="2" t="s">
        <v>648</v>
      </c>
      <c r="C2174" s="2" t="s">
        <v>564</v>
      </c>
      <c r="D2174" s="3">
        <v>3759.6</v>
      </c>
      <c r="E2174" s="3">
        <v>3736</v>
      </c>
      <c r="F2174" s="3">
        <f t="shared" si="66"/>
        <v>3736</v>
      </c>
      <c r="G2174" s="3">
        <f t="shared" si="67"/>
        <v>23.5999999999999</v>
      </c>
      <c r="H2174" s="2" t="s">
        <v>2978</v>
      </c>
      <c r="I2174" s="2" t="s">
        <v>3848</v>
      </c>
      <c r="J2174" s="2" t="s">
        <v>3603</v>
      </c>
    </row>
    <row r="2175" ht="19" customHeight="1" spans="1:10">
      <c r="A2175" s="2">
        <v>6</v>
      </c>
      <c r="B2175" s="2" t="s">
        <v>406</v>
      </c>
      <c r="C2175" s="2" t="s">
        <v>356</v>
      </c>
      <c r="D2175" s="3">
        <v>9651.4</v>
      </c>
      <c r="E2175" s="3">
        <v>9388.6</v>
      </c>
      <c r="F2175" s="3">
        <f t="shared" si="66"/>
        <v>9388.6</v>
      </c>
      <c r="G2175" s="3">
        <f t="shared" si="67"/>
        <v>262.799999999999</v>
      </c>
      <c r="H2175" s="2" t="s">
        <v>2978</v>
      </c>
      <c r="I2175" s="2" t="s">
        <v>3828</v>
      </c>
      <c r="J2175" s="2" t="s">
        <v>3290</v>
      </c>
    </row>
    <row r="2176" ht="19" customHeight="1" spans="1:10">
      <c r="A2176" s="2">
        <v>6</v>
      </c>
      <c r="B2176" s="2" t="s">
        <v>290</v>
      </c>
      <c r="C2176" s="2" t="s">
        <v>274</v>
      </c>
      <c r="D2176" s="3">
        <v>3590</v>
      </c>
      <c r="E2176" s="3">
        <v>3493.2</v>
      </c>
      <c r="F2176" s="3">
        <f t="shared" si="66"/>
        <v>3493.2</v>
      </c>
      <c r="G2176" s="3">
        <f t="shared" si="67"/>
        <v>96.8000000000002</v>
      </c>
      <c r="H2176" s="2" t="s">
        <v>2978</v>
      </c>
      <c r="I2176" s="2" t="s">
        <v>3828</v>
      </c>
      <c r="J2176" s="2" t="s">
        <v>3321</v>
      </c>
    </row>
    <row r="2177" ht="19" customHeight="1" spans="1:10">
      <c r="A2177" s="2">
        <v>6</v>
      </c>
      <c r="B2177" s="2" t="s">
        <v>3249</v>
      </c>
      <c r="C2177" s="2" t="s">
        <v>564</v>
      </c>
      <c r="D2177" s="3">
        <v>1501.4</v>
      </c>
      <c r="E2177" s="3">
        <v>1486</v>
      </c>
      <c r="F2177" s="3">
        <f t="shared" si="66"/>
        <v>1486</v>
      </c>
      <c r="G2177" s="3">
        <f t="shared" si="67"/>
        <v>15.4000000000001</v>
      </c>
      <c r="H2177" s="2" t="s">
        <v>2978</v>
      </c>
      <c r="I2177" s="2" t="s">
        <v>3828</v>
      </c>
      <c r="J2177" s="2" t="s">
        <v>3611</v>
      </c>
    </row>
    <row r="2178" ht="19" customHeight="1" spans="1:10">
      <c r="A2178" s="2">
        <v>6</v>
      </c>
      <c r="B2178" s="2" t="s">
        <v>89</v>
      </c>
      <c r="C2178" s="2" t="s">
        <v>66</v>
      </c>
      <c r="D2178" s="3">
        <v>673.5</v>
      </c>
      <c r="E2178" s="3">
        <v>673.5</v>
      </c>
      <c r="F2178" s="3">
        <f t="shared" ref="F2178:F2241" si="68">IF(ISNUMBER(E2178),MIN(D2178,E2178),D2178)</f>
        <v>673.5</v>
      </c>
      <c r="G2178" s="3">
        <f t="shared" ref="G2178:G2241" si="69">D2178-F2178</f>
        <v>0</v>
      </c>
      <c r="H2178" s="2" t="s">
        <v>2978</v>
      </c>
      <c r="I2178" s="2" t="s">
        <v>3828</v>
      </c>
      <c r="J2178" s="2" t="s">
        <v>3024</v>
      </c>
    </row>
    <row r="2179" ht="19" customHeight="1" spans="1:10">
      <c r="A2179" s="2">
        <v>6</v>
      </c>
      <c r="B2179" s="2" t="s">
        <v>3251</v>
      </c>
      <c r="C2179" s="2" t="s">
        <v>3070</v>
      </c>
      <c r="D2179" s="3">
        <v>0</v>
      </c>
      <c r="E2179" s="3">
        <v>0</v>
      </c>
      <c r="F2179" s="3">
        <f t="shared" si="68"/>
        <v>0</v>
      </c>
      <c r="G2179" s="3">
        <f t="shared" si="69"/>
        <v>0</v>
      </c>
      <c r="H2179" s="2" t="s">
        <v>2978</v>
      </c>
      <c r="I2179" s="2" t="s">
        <v>3828</v>
      </c>
      <c r="J2179" s="2" t="s">
        <v>3547</v>
      </c>
    </row>
    <row r="2180" ht="19" customHeight="1" spans="1:10">
      <c r="A2180" s="2">
        <v>6</v>
      </c>
      <c r="B2180" s="2" t="s">
        <v>3255</v>
      </c>
      <c r="C2180" s="2" t="s">
        <v>3104</v>
      </c>
      <c r="D2180" s="3">
        <v>6088.1</v>
      </c>
      <c r="E2180" s="3">
        <v>6009.8</v>
      </c>
      <c r="F2180" s="3">
        <f t="shared" si="68"/>
        <v>6009.8</v>
      </c>
      <c r="G2180" s="3">
        <f t="shared" si="69"/>
        <v>78.3000000000002</v>
      </c>
      <c r="H2180" s="2" t="s">
        <v>2978</v>
      </c>
      <c r="I2180" s="2" t="s">
        <v>3828</v>
      </c>
      <c r="J2180" s="2" t="s">
        <v>3185</v>
      </c>
    </row>
    <row r="2181" ht="19" customHeight="1" spans="1:10">
      <c r="A2181" s="2">
        <v>6</v>
      </c>
      <c r="B2181" s="2" t="s">
        <v>291</v>
      </c>
      <c r="C2181" s="2" t="s">
        <v>274</v>
      </c>
      <c r="D2181" s="3">
        <v>0.1</v>
      </c>
      <c r="E2181" s="3">
        <v>0</v>
      </c>
      <c r="F2181" s="3">
        <f t="shared" si="68"/>
        <v>0</v>
      </c>
      <c r="G2181" s="3">
        <f t="shared" si="69"/>
        <v>0.1</v>
      </c>
      <c r="H2181" s="2" t="s">
        <v>2978</v>
      </c>
      <c r="I2181" s="2" t="s">
        <v>3828</v>
      </c>
      <c r="J2181" s="2" t="s">
        <v>3283</v>
      </c>
    </row>
    <row r="2182" ht="19" customHeight="1" spans="1:10">
      <c r="A2182" s="2">
        <v>6</v>
      </c>
      <c r="B2182" s="2" t="s">
        <v>407</v>
      </c>
      <c r="C2182" s="2" t="s">
        <v>356</v>
      </c>
      <c r="D2182" s="3">
        <v>12007.9</v>
      </c>
      <c r="E2182" s="3">
        <v>11889.3</v>
      </c>
      <c r="F2182" s="3">
        <f t="shared" si="68"/>
        <v>11889.3</v>
      </c>
      <c r="G2182" s="3">
        <f t="shared" si="69"/>
        <v>118.6</v>
      </c>
      <c r="H2182" s="2" t="s">
        <v>2978</v>
      </c>
      <c r="I2182" s="2" t="s">
        <v>3828</v>
      </c>
      <c r="J2182" s="2" t="s">
        <v>3442</v>
      </c>
    </row>
    <row r="2183" ht="19" customHeight="1" spans="1:10">
      <c r="A2183" s="2">
        <v>6</v>
      </c>
      <c r="B2183" s="2" t="s">
        <v>408</v>
      </c>
      <c r="C2183" s="2" t="s">
        <v>356</v>
      </c>
      <c r="D2183" s="3">
        <v>6353.1</v>
      </c>
      <c r="E2183" s="3">
        <v>5596.4</v>
      </c>
      <c r="F2183" s="3">
        <f t="shared" si="68"/>
        <v>5596.4</v>
      </c>
      <c r="G2183" s="3">
        <f t="shared" si="69"/>
        <v>756.700000000001</v>
      </c>
      <c r="H2183" s="2" t="s">
        <v>2978</v>
      </c>
      <c r="I2183" s="2" t="s">
        <v>3828</v>
      </c>
      <c r="J2183" s="2" t="s">
        <v>3209</v>
      </c>
    </row>
    <row r="2184" ht="19" customHeight="1" spans="1:10">
      <c r="A2184" s="2">
        <v>6</v>
      </c>
      <c r="B2184" s="2" t="s">
        <v>520</v>
      </c>
      <c r="C2184" s="2" t="s">
        <v>121</v>
      </c>
      <c r="D2184" s="3">
        <v>3904.7</v>
      </c>
      <c r="E2184" s="3">
        <v>3858.9</v>
      </c>
      <c r="F2184" s="3">
        <f t="shared" si="68"/>
        <v>3858.9</v>
      </c>
      <c r="G2184" s="3">
        <f t="shared" si="69"/>
        <v>45.7999999999997</v>
      </c>
      <c r="H2184" s="2" t="s">
        <v>2978</v>
      </c>
      <c r="I2184" s="2" t="s">
        <v>3862</v>
      </c>
      <c r="J2184" s="2" t="s">
        <v>3368</v>
      </c>
    </row>
    <row r="2185" ht="19" customHeight="1" spans="1:10">
      <c r="A2185" s="2">
        <v>6</v>
      </c>
      <c r="B2185" s="2" t="s">
        <v>409</v>
      </c>
      <c r="C2185" s="2" t="s">
        <v>356</v>
      </c>
      <c r="D2185" s="3">
        <v>5186.2</v>
      </c>
      <c r="E2185" s="3">
        <v>5099.4</v>
      </c>
      <c r="F2185" s="3">
        <f t="shared" si="68"/>
        <v>5099.4</v>
      </c>
      <c r="G2185" s="3">
        <f t="shared" si="69"/>
        <v>86.8000000000002</v>
      </c>
      <c r="H2185" s="2" t="s">
        <v>2978</v>
      </c>
      <c r="I2185" s="2" t="s">
        <v>3828</v>
      </c>
      <c r="J2185" s="2" t="s">
        <v>3444</v>
      </c>
    </row>
    <row r="2186" ht="19" customHeight="1" spans="1:10">
      <c r="A2186" s="2">
        <v>6</v>
      </c>
      <c r="B2186" s="2" t="s">
        <v>114</v>
      </c>
      <c r="C2186" s="2" t="s">
        <v>121</v>
      </c>
      <c r="D2186" s="3">
        <v>5973.8</v>
      </c>
      <c r="E2186" s="3">
        <v>5920.8</v>
      </c>
      <c r="F2186" s="3">
        <f t="shared" si="68"/>
        <v>5920.8</v>
      </c>
      <c r="G2186" s="3">
        <f t="shared" si="69"/>
        <v>53</v>
      </c>
      <c r="H2186" s="2" t="s">
        <v>2978</v>
      </c>
      <c r="I2186" s="2" t="s">
        <v>3828</v>
      </c>
      <c r="J2186" s="2" t="s">
        <v>3367</v>
      </c>
    </row>
    <row r="2187" ht="19" customHeight="1" spans="1:10">
      <c r="A2187" s="2">
        <v>6</v>
      </c>
      <c r="B2187" s="2" t="s">
        <v>3261</v>
      </c>
      <c r="C2187" s="2" t="s">
        <v>356</v>
      </c>
      <c r="D2187" s="3">
        <v>146.6</v>
      </c>
      <c r="E2187" s="3">
        <v>137.2</v>
      </c>
      <c r="F2187" s="3">
        <f t="shared" si="68"/>
        <v>137.2</v>
      </c>
      <c r="G2187" s="3">
        <f t="shared" si="69"/>
        <v>9.40000000000001</v>
      </c>
      <c r="H2187" s="2" t="s">
        <v>2978</v>
      </c>
      <c r="I2187" s="2" t="s">
        <v>3840</v>
      </c>
      <c r="J2187" s="2" t="s">
        <v>2986</v>
      </c>
    </row>
    <row r="2188" ht="19" customHeight="1" spans="1:10">
      <c r="A2188" s="2">
        <v>6</v>
      </c>
      <c r="B2188" s="2" t="s">
        <v>412</v>
      </c>
      <c r="C2188" s="2" t="s">
        <v>356</v>
      </c>
      <c r="D2188" s="3">
        <v>4262</v>
      </c>
      <c r="E2188" s="3">
        <v>4220.9</v>
      </c>
      <c r="F2188" s="3">
        <f t="shared" si="68"/>
        <v>4220.9</v>
      </c>
      <c r="G2188" s="3">
        <f t="shared" si="69"/>
        <v>41.1000000000004</v>
      </c>
      <c r="H2188" s="2" t="s">
        <v>2978</v>
      </c>
      <c r="I2188" s="2" t="s">
        <v>3863</v>
      </c>
      <c r="J2188" s="2" t="s">
        <v>3282</v>
      </c>
    </row>
    <row r="2189" ht="19" customHeight="1" spans="1:10">
      <c r="A2189" s="2">
        <v>6</v>
      </c>
      <c r="B2189" s="2" t="s">
        <v>413</v>
      </c>
      <c r="C2189" s="2" t="s">
        <v>356</v>
      </c>
      <c r="D2189" s="3">
        <v>8578.3</v>
      </c>
      <c r="E2189" s="3">
        <v>8478.5</v>
      </c>
      <c r="F2189" s="3">
        <f t="shared" si="68"/>
        <v>8478.5</v>
      </c>
      <c r="G2189" s="3">
        <f t="shared" si="69"/>
        <v>99.7999999999993</v>
      </c>
      <c r="H2189" s="2" t="s">
        <v>2978</v>
      </c>
      <c r="I2189" s="2" t="s">
        <v>3828</v>
      </c>
      <c r="J2189" s="2" t="s">
        <v>3298</v>
      </c>
    </row>
    <row r="2190" ht="19" customHeight="1" spans="1:10">
      <c r="A2190" s="2">
        <v>6</v>
      </c>
      <c r="B2190" s="2" t="s">
        <v>292</v>
      </c>
      <c r="C2190" s="2" t="s">
        <v>274</v>
      </c>
      <c r="D2190" s="3">
        <v>9946.5</v>
      </c>
      <c r="E2190" s="3">
        <v>9838.1</v>
      </c>
      <c r="F2190" s="3">
        <f t="shared" si="68"/>
        <v>9838.1</v>
      </c>
      <c r="G2190" s="3">
        <f t="shared" si="69"/>
        <v>108.4</v>
      </c>
      <c r="H2190" s="2" t="s">
        <v>2978</v>
      </c>
      <c r="I2190" s="2" t="s">
        <v>3828</v>
      </c>
      <c r="J2190" s="2" t="s">
        <v>3079</v>
      </c>
    </row>
    <row r="2191" ht="19" customHeight="1" spans="1:10">
      <c r="A2191" s="2">
        <v>6</v>
      </c>
      <c r="B2191" s="2" t="s">
        <v>3265</v>
      </c>
      <c r="C2191" s="2" t="s">
        <v>3070</v>
      </c>
      <c r="D2191" s="3">
        <v>1288.5</v>
      </c>
      <c r="E2191" s="3">
        <v>1276.1</v>
      </c>
      <c r="F2191" s="3">
        <f t="shared" si="68"/>
        <v>1276.1</v>
      </c>
      <c r="G2191" s="3">
        <f t="shared" si="69"/>
        <v>12.4000000000001</v>
      </c>
      <c r="H2191" s="2" t="s">
        <v>2978</v>
      </c>
      <c r="I2191" s="2" t="s">
        <v>3828</v>
      </c>
      <c r="J2191" s="2" t="s">
        <v>3549</v>
      </c>
    </row>
    <row r="2192" ht="19" customHeight="1" spans="1:10">
      <c r="A2192" s="2">
        <v>6</v>
      </c>
      <c r="B2192" s="2" t="s">
        <v>258</v>
      </c>
      <c r="C2192" s="2" t="s">
        <v>179</v>
      </c>
      <c r="D2192" s="3">
        <v>8972.8</v>
      </c>
      <c r="E2192" s="3">
        <v>8896.4</v>
      </c>
      <c r="F2192" s="3">
        <f t="shared" si="68"/>
        <v>8896.4</v>
      </c>
      <c r="G2192" s="3">
        <f t="shared" si="69"/>
        <v>76.3999999999996</v>
      </c>
      <c r="H2192" s="2" t="s">
        <v>2978</v>
      </c>
      <c r="I2192" s="2" t="s">
        <v>3828</v>
      </c>
      <c r="J2192" s="2" t="s">
        <v>3188</v>
      </c>
    </row>
    <row r="2193" ht="19" customHeight="1" spans="1:10">
      <c r="A2193" s="2">
        <v>6</v>
      </c>
      <c r="B2193" s="2" t="s">
        <v>654</v>
      </c>
      <c r="C2193" s="2" t="s">
        <v>564</v>
      </c>
      <c r="D2193" s="3">
        <v>5313.6</v>
      </c>
      <c r="E2193" s="3">
        <v>5291.9</v>
      </c>
      <c r="F2193" s="3">
        <f t="shared" si="68"/>
        <v>5291.9</v>
      </c>
      <c r="G2193" s="3">
        <f t="shared" si="69"/>
        <v>21.7000000000007</v>
      </c>
      <c r="H2193" s="2" t="s">
        <v>2978</v>
      </c>
      <c r="I2193" s="2" t="s">
        <v>3828</v>
      </c>
      <c r="J2193" s="2" t="s">
        <v>3746</v>
      </c>
    </row>
    <row r="2194" ht="19" customHeight="1" spans="1:10">
      <c r="A2194" s="2">
        <v>6</v>
      </c>
      <c r="B2194" s="2" t="s">
        <v>414</v>
      </c>
      <c r="C2194" s="2" t="s">
        <v>274</v>
      </c>
      <c r="D2194" s="3">
        <v>4950.7</v>
      </c>
      <c r="E2194" s="3">
        <v>4798</v>
      </c>
      <c r="F2194" s="3">
        <f t="shared" si="68"/>
        <v>4798</v>
      </c>
      <c r="G2194" s="3">
        <f t="shared" si="69"/>
        <v>152.7</v>
      </c>
      <c r="H2194" s="2" t="s">
        <v>2978</v>
      </c>
      <c r="I2194" s="2" t="s">
        <v>3828</v>
      </c>
      <c r="J2194" s="2" t="s">
        <v>3339</v>
      </c>
    </row>
    <row r="2195" ht="19" customHeight="1" spans="1:10">
      <c r="A2195" s="2">
        <v>6</v>
      </c>
      <c r="B2195" s="2" t="s">
        <v>3268</v>
      </c>
      <c r="C2195" s="2" t="s">
        <v>121</v>
      </c>
      <c r="D2195" s="3">
        <v>3479.9</v>
      </c>
      <c r="E2195" s="3">
        <v>3441.2</v>
      </c>
      <c r="F2195" s="3">
        <f t="shared" si="68"/>
        <v>3441.2</v>
      </c>
      <c r="G2195" s="3">
        <f t="shared" si="69"/>
        <v>38.7000000000003</v>
      </c>
      <c r="H2195" s="2" t="s">
        <v>2978</v>
      </c>
      <c r="I2195" s="2" t="s">
        <v>3864</v>
      </c>
      <c r="J2195" s="2" t="s">
        <v>3309</v>
      </c>
    </row>
    <row r="2196" ht="19" customHeight="1" spans="1:10">
      <c r="A2196" s="2">
        <v>6</v>
      </c>
      <c r="B2196" s="2" t="s">
        <v>521</v>
      </c>
      <c r="C2196" s="2" t="s">
        <v>121</v>
      </c>
      <c r="D2196" s="3">
        <v>4440.2</v>
      </c>
      <c r="E2196" s="3">
        <v>4356.9</v>
      </c>
      <c r="F2196" s="3">
        <f t="shared" si="68"/>
        <v>4356.9</v>
      </c>
      <c r="G2196" s="3">
        <f t="shared" si="69"/>
        <v>83.3000000000002</v>
      </c>
      <c r="H2196" s="2" t="s">
        <v>2978</v>
      </c>
      <c r="I2196" s="2" t="s">
        <v>3828</v>
      </c>
      <c r="J2196" s="2" t="s">
        <v>3352</v>
      </c>
    </row>
    <row r="2197" ht="19" customHeight="1" spans="1:10">
      <c r="A2197" s="2">
        <v>6</v>
      </c>
      <c r="B2197" s="2" t="s">
        <v>3271</v>
      </c>
      <c r="C2197" s="2" t="s">
        <v>564</v>
      </c>
      <c r="D2197" s="3">
        <v>1069.4</v>
      </c>
      <c r="E2197" s="3">
        <v>1082.4</v>
      </c>
      <c r="F2197" s="3">
        <f t="shared" si="68"/>
        <v>1069.4</v>
      </c>
      <c r="G2197" s="3">
        <f t="shared" si="69"/>
        <v>0</v>
      </c>
      <c r="H2197" s="2" t="s">
        <v>2978</v>
      </c>
      <c r="I2197" s="2" t="s">
        <v>3829</v>
      </c>
      <c r="J2197" s="2" t="s">
        <v>3749</v>
      </c>
    </row>
    <row r="2198" ht="19" customHeight="1" spans="1:10">
      <c r="A2198" s="2">
        <v>6</v>
      </c>
      <c r="B2198" s="2" t="s">
        <v>170</v>
      </c>
      <c r="C2198" s="2" t="s">
        <v>121</v>
      </c>
      <c r="D2198" s="3">
        <v>14438.4</v>
      </c>
      <c r="E2198" s="3">
        <v>14643.3</v>
      </c>
      <c r="F2198" s="3">
        <f t="shared" si="68"/>
        <v>14438.4</v>
      </c>
      <c r="G2198" s="3">
        <f t="shared" si="69"/>
        <v>0</v>
      </c>
      <c r="H2198" s="2" t="s">
        <v>2978</v>
      </c>
      <c r="I2198" s="2" t="s">
        <v>3828</v>
      </c>
      <c r="J2198" s="2" t="s">
        <v>3196</v>
      </c>
    </row>
    <row r="2199" ht="19" customHeight="1" spans="1:10">
      <c r="A2199" s="2">
        <v>6</v>
      </c>
      <c r="B2199" s="2" t="s">
        <v>522</v>
      </c>
      <c r="C2199" s="2" t="s">
        <v>121</v>
      </c>
      <c r="D2199" s="3">
        <v>3576.7</v>
      </c>
      <c r="E2199" s="3">
        <v>3554.1</v>
      </c>
      <c r="F2199" s="3">
        <f t="shared" si="68"/>
        <v>3554.1</v>
      </c>
      <c r="G2199" s="3">
        <f t="shared" si="69"/>
        <v>22.5999999999999</v>
      </c>
      <c r="H2199" s="2" t="s">
        <v>2978</v>
      </c>
      <c r="I2199" s="2" t="s">
        <v>3828</v>
      </c>
      <c r="J2199" s="2" t="s">
        <v>3197</v>
      </c>
    </row>
    <row r="2200" ht="19" customHeight="1" spans="1:10">
      <c r="A2200" s="2">
        <v>6</v>
      </c>
      <c r="B2200" s="2" t="s">
        <v>173</v>
      </c>
      <c r="C2200" s="2" t="s">
        <v>121</v>
      </c>
      <c r="D2200" s="3">
        <v>204.6</v>
      </c>
      <c r="E2200" s="3">
        <v>252.2</v>
      </c>
      <c r="F2200" s="3">
        <f t="shared" si="68"/>
        <v>204.6</v>
      </c>
      <c r="G2200" s="3">
        <f t="shared" si="69"/>
        <v>0</v>
      </c>
      <c r="H2200" s="2" t="s">
        <v>2978</v>
      </c>
      <c r="I2200" s="2" t="s">
        <v>3828</v>
      </c>
      <c r="J2200" s="2" t="s">
        <v>3059</v>
      </c>
    </row>
    <row r="2201" ht="19" customHeight="1" spans="1:10">
      <c r="A2201" s="2">
        <v>6</v>
      </c>
      <c r="B2201" s="2" t="s">
        <v>3279</v>
      </c>
      <c r="C2201" s="2" t="s">
        <v>3070</v>
      </c>
      <c r="D2201" s="3">
        <v>4098.5</v>
      </c>
      <c r="E2201" s="3">
        <v>4054.2</v>
      </c>
      <c r="F2201" s="3">
        <f t="shared" si="68"/>
        <v>4054.2</v>
      </c>
      <c r="G2201" s="3">
        <f t="shared" si="69"/>
        <v>44.3000000000002</v>
      </c>
      <c r="H2201" s="2" t="s">
        <v>2978</v>
      </c>
      <c r="I2201" s="2" t="s">
        <v>3828</v>
      </c>
      <c r="J2201" s="2" t="s">
        <v>3550</v>
      </c>
    </row>
    <row r="2202" ht="19" customHeight="1" spans="1:10">
      <c r="A2202" s="2">
        <v>6</v>
      </c>
      <c r="B2202" s="2" t="s">
        <v>294</v>
      </c>
      <c r="C2202" s="2" t="s">
        <v>356</v>
      </c>
      <c r="D2202" s="3">
        <v>3405.5</v>
      </c>
      <c r="E2202" s="3">
        <v>3464.3</v>
      </c>
      <c r="F2202" s="3">
        <f t="shared" si="68"/>
        <v>3405.5</v>
      </c>
      <c r="G2202" s="3">
        <f t="shared" si="69"/>
        <v>0</v>
      </c>
      <c r="H2202" s="2" t="s">
        <v>2978</v>
      </c>
      <c r="I2202" s="2" t="s">
        <v>3828</v>
      </c>
      <c r="J2202" s="2" t="s">
        <v>3445</v>
      </c>
    </row>
    <row r="2203" ht="19" customHeight="1" spans="1:10">
      <c r="A2203" s="2">
        <v>6</v>
      </c>
      <c r="B2203" s="2" t="s">
        <v>3450</v>
      </c>
      <c r="C2203" s="2" t="s">
        <v>66</v>
      </c>
      <c r="D2203" s="3">
        <v>12606.6</v>
      </c>
      <c r="E2203" s="3">
        <v>12397.4</v>
      </c>
      <c r="F2203" s="3">
        <f t="shared" si="68"/>
        <v>12397.4</v>
      </c>
      <c r="G2203" s="3">
        <f t="shared" si="69"/>
        <v>209.200000000001</v>
      </c>
      <c r="H2203" s="2" t="s">
        <v>2978</v>
      </c>
      <c r="I2203" s="2" t="s">
        <v>3828</v>
      </c>
      <c r="J2203" s="2" t="s">
        <v>3250</v>
      </c>
    </row>
    <row r="2204" ht="19" customHeight="1" spans="1:10">
      <c r="A2204" s="2">
        <v>6</v>
      </c>
      <c r="B2204" s="2" t="s">
        <v>523</v>
      </c>
      <c r="C2204" s="2" t="s">
        <v>444</v>
      </c>
      <c r="D2204" s="3">
        <v>1672.4</v>
      </c>
      <c r="E2204" s="3">
        <v>1660.5</v>
      </c>
      <c r="F2204" s="3">
        <f t="shared" si="68"/>
        <v>1660.5</v>
      </c>
      <c r="G2204" s="3">
        <f t="shared" si="69"/>
        <v>11.9000000000001</v>
      </c>
      <c r="H2204" s="2" t="s">
        <v>2978</v>
      </c>
      <c r="I2204" s="2" t="s">
        <v>3828</v>
      </c>
      <c r="J2204" s="2" t="s">
        <v>3522</v>
      </c>
    </row>
    <row r="2205" ht="19" customHeight="1" spans="1:10">
      <c r="A2205" s="2">
        <v>6</v>
      </c>
      <c r="B2205" s="2" t="s">
        <v>3725</v>
      </c>
      <c r="C2205" s="2" t="s">
        <v>3104</v>
      </c>
      <c r="D2205" s="3">
        <v>4402.1</v>
      </c>
      <c r="E2205" s="3">
        <v>4311.1</v>
      </c>
      <c r="F2205" s="3">
        <f t="shared" si="68"/>
        <v>4311.1</v>
      </c>
      <c r="G2205" s="3">
        <f t="shared" si="69"/>
        <v>91</v>
      </c>
      <c r="H2205" s="2" t="s">
        <v>2978</v>
      </c>
      <c r="I2205" s="2" t="s">
        <v>3828</v>
      </c>
      <c r="J2205" s="2" t="s">
        <v>3326</v>
      </c>
    </row>
    <row r="2206" ht="19" customHeight="1" spans="1:10">
      <c r="A2206" s="2">
        <v>6</v>
      </c>
      <c r="B2206" s="2" t="s">
        <v>115</v>
      </c>
      <c r="C2206" s="2" t="s">
        <v>121</v>
      </c>
      <c r="D2206" s="3">
        <v>2238.2</v>
      </c>
      <c r="E2206" s="3">
        <v>2234.9</v>
      </c>
      <c r="F2206" s="3">
        <f t="shared" si="68"/>
        <v>2234.9</v>
      </c>
      <c r="G2206" s="3">
        <f t="shared" si="69"/>
        <v>3.29999999999973</v>
      </c>
      <c r="H2206" s="2" t="s">
        <v>2978</v>
      </c>
      <c r="I2206" s="2" t="s">
        <v>3828</v>
      </c>
      <c r="J2206" s="2" t="s">
        <v>3331</v>
      </c>
    </row>
    <row r="2207" ht="19" customHeight="1" spans="1:10">
      <c r="A2207" s="2">
        <v>6</v>
      </c>
      <c r="B2207" s="2" t="s">
        <v>354</v>
      </c>
      <c r="C2207" s="2" t="s">
        <v>66</v>
      </c>
      <c r="D2207" s="3">
        <v>734.4</v>
      </c>
      <c r="E2207" s="3">
        <v>1306</v>
      </c>
      <c r="F2207" s="3">
        <f t="shared" si="68"/>
        <v>734.4</v>
      </c>
      <c r="G2207" s="3">
        <f t="shared" si="69"/>
        <v>0</v>
      </c>
      <c r="H2207" s="2" t="s">
        <v>2978</v>
      </c>
      <c r="I2207" s="2" t="s">
        <v>3851</v>
      </c>
      <c r="J2207" s="2" t="s">
        <v>3081</v>
      </c>
    </row>
    <row r="2208" ht="19" customHeight="1" spans="1:10">
      <c r="A2208" s="2">
        <v>6</v>
      </c>
      <c r="B2208" s="2" t="s">
        <v>91</v>
      </c>
      <c r="C2208" s="2" t="s">
        <v>66</v>
      </c>
      <c r="D2208" s="3">
        <v>10628.8</v>
      </c>
      <c r="E2208" s="3">
        <v>10492.5</v>
      </c>
      <c r="F2208" s="3">
        <f t="shared" si="68"/>
        <v>10492.5</v>
      </c>
      <c r="G2208" s="3">
        <f t="shared" si="69"/>
        <v>136.299999999999</v>
      </c>
      <c r="H2208" s="2" t="s">
        <v>2978</v>
      </c>
      <c r="I2208" s="2" t="s">
        <v>3828</v>
      </c>
      <c r="J2208" s="2" t="s">
        <v>3233</v>
      </c>
    </row>
    <row r="2209" ht="19" customHeight="1" spans="1:10">
      <c r="A2209" s="2">
        <v>6</v>
      </c>
      <c r="B2209" s="2" t="s">
        <v>705</v>
      </c>
      <c r="C2209" s="2" t="s">
        <v>66</v>
      </c>
      <c r="D2209" s="3">
        <v>13593.1</v>
      </c>
      <c r="E2209" s="3">
        <v>13694</v>
      </c>
      <c r="F2209" s="3">
        <f t="shared" si="68"/>
        <v>13593.1</v>
      </c>
      <c r="G2209" s="3">
        <f t="shared" si="69"/>
        <v>0</v>
      </c>
      <c r="H2209" s="2" t="s">
        <v>2978</v>
      </c>
      <c r="I2209" s="2" t="s">
        <v>3828</v>
      </c>
      <c r="J2209" s="2" t="s">
        <v>3045</v>
      </c>
    </row>
    <row r="2210" ht="19" customHeight="1" spans="1:10">
      <c r="A2210" s="2">
        <v>6</v>
      </c>
      <c r="B2210" s="2" t="s">
        <v>526</v>
      </c>
      <c r="C2210" s="2" t="s">
        <v>121</v>
      </c>
      <c r="D2210" s="3">
        <v>836.2</v>
      </c>
      <c r="E2210" s="3">
        <v>832.1</v>
      </c>
      <c r="F2210" s="3">
        <f t="shared" si="68"/>
        <v>832.1</v>
      </c>
      <c r="G2210" s="3">
        <f t="shared" si="69"/>
        <v>4.10000000000002</v>
      </c>
      <c r="H2210" s="2" t="s">
        <v>2978</v>
      </c>
      <c r="I2210" s="2" t="s">
        <v>3828</v>
      </c>
      <c r="J2210" s="2" t="s">
        <v>2997</v>
      </c>
    </row>
    <row r="2211" ht="19" customHeight="1" spans="1:10">
      <c r="A2211" s="2">
        <v>6</v>
      </c>
      <c r="B2211" s="2" t="s">
        <v>298</v>
      </c>
      <c r="C2211" s="2" t="s">
        <v>274</v>
      </c>
      <c r="D2211" s="3">
        <v>7564.1</v>
      </c>
      <c r="E2211" s="3">
        <v>7546.7</v>
      </c>
      <c r="F2211" s="3">
        <f t="shared" si="68"/>
        <v>7546.7</v>
      </c>
      <c r="G2211" s="3">
        <f t="shared" si="69"/>
        <v>17.4000000000005</v>
      </c>
      <c r="H2211" s="2" t="s">
        <v>2978</v>
      </c>
      <c r="I2211" s="2" t="s">
        <v>3828</v>
      </c>
      <c r="J2211" s="2" t="s">
        <v>3210</v>
      </c>
    </row>
    <row r="2212" ht="19" customHeight="1" spans="1:10">
      <c r="A2212" s="2">
        <v>6</v>
      </c>
      <c r="B2212" s="2" t="s">
        <v>261</v>
      </c>
      <c r="C2212" s="2" t="s">
        <v>66</v>
      </c>
      <c r="D2212" s="3">
        <v>0</v>
      </c>
      <c r="E2212" s="3">
        <v>0</v>
      </c>
      <c r="F2212" s="3">
        <f t="shared" si="68"/>
        <v>0</v>
      </c>
      <c r="G2212" s="3">
        <f t="shared" si="69"/>
        <v>0</v>
      </c>
      <c r="H2212" s="2" t="s">
        <v>2978</v>
      </c>
      <c r="I2212" s="2" t="s">
        <v>3840</v>
      </c>
      <c r="J2212" s="2" t="s">
        <v>3054</v>
      </c>
    </row>
    <row r="2213" ht="19" customHeight="1" spans="1:10">
      <c r="A2213" s="2">
        <v>6</v>
      </c>
      <c r="B2213" s="2" t="s">
        <v>3728</v>
      </c>
      <c r="C2213" s="2" t="s">
        <v>3070</v>
      </c>
      <c r="D2213" s="3">
        <v>1640.8</v>
      </c>
      <c r="E2213" s="3">
        <v>1621.3</v>
      </c>
      <c r="F2213" s="3">
        <f t="shared" si="68"/>
        <v>1621.3</v>
      </c>
      <c r="G2213" s="3">
        <f t="shared" si="69"/>
        <v>19.5</v>
      </c>
      <c r="H2213" s="2" t="s">
        <v>2978</v>
      </c>
      <c r="I2213" s="2" t="s">
        <v>3828</v>
      </c>
      <c r="J2213" s="2" t="s">
        <v>3553</v>
      </c>
    </row>
    <row r="2214" ht="19" customHeight="1" spans="1:10">
      <c r="A2214" s="2">
        <v>6</v>
      </c>
      <c r="B2214" s="2" t="s">
        <v>531</v>
      </c>
      <c r="C2214" s="2" t="s">
        <v>564</v>
      </c>
      <c r="D2214" s="3">
        <v>977.7</v>
      </c>
      <c r="E2214" s="3">
        <v>987.8</v>
      </c>
      <c r="F2214" s="3">
        <f t="shared" si="68"/>
        <v>977.7</v>
      </c>
      <c r="G2214" s="3">
        <f t="shared" si="69"/>
        <v>0</v>
      </c>
      <c r="H2214" s="2" t="s">
        <v>2978</v>
      </c>
      <c r="I2214" s="2" t="s">
        <v>3829</v>
      </c>
      <c r="J2214" s="2" t="s">
        <v>3614</v>
      </c>
    </row>
    <row r="2215" ht="19" customHeight="1" spans="1:10">
      <c r="A2215" s="2">
        <v>6</v>
      </c>
      <c r="B2215" s="2" t="s">
        <v>93</v>
      </c>
      <c r="C2215" s="2" t="s">
        <v>179</v>
      </c>
      <c r="D2215" s="3">
        <v>147.5</v>
      </c>
      <c r="E2215" s="3">
        <v>145.3</v>
      </c>
      <c r="F2215" s="3">
        <f t="shared" si="68"/>
        <v>145.3</v>
      </c>
      <c r="G2215" s="3">
        <f t="shared" si="69"/>
        <v>2.19999999999999</v>
      </c>
      <c r="H2215" s="2" t="s">
        <v>2978</v>
      </c>
      <c r="I2215" s="2" t="s">
        <v>3860</v>
      </c>
      <c r="J2215" s="2" t="s">
        <v>3129</v>
      </c>
    </row>
    <row r="2216" ht="19" customHeight="1" spans="1:10">
      <c r="A2216" s="2">
        <v>6</v>
      </c>
      <c r="B2216" s="2" t="s">
        <v>417</v>
      </c>
      <c r="C2216" s="2" t="s">
        <v>356</v>
      </c>
      <c r="D2216" s="3">
        <v>6713.3</v>
      </c>
      <c r="E2216" s="3">
        <v>6706.7</v>
      </c>
      <c r="F2216" s="3">
        <f t="shared" si="68"/>
        <v>6706.7</v>
      </c>
      <c r="G2216" s="3">
        <f t="shared" si="69"/>
        <v>6.60000000000036</v>
      </c>
      <c r="H2216" s="2" t="s">
        <v>2978</v>
      </c>
      <c r="I2216" s="2" t="s">
        <v>3828</v>
      </c>
      <c r="J2216" s="2" t="s">
        <v>3355</v>
      </c>
    </row>
    <row r="2217" ht="19" customHeight="1" spans="1:10">
      <c r="A2217" s="2">
        <v>6</v>
      </c>
      <c r="B2217" s="2" t="s">
        <v>174</v>
      </c>
      <c r="C2217" s="2" t="s">
        <v>121</v>
      </c>
      <c r="D2217" s="3">
        <v>129.4</v>
      </c>
      <c r="E2217" s="3">
        <v>128.9</v>
      </c>
      <c r="F2217" s="3">
        <f t="shared" si="68"/>
        <v>128.9</v>
      </c>
      <c r="G2217" s="3">
        <f t="shared" si="69"/>
        <v>0.5</v>
      </c>
      <c r="H2217" s="2" t="s">
        <v>2978</v>
      </c>
      <c r="I2217" s="2" t="s">
        <v>3865</v>
      </c>
      <c r="J2217" s="2" t="s">
        <v>3028</v>
      </c>
    </row>
    <row r="2218" ht="19" customHeight="1" spans="1:10">
      <c r="A2218" s="2">
        <v>6</v>
      </c>
      <c r="B2218" s="2" t="s">
        <v>263</v>
      </c>
      <c r="C2218" s="2" t="s">
        <v>179</v>
      </c>
      <c r="D2218" s="3">
        <v>6371.4</v>
      </c>
      <c r="E2218" s="3">
        <v>6282.3</v>
      </c>
      <c r="F2218" s="3">
        <f t="shared" si="68"/>
        <v>6282.3</v>
      </c>
      <c r="G2218" s="3">
        <f t="shared" si="69"/>
        <v>89.0999999999995</v>
      </c>
      <c r="H2218" s="2" t="s">
        <v>2978</v>
      </c>
      <c r="I2218" s="2" t="s">
        <v>3828</v>
      </c>
      <c r="J2218" s="2" t="s">
        <v>3126</v>
      </c>
    </row>
    <row r="2219" ht="19" customHeight="1" spans="1:10">
      <c r="A2219" s="2">
        <v>6</v>
      </c>
      <c r="B2219" s="2" t="s">
        <v>3299</v>
      </c>
      <c r="C2219" s="2" t="s">
        <v>356</v>
      </c>
      <c r="D2219" s="3">
        <v>0</v>
      </c>
      <c r="E2219" s="3">
        <v>0</v>
      </c>
      <c r="F2219" s="3">
        <f t="shared" si="68"/>
        <v>0</v>
      </c>
      <c r="G2219" s="3">
        <f t="shared" si="69"/>
        <v>0</v>
      </c>
      <c r="H2219" s="2" t="s">
        <v>2978</v>
      </c>
      <c r="I2219" s="2" t="s">
        <v>3840</v>
      </c>
      <c r="J2219" s="2" t="s">
        <v>3245</v>
      </c>
    </row>
    <row r="2220" ht="19" customHeight="1" spans="1:10">
      <c r="A2220" s="2">
        <v>6</v>
      </c>
      <c r="B2220" s="2" t="s">
        <v>3301</v>
      </c>
      <c r="C2220" s="2" t="s">
        <v>3070</v>
      </c>
      <c r="D2220" s="3">
        <v>4072.1</v>
      </c>
      <c r="E2220" s="3">
        <v>4072</v>
      </c>
      <c r="F2220" s="3">
        <f t="shared" si="68"/>
        <v>4072</v>
      </c>
      <c r="G2220" s="3">
        <f t="shared" si="69"/>
        <v>0.0999999999999091</v>
      </c>
      <c r="H2220" s="2" t="s">
        <v>2978</v>
      </c>
      <c r="I2220" s="2" t="s">
        <v>3828</v>
      </c>
      <c r="J2220" s="2" t="s">
        <v>3558</v>
      </c>
    </row>
    <row r="2221" ht="19" customHeight="1" spans="1:10">
      <c r="A2221" s="2">
        <v>6</v>
      </c>
      <c r="B2221" s="2" t="s">
        <v>175</v>
      </c>
      <c r="C2221" s="2" t="s">
        <v>121</v>
      </c>
      <c r="D2221" s="3">
        <v>3972</v>
      </c>
      <c r="E2221" s="3">
        <v>3967.1</v>
      </c>
      <c r="F2221" s="3">
        <f t="shared" si="68"/>
        <v>3967.1</v>
      </c>
      <c r="G2221" s="3">
        <f t="shared" si="69"/>
        <v>4.90000000000009</v>
      </c>
      <c r="H2221" s="2" t="s">
        <v>2978</v>
      </c>
      <c r="I2221" s="2" t="s">
        <v>3828</v>
      </c>
      <c r="J2221" s="2" t="s">
        <v>3033</v>
      </c>
    </row>
    <row r="2222" ht="19" customHeight="1" spans="1:10">
      <c r="A2222" s="2">
        <v>6</v>
      </c>
      <c r="B2222" s="2" t="s">
        <v>656</v>
      </c>
      <c r="C2222" s="2" t="s">
        <v>564</v>
      </c>
      <c r="D2222" s="3">
        <v>2584.3</v>
      </c>
      <c r="E2222" s="3">
        <v>2555.1</v>
      </c>
      <c r="F2222" s="3">
        <f t="shared" si="68"/>
        <v>2555.1</v>
      </c>
      <c r="G2222" s="3">
        <f t="shared" si="69"/>
        <v>29.2000000000003</v>
      </c>
      <c r="H2222" s="2" t="s">
        <v>2978</v>
      </c>
      <c r="I2222" s="2" t="s">
        <v>3828</v>
      </c>
      <c r="J2222" s="2" t="s">
        <v>3615</v>
      </c>
    </row>
    <row r="2223" ht="19" customHeight="1" spans="1:10">
      <c r="A2223" s="2">
        <v>6</v>
      </c>
      <c r="B2223" s="2" t="s">
        <v>657</v>
      </c>
      <c r="C2223" s="2" t="s">
        <v>564</v>
      </c>
      <c r="D2223" s="3">
        <v>3206.2</v>
      </c>
      <c r="E2223" s="3">
        <v>3150.3</v>
      </c>
      <c r="F2223" s="3">
        <f t="shared" si="68"/>
        <v>3150.3</v>
      </c>
      <c r="G2223" s="3">
        <f t="shared" si="69"/>
        <v>55.8999999999996</v>
      </c>
      <c r="H2223" s="2" t="s">
        <v>2978</v>
      </c>
      <c r="I2223" s="2" t="s">
        <v>3828</v>
      </c>
      <c r="J2223" s="2" t="s">
        <v>3616</v>
      </c>
    </row>
    <row r="2224" ht="19" customHeight="1" spans="1:10">
      <c r="A2224" s="2">
        <v>6</v>
      </c>
      <c r="B2224" s="2" t="s">
        <v>418</v>
      </c>
      <c r="C2224" s="2" t="s">
        <v>356</v>
      </c>
      <c r="D2224" s="3">
        <v>5164.2</v>
      </c>
      <c r="E2224" s="3">
        <v>5122.1</v>
      </c>
      <c r="F2224" s="3">
        <f t="shared" si="68"/>
        <v>5122.1</v>
      </c>
      <c r="G2224" s="3">
        <f t="shared" si="69"/>
        <v>42.0999999999995</v>
      </c>
      <c r="H2224" s="2" t="s">
        <v>2978</v>
      </c>
      <c r="I2224" s="2" t="s">
        <v>3828</v>
      </c>
      <c r="J2224" s="2" t="s">
        <v>3343</v>
      </c>
    </row>
    <row r="2225" ht="19" customHeight="1" spans="1:10">
      <c r="A2225" s="2">
        <v>6</v>
      </c>
      <c r="B2225" s="2" t="s">
        <v>658</v>
      </c>
      <c r="C2225" s="2" t="s">
        <v>564</v>
      </c>
      <c r="D2225" s="3">
        <v>5657.9</v>
      </c>
      <c r="E2225" s="3">
        <v>5611.4</v>
      </c>
      <c r="F2225" s="3">
        <f t="shared" si="68"/>
        <v>5611.4</v>
      </c>
      <c r="G2225" s="3">
        <f t="shared" si="69"/>
        <v>46.5</v>
      </c>
      <c r="H2225" s="2" t="s">
        <v>2978</v>
      </c>
      <c r="I2225" s="2" t="s">
        <v>3828</v>
      </c>
      <c r="J2225" s="2" t="s">
        <v>3641</v>
      </c>
    </row>
    <row r="2226" ht="19" customHeight="1" spans="1:10">
      <c r="A2226" s="2">
        <v>6</v>
      </c>
      <c r="B2226" s="2" t="s">
        <v>420</v>
      </c>
      <c r="C2226" s="2" t="s">
        <v>356</v>
      </c>
      <c r="D2226" s="3">
        <v>6611.7</v>
      </c>
      <c r="E2226" s="3">
        <v>6514.7</v>
      </c>
      <c r="F2226" s="3">
        <f t="shared" si="68"/>
        <v>6514.7</v>
      </c>
      <c r="G2226" s="3">
        <f t="shared" si="69"/>
        <v>97</v>
      </c>
      <c r="H2226" s="2" t="s">
        <v>2978</v>
      </c>
      <c r="I2226" s="2" t="s">
        <v>3828</v>
      </c>
      <c r="J2226" s="2" t="s">
        <v>3237</v>
      </c>
    </row>
    <row r="2227" ht="19" customHeight="1" spans="1:10">
      <c r="A2227" s="2">
        <v>6</v>
      </c>
      <c r="B2227" s="2" t="s">
        <v>3311</v>
      </c>
      <c r="C2227" s="2" t="s">
        <v>121</v>
      </c>
      <c r="D2227" s="3">
        <v>1359.6</v>
      </c>
      <c r="E2227" s="3">
        <v>1345.1</v>
      </c>
      <c r="F2227" s="3">
        <f t="shared" si="68"/>
        <v>1345.1</v>
      </c>
      <c r="G2227" s="3">
        <f t="shared" si="69"/>
        <v>14.5</v>
      </c>
      <c r="H2227" s="2" t="s">
        <v>2978</v>
      </c>
      <c r="I2227" s="2" t="s">
        <v>3828</v>
      </c>
      <c r="J2227" s="2" t="s">
        <v>3102</v>
      </c>
    </row>
    <row r="2228" ht="19" customHeight="1" spans="1:10">
      <c r="A2228" s="2">
        <v>6</v>
      </c>
      <c r="B2228" s="2" t="s">
        <v>535</v>
      </c>
      <c r="C2228" s="2" t="s">
        <v>444</v>
      </c>
      <c r="D2228" s="3">
        <v>6854.5</v>
      </c>
      <c r="E2228" s="3">
        <v>6743.2</v>
      </c>
      <c r="F2228" s="3">
        <f t="shared" si="68"/>
        <v>6743.2</v>
      </c>
      <c r="G2228" s="3">
        <f t="shared" si="69"/>
        <v>111.3</v>
      </c>
      <c r="H2228" s="2" t="s">
        <v>2978</v>
      </c>
      <c r="I2228" s="2" t="s">
        <v>3828</v>
      </c>
      <c r="J2228" s="2" t="s">
        <v>3529</v>
      </c>
    </row>
    <row r="2229" ht="19" customHeight="1" spans="1:10">
      <c r="A2229" s="2">
        <v>6</v>
      </c>
      <c r="B2229" s="2" t="s">
        <v>264</v>
      </c>
      <c r="C2229" s="2" t="s">
        <v>179</v>
      </c>
      <c r="D2229" s="3">
        <v>3835.7</v>
      </c>
      <c r="E2229" s="3">
        <v>3721.2</v>
      </c>
      <c r="F2229" s="3">
        <f t="shared" si="68"/>
        <v>3721.2</v>
      </c>
      <c r="G2229" s="3">
        <f t="shared" si="69"/>
        <v>114.5</v>
      </c>
      <c r="H2229" s="2" t="s">
        <v>2978</v>
      </c>
      <c r="I2229" s="2" t="s">
        <v>3828</v>
      </c>
      <c r="J2229" s="2" t="s">
        <v>3260</v>
      </c>
    </row>
    <row r="2230" ht="19" customHeight="1" spans="1:10">
      <c r="A2230" s="2">
        <v>6</v>
      </c>
      <c r="B2230" s="2" t="s">
        <v>3316</v>
      </c>
      <c r="C2230" s="2" t="s">
        <v>356</v>
      </c>
      <c r="D2230" s="3">
        <v>1404.5</v>
      </c>
      <c r="E2230" s="3">
        <v>1398.6</v>
      </c>
      <c r="F2230" s="3">
        <f t="shared" si="68"/>
        <v>1398.6</v>
      </c>
      <c r="G2230" s="3">
        <f t="shared" si="69"/>
        <v>5.90000000000009</v>
      </c>
      <c r="H2230" s="2" t="s">
        <v>2978</v>
      </c>
      <c r="I2230" s="2" t="s">
        <v>3845</v>
      </c>
      <c r="J2230" s="2" t="s">
        <v>3449</v>
      </c>
    </row>
    <row r="2231" ht="19" customHeight="1" spans="1:10">
      <c r="A2231" s="2">
        <v>6</v>
      </c>
      <c r="B2231" s="2" t="s">
        <v>659</v>
      </c>
      <c r="C2231" s="2" t="s">
        <v>564</v>
      </c>
      <c r="D2231" s="3">
        <v>3711.2</v>
      </c>
      <c r="E2231" s="3">
        <v>3664.3</v>
      </c>
      <c r="F2231" s="3">
        <f t="shared" si="68"/>
        <v>3664.3</v>
      </c>
      <c r="G2231" s="3">
        <f t="shared" si="69"/>
        <v>46.8999999999996</v>
      </c>
      <c r="H2231" s="2" t="s">
        <v>2978</v>
      </c>
      <c r="I2231" s="2" t="s">
        <v>3828</v>
      </c>
      <c r="J2231" s="2" t="s">
        <v>3659</v>
      </c>
    </row>
    <row r="2232" ht="19" customHeight="1" spans="1:10">
      <c r="A2232" s="2">
        <v>6</v>
      </c>
      <c r="B2232" s="2" t="s">
        <v>3319</v>
      </c>
      <c r="C2232" s="2" t="s">
        <v>3070</v>
      </c>
      <c r="D2232" s="3">
        <v>989.5</v>
      </c>
      <c r="E2232" s="3">
        <v>960.3</v>
      </c>
      <c r="F2232" s="3">
        <f t="shared" si="68"/>
        <v>960.3</v>
      </c>
      <c r="G2232" s="3">
        <f t="shared" si="69"/>
        <v>29.2</v>
      </c>
      <c r="H2232" s="2" t="s">
        <v>2978</v>
      </c>
      <c r="I2232" s="2" t="s">
        <v>3828</v>
      </c>
      <c r="J2232" s="2" t="s">
        <v>3559</v>
      </c>
    </row>
    <row r="2233" ht="19" customHeight="1" spans="1:10">
      <c r="A2233" s="2">
        <v>6</v>
      </c>
      <c r="B2233" s="2" t="s">
        <v>661</v>
      </c>
      <c r="C2233" s="2" t="s">
        <v>564</v>
      </c>
      <c r="D2233" s="3">
        <v>3166.4</v>
      </c>
      <c r="E2233" s="3">
        <v>3136.2</v>
      </c>
      <c r="F2233" s="3">
        <f t="shared" si="68"/>
        <v>3136.2</v>
      </c>
      <c r="G2233" s="3">
        <f t="shared" si="69"/>
        <v>30.2000000000003</v>
      </c>
      <c r="H2233" s="2" t="s">
        <v>2978</v>
      </c>
      <c r="I2233" s="2" t="s">
        <v>3828</v>
      </c>
      <c r="J2233" s="2" t="s">
        <v>3660</v>
      </c>
    </row>
    <row r="2234" ht="19" customHeight="1" spans="1:10">
      <c r="A2234" s="2">
        <v>6</v>
      </c>
      <c r="B2234" s="2" t="s">
        <v>421</v>
      </c>
      <c r="C2234" s="2" t="s">
        <v>356</v>
      </c>
      <c r="D2234" s="3">
        <v>2564.8</v>
      </c>
      <c r="E2234" s="3">
        <v>2534.1</v>
      </c>
      <c r="F2234" s="3">
        <f t="shared" si="68"/>
        <v>2534.1</v>
      </c>
      <c r="G2234" s="3">
        <f t="shared" si="69"/>
        <v>30.7000000000003</v>
      </c>
      <c r="H2234" s="2" t="s">
        <v>2978</v>
      </c>
      <c r="I2234" s="2" t="s">
        <v>3828</v>
      </c>
      <c r="J2234" s="2" t="s">
        <v>2995</v>
      </c>
    </row>
    <row r="2235" ht="19" customHeight="1" spans="1:10">
      <c r="A2235" s="2">
        <v>6</v>
      </c>
      <c r="B2235" s="2" t="s">
        <v>3322</v>
      </c>
      <c r="C2235" s="2" t="s">
        <v>3190</v>
      </c>
      <c r="D2235" s="3">
        <v>5105.9</v>
      </c>
      <c r="E2235" s="3">
        <v>5049.1</v>
      </c>
      <c r="F2235" s="3">
        <f t="shared" si="68"/>
        <v>5049.1</v>
      </c>
      <c r="G2235" s="3">
        <f t="shared" si="69"/>
        <v>56.7999999999993</v>
      </c>
      <c r="H2235" s="2" t="s">
        <v>2978</v>
      </c>
      <c r="I2235" s="2" t="s">
        <v>3828</v>
      </c>
      <c r="J2235" s="2" t="s">
        <v>3708</v>
      </c>
    </row>
    <row r="2236" ht="19" customHeight="1" spans="1:10">
      <c r="A2236" s="2">
        <v>6</v>
      </c>
      <c r="B2236" s="2" t="s">
        <v>662</v>
      </c>
      <c r="C2236" s="2" t="s">
        <v>564</v>
      </c>
      <c r="D2236" s="3">
        <v>1630.1</v>
      </c>
      <c r="E2236" s="3">
        <v>1614.5</v>
      </c>
      <c r="F2236" s="3">
        <f t="shared" si="68"/>
        <v>1614.5</v>
      </c>
      <c r="G2236" s="3">
        <f t="shared" si="69"/>
        <v>15.5999999999999</v>
      </c>
      <c r="H2236" s="2" t="s">
        <v>2978</v>
      </c>
      <c r="I2236" s="2" t="s">
        <v>3828</v>
      </c>
      <c r="J2236" s="2" t="s">
        <v>3663</v>
      </c>
    </row>
    <row r="2237" ht="19" customHeight="1" spans="1:10">
      <c r="A2237" s="2">
        <v>6</v>
      </c>
      <c r="B2237" s="2" t="s">
        <v>663</v>
      </c>
      <c r="C2237" s="2" t="s">
        <v>121</v>
      </c>
      <c r="D2237" s="3">
        <v>2690.2</v>
      </c>
      <c r="E2237" s="3">
        <v>2656.5</v>
      </c>
      <c r="F2237" s="3">
        <f t="shared" si="68"/>
        <v>2656.5</v>
      </c>
      <c r="G2237" s="3">
        <f t="shared" si="69"/>
        <v>33.6999999999998</v>
      </c>
      <c r="H2237" s="2" t="s">
        <v>2978</v>
      </c>
      <c r="I2237" s="2" t="s">
        <v>3828</v>
      </c>
      <c r="J2237" s="2" t="s">
        <v>3278</v>
      </c>
    </row>
    <row r="2238" ht="19" customHeight="1" spans="1:10">
      <c r="A2238" s="2">
        <v>6</v>
      </c>
      <c r="B2238" s="2" t="s">
        <v>96</v>
      </c>
      <c r="C2238" s="2" t="s">
        <v>66</v>
      </c>
      <c r="D2238" s="3">
        <v>1350.3</v>
      </c>
      <c r="E2238" s="3">
        <v>1387.6</v>
      </c>
      <c r="F2238" s="3">
        <f t="shared" si="68"/>
        <v>1350.3</v>
      </c>
      <c r="G2238" s="3">
        <f t="shared" si="69"/>
        <v>0</v>
      </c>
      <c r="H2238" s="2" t="s">
        <v>2978</v>
      </c>
      <c r="I2238" s="2" t="s">
        <v>3828</v>
      </c>
      <c r="J2238" s="2" t="s">
        <v>3025</v>
      </c>
    </row>
    <row r="2239" ht="19" customHeight="1" spans="1:10">
      <c r="A2239" s="2">
        <v>6</v>
      </c>
      <c r="B2239" s="2" t="s">
        <v>536</v>
      </c>
      <c r="C2239" s="2" t="s">
        <v>121</v>
      </c>
      <c r="D2239" s="3">
        <v>34.5</v>
      </c>
      <c r="E2239" s="3">
        <v>478.4</v>
      </c>
      <c r="F2239" s="3">
        <f t="shared" si="68"/>
        <v>34.5</v>
      </c>
      <c r="G2239" s="3">
        <f t="shared" si="69"/>
        <v>0</v>
      </c>
      <c r="H2239" s="2" t="s">
        <v>2978</v>
      </c>
      <c r="I2239" s="2" t="s">
        <v>3866</v>
      </c>
      <c r="J2239" s="2" t="s">
        <v>3467</v>
      </c>
    </row>
    <row r="2240" ht="19" customHeight="1" spans="1:10">
      <c r="A2240" s="2">
        <v>6</v>
      </c>
      <c r="B2240" s="2" t="s">
        <v>423</v>
      </c>
      <c r="C2240" s="2" t="s">
        <v>356</v>
      </c>
      <c r="D2240" s="3">
        <v>3476.9</v>
      </c>
      <c r="E2240" s="3">
        <v>3418.8</v>
      </c>
      <c r="F2240" s="3">
        <f t="shared" si="68"/>
        <v>3418.8</v>
      </c>
      <c r="G2240" s="3">
        <f t="shared" si="69"/>
        <v>58.0999999999999</v>
      </c>
      <c r="H2240" s="2" t="s">
        <v>2978</v>
      </c>
      <c r="I2240" s="2" t="s">
        <v>3828</v>
      </c>
      <c r="J2240" s="2" t="s">
        <v>3008</v>
      </c>
    </row>
    <row r="2241" ht="19" customHeight="1" spans="1:10">
      <c r="A2241" s="2">
        <v>6</v>
      </c>
      <c r="B2241" s="2" t="s">
        <v>424</v>
      </c>
      <c r="C2241" s="2" t="s">
        <v>356</v>
      </c>
      <c r="D2241" s="3">
        <v>7054.2</v>
      </c>
      <c r="E2241" s="3">
        <v>6943.1</v>
      </c>
      <c r="F2241" s="3">
        <f t="shared" si="68"/>
        <v>6943.1</v>
      </c>
      <c r="G2241" s="3">
        <f t="shared" si="69"/>
        <v>111.099999999999</v>
      </c>
      <c r="H2241" s="2" t="s">
        <v>2978</v>
      </c>
      <c r="I2241" s="2" t="s">
        <v>3828</v>
      </c>
      <c r="J2241" s="2" t="s">
        <v>3168</v>
      </c>
    </row>
    <row r="2242" ht="19" customHeight="1" spans="1:10">
      <c r="A2242" s="2">
        <v>6</v>
      </c>
      <c r="B2242" s="2" t="s">
        <v>267</v>
      </c>
      <c r="C2242" s="2" t="s">
        <v>179</v>
      </c>
      <c r="D2242" s="3">
        <v>1608.6</v>
      </c>
      <c r="E2242" s="3">
        <v>1656.8</v>
      </c>
      <c r="F2242" s="3">
        <f t="shared" ref="F2242:F2305" si="70">IF(ISNUMBER(E2242),MIN(D2242,E2242),D2242)</f>
        <v>1608.6</v>
      </c>
      <c r="G2242" s="3">
        <f t="shared" ref="G2242:G2305" si="71">D2242-F2242</f>
        <v>0</v>
      </c>
      <c r="H2242" s="2" t="s">
        <v>2978</v>
      </c>
      <c r="I2242" s="2" t="s">
        <v>3828</v>
      </c>
      <c r="J2242" s="2" t="s">
        <v>3285</v>
      </c>
    </row>
    <row r="2243" ht="19" customHeight="1" spans="1:10">
      <c r="A2243" s="2">
        <v>6</v>
      </c>
      <c r="B2243" s="2" t="s">
        <v>537</v>
      </c>
      <c r="C2243" s="2" t="s">
        <v>121</v>
      </c>
      <c r="D2243" s="3">
        <v>3925.8</v>
      </c>
      <c r="E2243" s="3">
        <v>3938.2</v>
      </c>
      <c r="F2243" s="3">
        <f t="shared" si="70"/>
        <v>3925.8</v>
      </c>
      <c r="G2243" s="3">
        <f t="shared" si="71"/>
        <v>0</v>
      </c>
      <c r="H2243" s="2" t="s">
        <v>2978</v>
      </c>
      <c r="I2243" s="2" t="s">
        <v>3833</v>
      </c>
      <c r="J2243" s="2" t="s">
        <v>3436</v>
      </c>
    </row>
    <row r="2244" ht="19" customHeight="1" spans="1:10">
      <c r="A2244" s="2">
        <v>6</v>
      </c>
      <c r="B2244" s="2" t="s">
        <v>537</v>
      </c>
      <c r="C2244" s="2" t="s">
        <v>564</v>
      </c>
      <c r="D2244" s="3">
        <v>1540.1</v>
      </c>
      <c r="E2244" s="3">
        <v>1542.1</v>
      </c>
      <c r="F2244" s="3">
        <f t="shared" si="70"/>
        <v>1540.1</v>
      </c>
      <c r="G2244" s="3">
        <f t="shared" si="71"/>
        <v>0</v>
      </c>
      <c r="H2244" s="2" t="s">
        <v>2978</v>
      </c>
      <c r="I2244" s="2" t="s">
        <v>3856</v>
      </c>
      <c r="J2244" s="2" t="s">
        <v>3665</v>
      </c>
    </row>
    <row r="2245" ht="19" customHeight="1" spans="1:10">
      <c r="A2245" s="2">
        <v>6</v>
      </c>
      <c r="B2245" s="2" t="s">
        <v>425</v>
      </c>
      <c r="C2245" s="2" t="s">
        <v>179</v>
      </c>
      <c r="D2245" s="3">
        <v>3297.8</v>
      </c>
      <c r="E2245" s="3">
        <v>3272.6</v>
      </c>
      <c r="F2245" s="3">
        <f t="shared" si="70"/>
        <v>3272.6</v>
      </c>
      <c r="G2245" s="3">
        <f t="shared" si="71"/>
        <v>25.2000000000003</v>
      </c>
      <c r="H2245" s="2" t="s">
        <v>2978</v>
      </c>
      <c r="I2245" s="2" t="s">
        <v>3828</v>
      </c>
      <c r="J2245" s="2" t="s">
        <v>3302</v>
      </c>
    </row>
    <row r="2246" ht="19" customHeight="1" spans="1:10">
      <c r="A2246" s="2">
        <v>6</v>
      </c>
      <c r="B2246" s="2" t="s">
        <v>97</v>
      </c>
      <c r="C2246" s="2" t="s">
        <v>66</v>
      </c>
      <c r="D2246" s="3">
        <v>10158.8</v>
      </c>
      <c r="E2246" s="3">
        <v>9986.2</v>
      </c>
      <c r="F2246" s="3">
        <f t="shared" si="70"/>
        <v>9986.2</v>
      </c>
      <c r="G2246" s="3">
        <f t="shared" si="71"/>
        <v>172.599999999999</v>
      </c>
      <c r="H2246" s="2" t="s">
        <v>2978</v>
      </c>
      <c r="I2246" s="2" t="s">
        <v>3828</v>
      </c>
      <c r="J2246" s="2" t="s">
        <v>3036</v>
      </c>
    </row>
    <row r="2247" ht="19" customHeight="1" spans="1:10">
      <c r="A2247" s="2">
        <v>6</v>
      </c>
      <c r="B2247" s="2" t="s">
        <v>538</v>
      </c>
      <c r="C2247" s="2" t="s">
        <v>121</v>
      </c>
      <c r="D2247" s="3">
        <v>3623.3</v>
      </c>
      <c r="E2247" s="3">
        <v>3575.7</v>
      </c>
      <c r="F2247" s="3">
        <f t="shared" si="70"/>
        <v>3575.7</v>
      </c>
      <c r="G2247" s="3">
        <f t="shared" si="71"/>
        <v>47.6000000000004</v>
      </c>
      <c r="H2247" s="2" t="s">
        <v>2978</v>
      </c>
      <c r="I2247" s="2" t="s">
        <v>3833</v>
      </c>
      <c r="J2247" s="2" t="s">
        <v>3448</v>
      </c>
    </row>
    <row r="2248" ht="19" customHeight="1" spans="1:10">
      <c r="A2248" s="2">
        <v>6</v>
      </c>
      <c r="B2248" s="2" t="s">
        <v>426</v>
      </c>
      <c r="C2248" s="2" t="s">
        <v>356</v>
      </c>
      <c r="D2248" s="3">
        <v>0.7</v>
      </c>
      <c r="E2248" s="3">
        <v>0.4</v>
      </c>
      <c r="F2248" s="3">
        <f t="shared" si="70"/>
        <v>0.4</v>
      </c>
      <c r="G2248" s="3">
        <f t="shared" si="71"/>
        <v>0.3</v>
      </c>
      <c r="H2248" s="2" t="s">
        <v>2978</v>
      </c>
      <c r="I2248" s="2" t="s">
        <v>3828</v>
      </c>
      <c r="J2248" s="2" t="s">
        <v>3351</v>
      </c>
    </row>
    <row r="2249" ht="19" customHeight="1" spans="1:10">
      <c r="A2249" s="2">
        <v>6</v>
      </c>
      <c r="B2249" s="2" t="s">
        <v>3822</v>
      </c>
      <c r="C2249" s="2" t="s">
        <v>3190</v>
      </c>
      <c r="D2249" s="3">
        <v>7.4</v>
      </c>
      <c r="E2249" s="3">
        <v>988.3</v>
      </c>
      <c r="F2249" s="3">
        <f t="shared" si="70"/>
        <v>7.4</v>
      </c>
      <c r="G2249" s="3">
        <f t="shared" si="71"/>
        <v>0</v>
      </c>
      <c r="H2249" s="2" t="s">
        <v>2978</v>
      </c>
      <c r="I2249" s="2" t="s">
        <v>3843</v>
      </c>
      <c r="J2249" s="2" t="s">
        <v>3709</v>
      </c>
    </row>
    <row r="2250" ht="19" customHeight="1" spans="1:10">
      <c r="A2250" s="2">
        <v>6</v>
      </c>
      <c r="B2250" s="2" t="s">
        <v>3338</v>
      </c>
      <c r="C2250" s="2" t="s">
        <v>121</v>
      </c>
      <c r="D2250" s="3">
        <v>4314.1</v>
      </c>
      <c r="E2250" s="3">
        <v>4227.6</v>
      </c>
      <c r="F2250" s="3">
        <f t="shared" si="70"/>
        <v>4227.6</v>
      </c>
      <c r="G2250" s="3">
        <f t="shared" si="71"/>
        <v>86.5</v>
      </c>
      <c r="H2250" s="2" t="s">
        <v>2978</v>
      </c>
      <c r="I2250" s="2" t="s">
        <v>3828</v>
      </c>
      <c r="J2250" s="2" t="s">
        <v>3452</v>
      </c>
    </row>
    <row r="2251" ht="19" customHeight="1" spans="1:10">
      <c r="A2251" s="2">
        <v>6</v>
      </c>
      <c r="B2251" s="2" t="s">
        <v>269</v>
      </c>
      <c r="C2251" s="2" t="s">
        <v>179</v>
      </c>
      <c r="D2251" s="3">
        <v>4968.7</v>
      </c>
      <c r="E2251" s="3">
        <v>4963.8</v>
      </c>
      <c r="F2251" s="3">
        <f t="shared" si="70"/>
        <v>4963.8</v>
      </c>
      <c r="G2251" s="3">
        <f t="shared" si="71"/>
        <v>4.89999999999964</v>
      </c>
      <c r="H2251" s="2" t="s">
        <v>2978</v>
      </c>
      <c r="I2251" s="2" t="s">
        <v>3828</v>
      </c>
      <c r="J2251" s="2" t="s">
        <v>3373</v>
      </c>
    </row>
    <row r="2252" ht="19" customHeight="1" spans="1:10">
      <c r="A2252" s="2">
        <v>6</v>
      </c>
      <c r="B2252" s="2" t="s">
        <v>271</v>
      </c>
      <c r="C2252" s="2" t="s">
        <v>179</v>
      </c>
      <c r="D2252" s="3">
        <v>3727.8</v>
      </c>
      <c r="E2252" s="3">
        <v>3629.7</v>
      </c>
      <c r="F2252" s="3">
        <f t="shared" si="70"/>
        <v>3629.7</v>
      </c>
      <c r="G2252" s="3">
        <f t="shared" si="71"/>
        <v>98.1000000000004</v>
      </c>
      <c r="H2252" s="2" t="s">
        <v>2978</v>
      </c>
      <c r="I2252" s="2" t="s">
        <v>3828</v>
      </c>
      <c r="J2252" s="2" t="s">
        <v>3297</v>
      </c>
    </row>
    <row r="2253" ht="19" customHeight="1" spans="1:10">
      <c r="A2253" s="2">
        <v>6</v>
      </c>
      <c r="B2253" s="2" t="s">
        <v>664</v>
      </c>
      <c r="C2253" s="2" t="s">
        <v>564</v>
      </c>
      <c r="D2253" s="3">
        <v>376.2</v>
      </c>
      <c r="E2253" s="3">
        <v>6308.4</v>
      </c>
      <c r="F2253" s="3">
        <f t="shared" si="70"/>
        <v>376.2</v>
      </c>
      <c r="G2253" s="3">
        <f t="shared" si="71"/>
        <v>0</v>
      </c>
      <c r="H2253" s="2" t="s">
        <v>2978</v>
      </c>
      <c r="I2253" s="2" t="s">
        <v>3828</v>
      </c>
      <c r="J2253" s="2" t="s">
        <v>3666</v>
      </c>
    </row>
    <row r="2254" ht="19" customHeight="1" spans="1:10">
      <c r="A2254" s="2">
        <v>6</v>
      </c>
      <c r="B2254" s="2" t="s">
        <v>667</v>
      </c>
      <c r="C2254" s="2" t="s">
        <v>564</v>
      </c>
      <c r="D2254" s="3">
        <v>5663.5</v>
      </c>
      <c r="E2254" s="3">
        <v>5648.1</v>
      </c>
      <c r="F2254" s="3">
        <f t="shared" si="70"/>
        <v>5648.1</v>
      </c>
      <c r="G2254" s="3">
        <f t="shared" si="71"/>
        <v>15.3999999999996</v>
      </c>
      <c r="H2254" s="2" t="s">
        <v>2978</v>
      </c>
      <c r="I2254" s="2" t="s">
        <v>3828</v>
      </c>
      <c r="J2254" s="2" t="s">
        <v>3667</v>
      </c>
    </row>
    <row r="2255" ht="19" customHeight="1" spans="1:10">
      <c r="A2255" s="2">
        <v>6</v>
      </c>
      <c r="B2255" s="2" t="s">
        <v>427</v>
      </c>
      <c r="C2255" s="2" t="s">
        <v>356</v>
      </c>
      <c r="D2255" s="3">
        <v>3559.9</v>
      </c>
      <c r="E2255" s="3">
        <v>4275.5</v>
      </c>
      <c r="F2255" s="3">
        <f t="shared" si="70"/>
        <v>3559.9</v>
      </c>
      <c r="G2255" s="3">
        <f t="shared" si="71"/>
        <v>0</v>
      </c>
      <c r="H2255" s="2" t="s">
        <v>2978</v>
      </c>
      <c r="I2255" s="2" t="s">
        <v>3828</v>
      </c>
      <c r="J2255" s="2" t="s">
        <v>3242</v>
      </c>
    </row>
    <row r="2256" ht="19" customHeight="1" spans="1:10">
      <c r="A2256" s="2">
        <v>6</v>
      </c>
      <c r="B2256" s="2" t="s">
        <v>3345</v>
      </c>
      <c r="C2256" s="2" t="s">
        <v>356</v>
      </c>
      <c r="D2256" s="3">
        <v>25.1</v>
      </c>
      <c r="E2256" s="3">
        <v>6596.8</v>
      </c>
      <c r="F2256" s="3">
        <f t="shared" si="70"/>
        <v>25.1</v>
      </c>
      <c r="G2256" s="3">
        <f t="shared" si="71"/>
        <v>0</v>
      </c>
      <c r="H2256" s="2" t="s">
        <v>2978</v>
      </c>
      <c r="I2256" s="2" t="s">
        <v>3828</v>
      </c>
      <c r="J2256" s="2" t="s">
        <v>3013</v>
      </c>
    </row>
    <row r="2257" ht="19" customHeight="1" spans="1:10">
      <c r="A2257" s="2">
        <v>6</v>
      </c>
      <c r="B2257" s="2" t="s">
        <v>308</v>
      </c>
      <c r="C2257" s="2" t="s">
        <v>274</v>
      </c>
      <c r="D2257" s="3">
        <v>3086.8</v>
      </c>
      <c r="E2257" s="3">
        <v>3211.5</v>
      </c>
      <c r="F2257" s="3">
        <f t="shared" si="70"/>
        <v>3086.8</v>
      </c>
      <c r="G2257" s="3">
        <f t="shared" si="71"/>
        <v>0</v>
      </c>
      <c r="H2257" s="2" t="s">
        <v>2978</v>
      </c>
      <c r="I2257" s="2" t="s">
        <v>3828</v>
      </c>
      <c r="J2257" s="2" t="s">
        <v>3377</v>
      </c>
    </row>
    <row r="2258" ht="19" customHeight="1" spans="1:10">
      <c r="A2258" s="2">
        <v>6</v>
      </c>
      <c r="B2258" s="2" t="s">
        <v>428</v>
      </c>
      <c r="C2258" s="2" t="s">
        <v>356</v>
      </c>
      <c r="D2258" s="3">
        <v>5078.2</v>
      </c>
      <c r="E2258" s="3">
        <v>5050</v>
      </c>
      <c r="F2258" s="3">
        <f t="shared" si="70"/>
        <v>5050</v>
      </c>
      <c r="G2258" s="3">
        <f t="shared" si="71"/>
        <v>28.1999999999998</v>
      </c>
      <c r="H2258" s="2" t="s">
        <v>2978</v>
      </c>
      <c r="I2258" s="2" t="s">
        <v>3828</v>
      </c>
      <c r="J2258" s="2" t="s">
        <v>3391</v>
      </c>
    </row>
    <row r="2259" ht="19" customHeight="1" spans="1:10">
      <c r="A2259" s="2">
        <v>6</v>
      </c>
      <c r="B2259" s="2" t="s">
        <v>668</v>
      </c>
      <c r="C2259" s="2" t="s">
        <v>121</v>
      </c>
      <c r="D2259" s="3">
        <v>1790.3</v>
      </c>
      <c r="E2259" s="3">
        <v>1789.6</v>
      </c>
      <c r="F2259" s="3">
        <f t="shared" si="70"/>
        <v>1789.6</v>
      </c>
      <c r="G2259" s="3">
        <f t="shared" si="71"/>
        <v>0.700000000000045</v>
      </c>
      <c r="H2259" s="2" t="s">
        <v>2978</v>
      </c>
      <c r="I2259" s="2" t="s">
        <v>3828</v>
      </c>
      <c r="J2259" s="2" t="s">
        <v>3453</v>
      </c>
    </row>
    <row r="2260" ht="19" customHeight="1" spans="1:10">
      <c r="A2260" s="2">
        <v>6</v>
      </c>
      <c r="B2260" s="2" t="s">
        <v>429</v>
      </c>
      <c r="C2260" s="2" t="s">
        <v>356</v>
      </c>
      <c r="D2260" s="3">
        <v>2699.7</v>
      </c>
      <c r="E2260" s="3">
        <v>2682</v>
      </c>
      <c r="F2260" s="3">
        <f t="shared" si="70"/>
        <v>2682</v>
      </c>
      <c r="G2260" s="3">
        <f t="shared" si="71"/>
        <v>17.6999999999998</v>
      </c>
      <c r="H2260" s="2" t="s">
        <v>2978</v>
      </c>
      <c r="I2260" s="2" t="s">
        <v>3828</v>
      </c>
      <c r="J2260" s="2" t="s">
        <v>3257</v>
      </c>
    </row>
    <row r="2261" ht="19" customHeight="1" spans="1:10">
      <c r="A2261" s="2">
        <v>6</v>
      </c>
      <c r="B2261" s="2" t="s">
        <v>539</v>
      </c>
      <c r="C2261" s="2" t="s">
        <v>121</v>
      </c>
      <c r="D2261" s="3">
        <v>4603.1</v>
      </c>
      <c r="E2261" s="3">
        <v>4596.3</v>
      </c>
      <c r="F2261" s="3">
        <f t="shared" si="70"/>
        <v>4596.3</v>
      </c>
      <c r="G2261" s="3">
        <f t="shared" si="71"/>
        <v>6.80000000000018</v>
      </c>
      <c r="H2261" s="2" t="s">
        <v>2978</v>
      </c>
      <c r="I2261" s="2" t="s">
        <v>3828</v>
      </c>
      <c r="J2261" s="2" t="s">
        <v>3456</v>
      </c>
    </row>
    <row r="2262" ht="19" customHeight="1" spans="1:10">
      <c r="A2262" s="2">
        <v>6</v>
      </c>
      <c r="B2262" s="2" t="s">
        <v>540</v>
      </c>
      <c r="C2262" s="2" t="s">
        <v>121</v>
      </c>
      <c r="D2262" s="3">
        <v>2588.4</v>
      </c>
      <c r="E2262" s="3">
        <v>2553.7</v>
      </c>
      <c r="F2262" s="3">
        <f t="shared" si="70"/>
        <v>2553.7</v>
      </c>
      <c r="G2262" s="3">
        <f t="shared" si="71"/>
        <v>34.7000000000003</v>
      </c>
      <c r="H2262" s="2" t="s">
        <v>2978</v>
      </c>
      <c r="I2262" s="2" t="s">
        <v>3833</v>
      </c>
      <c r="J2262" s="2" t="s">
        <v>3457</v>
      </c>
    </row>
    <row r="2263" ht="19" customHeight="1" spans="1:10">
      <c r="A2263" s="2">
        <v>6</v>
      </c>
      <c r="B2263" s="2" t="s">
        <v>540</v>
      </c>
      <c r="C2263" s="2" t="s">
        <v>564</v>
      </c>
      <c r="D2263" s="3">
        <v>511.2</v>
      </c>
      <c r="E2263" s="3">
        <v>510.6</v>
      </c>
      <c r="F2263" s="3">
        <f t="shared" si="70"/>
        <v>510.6</v>
      </c>
      <c r="G2263" s="3">
        <f t="shared" si="71"/>
        <v>0.599999999999966</v>
      </c>
      <c r="H2263" s="2" t="s">
        <v>2978</v>
      </c>
      <c r="I2263" s="2" t="s">
        <v>3860</v>
      </c>
      <c r="J2263" s="2" t="s">
        <v>3668</v>
      </c>
    </row>
    <row r="2264" ht="19" customHeight="1" spans="1:10">
      <c r="A2264" s="2">
        <v>6</v>
      </c>
      <c r="B2264" s="2" t="s">
        <v>99</v>
      </c>
      <c r="C2264" s="2" t="s">
        <v>66</v>
      </c>
      <c r="D2264" s="3">
        <v>5784.4</v>
      </c>
      <c r="E2264" s="3">
        <v>5710</v>
      </c>
      <c r="F2264" s="3">
        <f t="shared" si="70"/>
        <v>5710</v>
      </c>
      <c r="G2264" s="3">
        <f t="shared" si="71"/>
        <v>74.3999999999996</v>
      </c>
      <c r="H2264" s="2" t="s">
        <v>2978</v>
      </c>
      <c r="I2264" s="2" t="s">
        <v>3828</v>
      </c>
      <c r="J2264" s="2" t="s">
        <v>3305</v>
      </c>
    </row>
    <row r="2265" ht="19" customHeight="1" spans="1:10">
      <c r="A2265" s="2">
        <v>6</v>
      </c>
      <c r="B2265" s="2" t="s">
        <v>101</v>
      </c>
      <c r="C2265" s="2" t="s">
        <v>66</v>
      </c>
      <c r="D2265" s="3">
        <v>214.6</v>
      </c>
      <c r="E2265" s="3">
        <v>186.8</v>
      </c>
      <c r="F2265" s="3">
        <f t="shared" si="70"/>
        <v>186.8</v>
      </c>
      <c r="G2265" s="3">
        <f t="shared" si="71"/>
        <v>27.8</v>
      </c>
      <c r="H2265" s="2" t="s">
        <v>2978</v>
      </c>
      <c r="I2265" s="2" t="s">
        <v>3828</v>
      </c>
      <c r="J2265" s="2" t="s">
        <v>3191</v>
      </c>
    </row>
    <row r="2266" ht="19" customHeight="1" spans="1:10">
      <c r="A2266" s="2">
        <v>6</v>
      </c>
      <c r="B2266" s="2" t="s">
        <v>102</v>
      </c>
      <c r="C2266" s="2" t="s">
        <v>66</v>
      </c>
      <c r="D2266" s="3">
        <v>6522.5</v>
      </c>
      <c r="E2266" s="3">
        <v>6371</v>
      </c>
      <c r="F2266" s="3">
        <f t="shared" si="70"/>
        <v>6371</v>
      </c>
      <c r="G2266" s="3">
        <f t="shared" si="71"/>
        <v>151.5</v>
      </c>
      <c r="H2266" s="2" t="s">
        <v>2978</v>
      </c>
      <c r="I2266" s="2" t="s">
        <v>3828</v>
      </c>
      <c r="J2266" s="2" t="s">
        <v>3389</v>
      </c>
    </row>
    <row r="2267" ht="19" customHeight="1" spans="1:10">
      <c r="A2267" s="2">
        <v>6</v>
      </c>
      <c r="B2267" s="2" t="s">
        <v>541</v>
      </c>
      <c r="C2267" s="2" t="s">
        <v>121</v>
      </c>
      <c r="D2267" s="3">
        <v>1511.8</v>
      </c>
      <c r="E2267" s="3">
        <v>1503.7</v>
      </c>
      <c r="F2267" s="3">
        <f t="shared" si="70"/>
        <v>1503.7</v>
      </c>
      <c r="G2267" s="3">
        <f t="shared" si="71"/>
        <v>8.09999999999991</v>
      </c>
      <c r="H2267" s="2" t="s">
        <v>2978</v>
      </c>
      <c r="I2267" s="2" t="s">
        <v>3867</v>
      </c>
      <c r="J2267" s="2" t="s">
        <v>3459</v>
      </c>
    </row>
    <row r="2268" ht="19" customHeight="1" spans="1:10">
      <c r="A2268" s="2">
        <v>6</v>
      </c>
      <c r="B2268" s="2" t="s">
        <v>541</v>
      </c>
      <c r="C2268" s="2" t="s">
        <v>564</v>
      </c>
      <c r="D2268" s="3">
        <v>1403.9</v>
      </c>
      <c r="E2268" s="3">
        <v>1391.2</v>
      </c>
      <c r="F2268" s="3">
        <f t="shared" si="70"/>
        <v>1391.2</v>
      </c>
      <c r="G2268" s="3">
        <f t="shared" si="71"/>
        <v>12.7</v>
      </c>
      <c r="H2268" s="2" t="s">
        <v>2978</v>
      </c>
      <c r="I2268" s="2" t="s">
        <v>3845</v>
      </c>
      <c r="J2268" s="2" t="s">
        <v>3669</v>
      </c>
    </row>
    <row r="2269" ht="19" customHeight="1" spans="1:10">
      <c r="A2269" s="2">
        <v>6</v>
      </c>
      <c r="B2269" s="2" t="s">
        <v>430</v>
      </c>
      <c r="C2269" s="2" t="s">
        <v>356</v>
      </c>
      <c r="D2269" s="3">
        <v>346.9</v>
      </c>
      <c r="E2269" s="3">
        <v>346.9</v>
      </c>
      <c r="F2269" s="3">
        <f t="shared" si="70"/>
        <v>346.9</v>
      </c>
      <c r="G2269" s="3">
        <f t="shared" si="71"/>
        <v>0</v>
      </c>
      <c r="H2269" s="2" t="s">
        <v>2978</v>
      </c>
      <c r="I2269" s="2" t="s">
        <v>3840</v>
      </c>
      <c r="J2269" s="2" t="s">
        <v>3121</v>
      </c>
    </row>
    <row r="2270" ht="19" customHeight="1" spans="1:10">
      <c r="A2270" s="2">
        <v>6</v>
      </c>
      <c r="B2270" s="2" t="s">
        <v>3356</v>
      </c>
      <c r="C2270" s="2" t="s">
        <v>179</v>
      </c>
      <c r="D2270" s="3">
        <v>177.7</v>
      </c>
      <c r="E2270" s="3">
        <v>177.6</v>
      </c>
      <c r="F2270" s="3">
        <f t="shared" si="70"/>
        <v>177.6</v>
      </c>
      <c r="G2270" s="3">
        <f t="shared" si="71"/>
        <v>0.0999999999999943</v>
      </c>
      <c r="H2270" s="2" t="s">
        <v>2978</v>
      </c>
      <c r="I2270" s="2" t="s">
        <v>3840</v>
      </c>
      <c r="J2270" s="2" t="s">
        <v>3163</v>
      </c>
    </row>
    <row r="2271" ht="19" customHeight="1" spans="1:10">
      <c r="A2271" s="2">
        <v>6</v>
      </c>
      <c r="B2271" s="2" t="s">
        <v>3358</v>
      </c>
      <c r="C2271" s="2" t="s">
        <v>564</v>
      </c>
      <c r="D2271" s="3">
        <v>1673.8</v>
      </c>
      <c r="E2271" s="3">
        <v>1660.4</v>
      </c>
      <c r="F2271" s="3">
        <f t="shared" si="70"/>
        <v>1660.4</v>
      </c>
      <c r="G2271" s="3">
        <f t="shared" si="71"/>
        <v>13.3999999999999</v>
      </c>
      <c r="H2271" s="2" t="s">
        <v>2978</v>
      </c>
      <c r="I2271" s="2" t="s">
        <v>3828</v>
      </c>
      <c r="J2271" s="2" t="s">
        <v>3671</v>
      </c>
    </row>
    <row r="2272" ht="19" customHeight="1" spans="1:10">
      <c r="A2272" s="2">
        <v>6</v>
      </c>
      <c r="B2272" s="2" t="s">
        <v>669</v>
      </c>
      <c r="C2272" s="2" t="s">
        <v>121</v>
      </c>
      <c r="D2272" s="3">
        <v>3918.1</v>
      </c>
      <c r="E2272" s="3">
        <v>3789.8</v>
      </c>
      <c r="F2272" s="3">
        <f t="shared" si="70"/>
        <v>3789.8</v>
      </c>
      <c r="G2272" s="3">
        <f t="shared" si="71"/>
        <v>128.3</v>
      </c>
      <c r="H2272" s="2" t="s">
        <v>2978</v>
      </c>
      <c r="I2272" s="2" t="s">
        <v>3868</v>
      </c>
      <c r="J2272" s="2" t="s">
        <v>3461</v>
      </c>
    </row>
    <row r="2273" ht="19" customHeight="1" spans="1:10">
      <c r="A2273" s="2">
        <v>6</v>
      </c>
      <c r="B2273" s="2" t="s">
        <v>545</v>
      </c>
      <c r="C2273" s="2" t="s">
        <v>121</v>
      </c>
      <c r="D2273" s="3">
        <v>2715.5</v>
      </c>
      <c r="E2273" s="3">
        <v>2693.8</v>
      </c>
      <c r="F2273" s="3">
        <f t="shared" si="70"/>
        <v>2693.8</v>
      </c>
      <c r="G2273" s="3">
        <f t="shared" si="71"/>
        <v>21.6999999999998</v>
      </c>
      <c r="H2273" s="2" t="s">
        <v>2978</v>
      </c>
      <c r="I2273" s="2" t="s">
        <v>3828</v>
      </c>
      <c r="J2273" s="2" t="s">
        <v>3462</v>
      </c>
    </row>
    <row r="2274" ht="19" customHeight="1" spans="1:10">
      <c r="A2274" s="2">
        <v>6</v>
      </c>
      <c r="B2274" s="2" t="s">
        <v>670</v>
      </c>
      <c r="C2274" s="2" t="s">
        <v>3190</v>
      </c>
      <c r="D2274" s="3">
        <v>3369.9</v>
      </c>
      <c r="E2274" s="3">
        <v>2425.8</v>
      </c>
      <c r="F2274" s="3">
        <f t="shared" si="70"/>
        <v>2425.8</v>
      </c>
      <c r="G2274" s="3">
        <f t="shared" si="71"/>
        <v>944.1</v>
      </c>
      <c r="H2274" s="2" t="s">
        <v>2978</v>
      </c>
      <c r="I2274" s="2" t="s">
        <v>3832</v>
      </c>
      <c r="J2274" s="2" t="s">
        <v>3710</v>
      </c>
    </row>
    <row r="2275" ht="19" customHeight="1" spans="1:10">
      <c r="A2275" s="2">
        <v>6</v>
      </c>
      <c r="B2275" s="2" t="s">
        <v>103</v>
      </c>
      <c r="C2275" s="2" t="s">
        <v>66</v>
      </c>
      <c r="D2275" s="3">
        <v>8580.6</v>
      </c>
      <c r="E2275" s="3">
        <v>8498.3</v>
      </c>
      <c r="F2275" s="3">
        <f t="shared" si="70"/>
        <v>8498.3</v>
      </c>
      <c r="G2275" s="3">
        <f t="shared" si="71"/>
        <v>82.3000000000011</v>
      </c>
      <c r="H2275" s="2" t="s">
        <v>2978</v>
      </c>
      <c r="I2275" s="2" t="s">
        <v>3828</v>
      </c>
      <c r="J2275" s="2" t="s">
        <v>3011</v>
      </c>
    </row>
    <row r="2276" ht="19" customHeight="1" spans="1:10">
      <c r="A2276" s="2">
        <v>6</v>
      </c>
      <c r="B2276" s="2" t="s">
        <v>431</v>
      </c>
      <c r="C2276" s="2" t="s">
        <v>356</v>
      </c>
      <c r="D2276" s="3">
        <v>9098.7</v>
      </c>
      <c r="E2276" s="3">
        <v>9008.6</v>
      </c>
      <c r="F2276" s="3">
        <f t="shared" si="70"/>
        <v>9008.6</v>
      </c>
      <c r="G2276" s="3">
        <f t="shared" si="71"/>
        <v>90.1000000000004</v>
      </c>
      <c r="H2276" s="2" t="s">
        <v>2978</v>
      </c>
      <c r="I2276" s="2" t="s">
        <v>3828</v>
      </c>
      <c r="J2276" s="2" t="s">
        <v>3306</v>
      </c>
    </row>
    <row r="2277" ht="19" customHeight="1" spans="1:10">
      <c r="A2277" s="2">
        <v>6</v>
      </c>
      <c r="B2277" s="2" t="s">
        <v>706</v>
      </c>
      <c r="C2277" s="2" t="s">
        <v>66</v>
      </c>
      <c r="D2277" s="3">
        <v>6189.6</v>
      </c>
      <c r="E2277" s="3">
        <v>6164.1</v>
      </c>
      <c r="F2277" s="3">
        <f t="shared" si="70"/>
        <v>6164.1</v>
      </c>
      <c r="G2277" s="3">
        <f t="shared" si="71"/>
        <v>25.5</v>
      </c>
      <c r="H2277" s="2" t="s">
        <v>2978</v>
      </c>
      <c r="I2277" s="2" t="s">
        <v>3828</v>
      </c>
      <c r="J2277" s="2" t="s">
        <v>3004</v>
      </c>
    </row>
    <row r="2278" ht="19" customHeight="1" spans="1:10">
      <c r="A2278" s="2">
        <v>6</v>
      </c>
      <c r="B2278" s="2" t="s">
        <v>105</v>
      </c>
      <c r="C2278" s="2" t="s">
        <v>66</v>
      </c>
      <c r="D2278" s="3">
        <v>11388.9</v>
      </c>
      <c r="E2278" s="3">
        <v>11516.9</v>
      </c>
      <c r="F2278" s="3">
        <f t="shared" si="70"/>
        <v>11388.9</v>
      </c>
      <c r="G2278" s="3">
        <f t="shared" si="71"/>
        <v>0</v>
      </c>
      <c r="H2278" s="2" t="s">
        <v>2978</v>
      </c>
      <c r="I2278" s="2" t="s">
        <v>3828</v>
      </c>
      <c r="J2278" s="2" t="s">
        <v>3349</v>
      </c>
    </row>
    <row r="2279" ht="19" customHeight="1" spans="1:10">
      <c r="A2279" s="2">
        <v>6</v>
      </c>
      <c r="B2279" s="2" t="s">
        <v>707</v>
      </c>
      <c r="C2279" s="2" t="s">
        <v>66</v>
      </c>
      <c r="D2279" s="3">
        <v>17005.5</v>
      </c>
      <c r="E2279" s="3">
        <v>17147.1</v>
      </c>
      <c r="F2279" s="3">
        <f t="shared" si="70"/>
        <v>17005.5</v>
      </c>
      <c r="G2279" s="3">
        <f t="shared" si="71"/>
        <v>0</v>
      </c>
      <c r="H2279" s="2" t="s">
        <v>2978</v>
      </c>
      <c r="I2279" s="2" t="s">
        <v>3828</v>
      </c>
      <c r="J2279" s="2" t="s">
        <v>3266</v>
      </c>
    </row>
    <row r="2280" ht="19" customHeight="1" spans="1:10">
      <c r="A2280" s="2">
        <v>6</v>
      </c>
      <c r="B2280" s="2" t="s">
        <v>704</v>
      </c>
      <c r="C2280" s="2" t="s">
        <v>356</v>
      </c>
      <c r="D2280" s="3">
        <v>2835</v>
      </c>
      <c r="E2280" s="3">
        <v>2863.1</v>
      </c>
      <c r="F2280" s="3">
        <f t="shared" si="70"/>
        <v>2835</v>
      </c>
      <c r="G2280" s="3">
        <f t="shared" si="71"/>
        <v>0</v>
      </c>
      <c r="H2280" s="2" t="s">
        <v>2978</v>
      </c>
      <c r="I2280" s="2" t="s">
        <v>3828</v>
      </c>
      <c r="J2280" s="2" t="s">
        <v>3300</v>
      </c>
    </row>
    <row r="2281" ht="19" customHeight="1" spans="1:10">
      <c r="A2281" s="2">
        <v>6</v>
      </c>
      <c r="B2281" s="2" t="s">
        <v>433</v>
      </c>
      <c r="C2281" s="2" t="s">
        <v>356</v>
      </c>
      <c r="D2281" s="3">
        <v>6991.5</v>
      </c>
      <c r="E2281" s="3">
        <v>7013.6</v>
      </c>
      <c r="F2281" s="3">
        <f t="shared" si="70"/>
        <v>6991.5</v>
      </c>
      <c r="G2281" s="3">
        <f t="shared" si="71"/>
        <v>0</v>
      </c>
      <c r="H2281" s="2" t="s">
        <v>2978</v>
      </c>
      <c r="I2281" s="2" t="s">
        <v>3828</v>
      </c>
      <c r="J2281" s="2" t="s">
        <v>3234</v>
      </c>
    </row>
    <row r="2282" ht="19" customHeight="1" spans="1:10">
      <c r="A2282" s="2">
        <v>6</v>
      </c>
      <c r="B2282" s="2" t="s">
        <v>3370</v>
      </c>
      <c r="C2282" s="2" t="s">
        <v>564</v>
      </c>
      <c r="D2282" s="3">
        <v>2192.7</v>
      </c>
      <c r="E2282" s="3">
        <v>2185.6</v>
      </c>
      <c r="F2282" s="3">
        <f t="shared" si="70"/>
        <v>2185.6</v>
      </c>
      <c r="G2282" s="3">
        <f t="shared" si="71"/>
        <v>7.09999999999991</v>
      </c>
      <c r="H2282" s="2" t="s">
        <v>2978</v>
      </c>
      <c r="I2282" s="2" t="s">
        <v>3828</v>
      </c>
      <c r="J2282" s="2" t="s">
        <v>3672</v>
      </c>
    </row>
    <row r="2283" ht="19" customHeight="1" spans="1:10">
      <c r="A2283" s="2">
        <v>6</v>
      </c>
      <c r="B2283" s="2" t="s">
        <v>3372</v>
      </c>
      <c r="C2283" s="2" t="s">
        <v>564</v>
      </c>
      <c r="D2283" s="3">
        <v>1540.2</v>
      </c>
      <c r="E2283" s="3">
        <v>1532.2</v>
      </c>
      <c r="F2283" s="3">
        <f t="shared" si="70"/>
        <v>1532.2</v>
      </c>
      <c r="G2283" s="3">
        <f t="shared" si="71"/>
        <v>8</v>
      </c>
      <c r="H2283" s="2" t="s">
        <v>2978</v>
      </c>
      <c r="I2283" s="2" t="s">
        <v>3828</v>
      </c>
      <c r="J2283" s="2" t="s">
        <v>3676</v>
      </c>
    </row>
    <row r="2284" ht="19" customHeight="1" spans="1:10">
      <c r="A2284" s="2">
        <v>6</v>
      </c>
      <c r="B2284" s="2" t="s">
        <v>547</v>
      </c>
      <c r="C2284" s="2" t="s">
        <v>121</v>
      </c>
      <c r="D2284" s="3">
        <v>3255.8</v>
      </c>
      <c r="E2284" s="3">
        <v>3231</v>
      </c>
      <c r="F2284" s="3">
        <f t="shared" si="70"/>
        <v>3231</v>
      </c>
      <c r="G2284" s="3">
        <f t="shared" si="71"/>
        <v>24.8000000000002</v>
      </c>
      <c r="H2284" s="2" t="s">
        <v>2978</v>
      </c>
      <c r="I2284" s="2" t="s">
        <v>3833</v>
      </c>
      <c r="J2284" s="2" t="s">
        <v>3465</v>
      </c>
    </row>
    <row r="2285" ht="19" customHeight="1" spans="1:10">
      <c r="A2285" s="2">
        <v>6</v>
      </c>
      <c r="B2285" s="2" t="s">
        <v>108</v>
      </c>
      <c r="C2285" s="2" t="s">
        <v>66</v>
      </c>
      <c r="D2285" s="3">
        <v>5578.5</v>
      </c>
      <c r="E2285" s="3">
        <v>5565.4</v>
      </c>
      <c r="F2285" s="3">
        <f t="shared" si="70"/>
        <v>5565.4</v>
      </c>
      <c r="G2285" s="3">
        <f t="shared" si="71"/>
        <v>13.1000000000004</v>
      </c>
      <c r="H2285" s="2" t="s">
        <v>2978</v>
      </c>
      <c r="I2285" s="2" t="s">
        <v>3828</v>
      </c>
      <c r="J2285" s="2" t="s">
        <v>3243</v>
      </c>
    </row>
    <row r="2286" ht="19" customHeight="1" spans="1:10">
      <c r="A2286" s="2">
        <v>6</v>
      </c>
      <c r="B2286" s="2" t="s">
        <v>272</v>
      </c>
      <c r="C2286" s="2" t="s">
        <v>179</v>
      </c>
      <c r="D2286" s="3">
        <v>6896.9</v>
      </c>
      <c r="E2286" s="3">
        <v>6979.1</v>
      </c>
      <c r="F2286" s="3">
        <f t="shared" si="70"/>
        <v>6896.9</v>
      </c>
      <c r="G2286" s="3">
        <f t="shared" si="71"/>
        <v>0</v>
      </c>
      <c r="H2286" s="2" t="s">
        <v>2978</v>
      </c>
      <c r="I2286" s="2" t="s">
        <v>3828</v>
      </c>
      <c r="J2286" s="2" t="s">
        <v>3055</v>
      </c>
    </row>
    <row r="2287" ht="19" customHeight="1" spans="1:10">
      <c r="A2287" s="2">
        <v>6</v>
      </c>
      <c r="B2287" s="2" t="s">
        <v>671</v>
      </c>
      <c r="C2287" s="2" t="s">
        <v>564</v>
      </c>
      <c r="D2287" s="3">
        <v>2564.4</v>
      </c>
      <c r="E2287" s="3">
        <v>2554.9</v>
      </c>
      <c r="F2287" s="3">
        <f t="shared" si="70"/>
        <v>2554.9</v>
      </c>
      <c r="G2287" s="3">
        <f t="shared" si="71"/>
        <v>9.5</v>
      </c>
      <c r="H2287" s="2" t="s">
        <v>2978</v>
      </c>
      <c r="I2287" s="2" t="s">
        <v>3828</v>
      </c>
      <c r="J2287" s="2" t="s">
        <v>3684</v>
      </c>
    </row>
    <row r="2288" ht="19" customHeight="1" spans="1:10">
      <c r="A2288" s="2">
        <v>6</v>
      </c>
      <c r="B2288" s="2" t="s">
        <v>702</v>
      </c>
      <c r="C2288" s="2" t="s">
        <v>179</v>
      </c>
      <c r="D2288" s="3">
        <v>8057.5</v>
      </c>
      <c r="E2288" s="3">
        <v>8109.1</v>
      </c>
      <c r="F2288" s="3">
        <f t="shared" si="70"/>
        <v>8057.5</v>
      </c>
      <c r="G2288" s="3">
        <f t="shared" si="71"/>
        <v>0</v>
      </c>
      <c r="H2288" s="2" t="s">
        <v>2978</v>
      </c>
      <c r="I2288" s="2" t="s">
        <v>3828</v>
      </c>
      <c r="J2288" s="2" t="s">
        <v>3348</v>
      </c>
    </row>
    <row r="2289" ht="19" customHeight="1" spans="1:10">
      <c r="A2289" s="2">
        <v>6</v>
      </c>
      <c r="B2289" s="2" t="s">
        <v>548</v>
      </c>
      <c r="C2289" s="2" t="s">
        <v>121</v>
      </c>
      <c r="D2289" s="3">
        <v>1489.7</v>
      </c>
      <c r="E2289" s="3">
        <v>1453.6</v>
      </c>
      <c r="F2289" s="3">
        <f t="shared" si="70"/>
        <v>1453.6</v>
      </c>
      <c r="G2289" s="3">
        <f t="shared" si="71"/>
        <v>36.1000000000001</v>
      </c>
      <c r="H2289" s="2" t="s">
        <v>2978</v>
      </c>
      <c r="I2289" s="2" t="s">
        <v>3828</v>
      </c>
      <c r="J2289" s="2" t="s">
        <v>3466</v>
      </c>
    </row>
    <row r="2290" ht="19" customHeight="1" spans="1:10">
      <c r="A2290" s="2">
        <v>6</v>
      </c>
      <c r="B2290" s="2" t="s">
        <v>3381</v>
      </c>
      <c r="C2290" s="2" t="s">
        <v>3104</v>
      </c>
      <c r="D2290" s="3">
        <v>0.4</v>
      </c>
      <c r="E2290" s="3">
        <v>0.1</v>
      </c>
      <c r="F2290" s="3">
        <f t="shared" si="70"/>
        <v>0.1</v>
      </c>
      <c r="G2290" s="3">
        <f t="shared" si="71"/>
        <v>0.3</v>
      </c>
      <c r="H2290" s="2" t="s">
        <v>2978</v>
      </c>
      <c r="I2290" s="2" t="s">
        <v>3828</v>
      </c>
      <c r="J2290" s="2" t="s">
        <v>3057</v>
      </c>
    </row>
    <row r="2291" ht="19" customHeight="1" spans="1:10">
      <c r="A2291" s="2">
        <v>6</v>
      </c>
      <c r="B2291" s="2" t="s">
        <v>549</v>
      </c>
      <c r="C2291" s="2" t="s">
        <v>564</v>
      </c>
      <c r="D2291" s="3">
        <v>1890.8</v>
      </c>
      <c r="E2291" s="3">
        <v>1950.8</v>
      </c>
      <c r="F2291" s="3">
        <f t="shared" si="70"/>
        <v>1890.8</v>
      </c>
      <c r="G2291" s="3">
        <f t="shared" si="71"/>
        <v>0</v>
      </c>
      <c r="H2291" s="2" t="s">
        <v>2978</v>
      </c>
      <c r="I2291" s="2" t="s">
        <v>3854</v>
      </c>
      <c r="J2291" s="2" t="s">
        <v>3686</v>
      </c>
    </row>
    <row r="2292" ht="19" customHeight="1" spans="1:10">
      <c r="A2292" s="2">
        <v>6</v>
      </c>
      <c r="B2292" s="2" t="s">
        <v>550</v>
      </c>
      <c r="C2292" s="2" t="s">
        <v>121</v>
      </c>
      <c r="D2292" s="3">
        <v>5528.5</v>
      </c>
      <c r="E2292" s="3">
        <v>5371.4</v>
      </c>
      <c r="F2292" s="3">
        <f t="shared" si="70"/>
        <v>5371.4</v>
      </c>
      <c r="G2292" s="3">
        <f t="shared" si="71"/>
        <v>157.1</v>
      </c>
      <c r="H2292" s="2" t="s">
        <v>2978</v>
      </c>
      <c r="I2292" s="2" t="s">
        <v>3828</v>
      </c>
      <c r="J2292" s="2" t="s">
        <v>3485</v>
      </c>
    </row>
    <row r="2293" ht="19" customHeight="1" spans="1:10">
      <c r="A2293" s="2">
        <v>6</v>
      </c>
      <c r="B2293" s="2" t="s">
        <v>551</v>
      </c>
      <c r="C2293" s="2" t="s">
        <v>121</v>
      </c>
      <c r="D2293" s="3">
        <v>1593.8</v>
      </c>
      <c r="E2293" s="3">
        <v>1585.9</v>
      </c>
      <c r="F2293" s="3">
        <f t="shared" si="70"/>
        <v>1585.9</v>
      </c>
      <c r="G2293" s="3">
        <f t="shared" si="71"/>
        <v>7.89999999999986</v>
      </c>
      <c r="H2293" s="2" t="s">
        <v>2978</v>
      </c>
      <c r="I2293" s="2" t="s">
        <v>3828</v>
      </c>
      <c r="J2293" s="2" t="s">
        <v>3487</v>
      </c>
    </row>
    <row r="2294" ht="19" customHeight="1" spans="1:10">
      <c r="A2294" s="2">
        <v>6</v>
      </c>
      <c r="B2294" s="2" t="s">
        <v>3388</v>
      </c>
      <c r="C2294" s="2" t="s">
        <v>121</v>
      </c>
      <c r="D2294" s="3">
        <v>992.5</v>
      </c>
      <c r="E2294" s="3">
        <v>973.3</v>
      </c>
      <c r="F2294" s="3">
        <f t="shared" si="70"/>
        <v>973.3</v>
      </c>
      <c r="G2294" s="3">
        <f t="shared" si="71"/>
        <v>19.2</v>
      </c>
      <c r="H2294" s="2" t="s">
        <v>2978</v>
      </c>
      <c r="I2294" s="2" t="s">
        <v>3828</v>
      </c>
      <c r="J2294" s="2" t="s">
        <v>3803</v>
      </c>
    </row>
    <row r="2295" ht="19" customHeight="1" spans="1:10">
      <c r="A2295" s="2">
        <v>6</v>
      </c>
      <c r="B2295" s="2" t="s">
        <v>552</v>
      </c>
      <c r="C2295" s="2" t="s">
        <v>121</v>
      </c>
      <c r="D2295" s="3">
        <v>2736.1</v>
      </c>
      <c r="E2295" s="3">
        <v>2837.9</v>
      </c>
      <c r="F2295" s="3">
        <f t="shared" si="70"/>
        <v>2736.1</v>
      </c>
      <c r="G2295" s="3">
        <f t="shared" si="71"/>
        <v>0</v>
      </c>
      <c r="H2295" s="2" t="s">
        <v>2978</v>
      </c>
      <c r="I2295" s="2" t="s">
        <v>3833</v>
      </c>
      <c r="J2295" s="2" t="s">
        <v>3804</v>
      </c>
    </row>
    <row r="2296" ht="19" customHeight="1" spans="1:10">
      <c r="A2296" s="2">
        <v>6</v>
      </c>
      <c r="B2296" s="2" t="s">
        <v>434</v>
      </c>
      <c r="C2296" s="2" t="s">
        <v>356</v>
      </c>
      <c r="D2296" s="3">
        <v>2532.1</v>
      </c>
      <c r="E2296" s="3">
        <v>2481.5</v>
      </c>
      <c r="F2296" s="3">
        <f t="shared" si="70"/>
        <v>2481.5</v>
      </c>
      <c r="G2296" s="3">
        <f t="shared" si="71"/>
        <v>50.5999999999999</v>
      </c>
      <c r="H2296" s="2" t="s">
        <v>2978</v>
      </c>
      <c r="I2296" s="2" t="s">
        <v>3828</v>
      </c>
      <c r="J2296" s="2" t="s">
        <v>3034</v>
      </c>
    </row>
    <row r="2297" ht="19" customHeight="1" spans="1:10">
      <c r="A2297" s="2">
        <v>6</v>
      </c>
      <c r="B2297" s="2" t="s">
        <v>309</v>
      </c>
      <c r="C2297" s="2" t="s">
        <v>274</v>
      </c>
      <c r="D2297" s="3">
        <v>9021.2</v>
      </c>
      <c r="E2297" s="3">
        <v>8903.4</v>
      </c>
      <c r="F2297" s="3">
        <f t="shared" si="70"/>
        <v>8903.4</v>
      </c>
      <c r="G2297" s="3">
        <f t="shared" si="71"/>
        <v>117.800000000001</v>
      </c>
      <c r="H2297" s="2" t="s">
        <v>2978</v>
      </c>
      <c r="I2297" s="2" t="s">
        <v>3828</v>
      </c>
      <c r="J2297" s="2" t="s">
        <v>3144</v>
      </c>
    </row>
    <row r="2298" ht="19" customHeight="1" spans="1:10">
      <c r="A2298" s="2">
        <v>6</v>
      </c>
      <c r="B2298" s="2" t="s">
        <v>435</v>
      </c>
      <c r="C2298" s="2" t="s">
        <v>356</v>
      </c>
      <c r="D2298" s="3">
        <v>7100</v>
      </c>
      <c r="E2298" s="3">
        <v>7084.2</v>
      </c>
      <c r="F2298" s="3">
        <f t="shared" si="70"/>
        <v>7084.2</v>
      </c>
      <c r="G2298" s="3">
        <f t="shared" si="71"/>
        <v>15.8000000000002</v>
      </c>
      <c r="H2298" s="2" t="s">
        <v>2978</v>
      </c>
      <c r="I2298" s="2" t="s">
        <v>3828</v>
      </c>
      <c r="J2298" s="2" t="s">
        <v>3212</v>
      </c>
    </row>
    <row r="2299" ht="19" customHeight="1" spans="1:10">
      <c r="A2299" s="2">
        <v>6</v>
      </c>
      <c r="B2299" s="2" t="s">
        <v>554</v>
      </c>
      <c r="C2299" s="2" t="s">
        <v>444</v>
      </c>
      <c r="D2299" s="3">
        <v>3795.9</v>
      </c>
      <c r="E2299" s="3">
        <v>3725.6</v>
      </c>
      <c r="F2299" s="3">
        <f t="shared" si="70"/>
        <v>3725.6</v>
      </c>
      <c r="G2299" s="3">
        <f t="shared" si="71"/>
        <v>70.3000000000002</v>
      </c>
      <c r="H2299" s="2" t="s">
        <v>2978</v>
      </c>
      <c r="I2299" s="2" t="s">
        <v>3828</v>
      </c>
      <c r="J2299" s="2" t="s">
        <v>3534</v>
      </c>
    </row>
    <row r="2300" ht="19" customHeight="1" spans="1:10">
      <c r="A2300" s="2">
        <v>6</v>
      </c>
      <c r="B2300" s="2" t="s">
        <v>672</v>
      </c>
      <c r="C2300" s="2" t="s">
        <v>121</v>
      </c>
      <c r="D2300" s="3">
        <v>686.2</v>
      </c>
      <c r="E2300" s="3">
        <v>668.8</v>
      </c>
      <c r="F2300" s="3">
        <f t="shared" si="70"/>
        <v>668.8</v>
      </c>
      <c r="G2300" s="3">
        <f t="shared" si="71"/>
        <v>17.4000000000001</v>
      </c>
      <c r="H2300" s="2" t="s">
        <v>2978</v>
      </c>
      <c r="I2300" s="2" t="s">
        <v>3828</v>
      </c>
      <c r="J2300" s="2" t="s">
        <v>3491</v>
      </c>
    </row>
    <row r="2301" ht="19" customHeight="1" spans="1:10">
      <c r="A2301" s="2">
        <v>6</v>
      </c>
      <c r="B2301" s="2" t="s">
        <v>436</v>
      </c>
      <c r="C2301" s="2" t="s">
        <v>356</v>
      </c>
      <c r="D2301" s="3">
        <v>8616.5</v>
      </c>
      <c r="E2301" s="3">
        <v>8756.8</v>
      </c>
      <c r="F2301" s="3">
        <f t="shared" si="70"/>
        <v>8616.5</v>
      </c>
      <c r="G2301" s="3">
        <f t="shared" si="71"/>
        <v>0</v>
      </c>
      <c r="H2301" s="2" t="s">
        <v>2978</v>
      </c>
      <c r="I2301" s="2" t="s">
        <v>3828</v>
      </c>
      <c r="J2301" s="2" t="s">
        <v>2994</v>
      </c>
    </row>
    <row r="2302" ht="19" customHeight="1" spans="1:10">
      <c r="A2302" s="2">
        <v>6</v>
      </c>
      <c r="B2302" s="2" t="s">
        <v>3396</v>
      </c>
      <c r="C2302" s="2" t="s">
        <v>356</v>
      </c>
      <c r="D2302" s="3">
        <v>903.5</v>
      </c>
      <c r="E2302" s="3">
        <v>885.9</v>
      </c>
      <c r="F2302" s="3">
        <f t="shared" si="70"/>
        <v>885.9</v>
      </c>
      <c r="G2302" s="3">
        <f t="shared" si="71"/>
        <v>17.6</v>
      </c>
      <c r="H2302" s="2" t="s">
        <v>2978</v>
      </c>
      <c r="I2302" s="2" t="s">
        <v>3854</v>
      </c>
      <c r="J2302" s="2" t="s">
        <v>3047</v>
      </c>
    </row>
    <row r="2303" ht="19" customHeight="1" spans="1:10">
      <c r="A2303" s="2">
        <v>6</v>
      </c>
      <c r="B2303" s="2" t="s">
        <v>675</v>
      </c>
      <c r="C2303" s="2" t="s">
        <v>564</v>
      </c>
      <c r="D2303" s="3">
        <v>726.5</v>
      </c>
      <c r="E2303" s="3">
        <v>735.2</v>
      </c>
      <c r="F2303" s="3">
        <f t="shared" si="70"/>
        <v>726.5</v>
      </c>
      <c r="G2303" s="3">
        <f t="shared" si="71"/>
        <v>0</v>
      </c>
      <c r="H2303" s="2" t="s">
        <v>2978</v>
      </c>
      <c r="I2303" s="2" t="s">
        <v>3828</v>
      </c>
      <c r="J2303" s="2" t="s">
        <v>3688</v>
      </c>
    </row>
    <row r="2304" ht="19" customHeight="1" spans="1:10">
      <c r="A2304" s="2">
        <v>6</v>
      </c>
      <c r="B2304" s="2" t="s">
        <v>3399</v>
      </c>
      <c r="C2304" s="2" t="s">
        <v>179</v>
      </c>
      <c r="D2304" s="3">
        <v>0.1</v>
      </c>
      <c r="E2304" s="3">
        <v>0.1</v>
      </c>
      <c r="F2304" s="3">
        <f t="shared" si="70"/>
        <v>0.1</v>
      </c>
      <c r="G2304" s="3">
        <f t="shared" si="71"/>
        <v>0</v>
      </c>
      <c r="H2304" s="2" t="s">
        <v>2978</v>
      </c>
      <c r="I2304" s="2" t="s">
        <v>3840</v>
      </c>
      <c r="J2304" s="2" t="s">
        <v>3216</v>
      </c>
    </row>
    <row r="2305" ht="19" customHeight="1" spans="1:10">
      <c r="A2305" s="2">
        <v>6</v>
      </c>
      <c r="B2305" s="2" t="s">
        <v>676</v>
      </c>
      <c r="C2305" s="2" t="s">
        <v>564</v>
      </c>
      <c r="D2305" s="3">
        <v>2892.7</v>
      </c>
      <c r="E2305" s="3">
        <v>2859</v>
      </c>
      <c r="F2305" s="3">
        <f t="shared" si="70"/>
        <v>2859</v>
      </c>
      <c r="G2305" s="3">
        <f t="shared" si="71"/>
        <v>33.6999999999998</v>
      </c>
      <c r="H2305" s="2" t="s">
        <v>2978</v>
      </c>
      <c r="I2305" s="2" t="s">
        <v>3828</v>
      </c>
      <c r="J2305" s="2" t="s">
        <v>3689</v>
      </c>
    </row>
    <row r="2306" ht="19" customHeight="1" spans="1:10">
      <c r="A2306" s="2">
        <v>6</v>
      </c>
      <c r="B2306" s="2" t="s">
        <v>555</v>
      </c>
      <c r="C2306" s="2" t="s">
        <v>564</v>
      </c>
      <c r="D2306" s="3">
        <v>1014.6</v>
      </c>
      <c r="E2306" s="3">
        <v>1397.8</v>
      </c>
      <c r="F2306" s="3">
        <f>IF(ISNUMBER(E2306),MIN(D2306,E2306),D2306)</f>
        <v>1014.6</v>
      </c>
      <c r="G2306" s="3">
        <f>D2306-F2306</f>
        <v>0</v>
      </c>
      <c r="H2306" s="2" t="s">
        <v>2978</v>
      </c>
      <c r="I2306" s="2" t="s">
        <v>3841</v>
      </c>
      <c r="J2306" s="2" t="s">
        <v>3695</v>
      </c>
    </row>
    <row r="2307" ht="19" customHeight="1" spans="1:10">
      <c r="A2307" s="2">
        <v>6</v>
      </c>
      <c r="B2307" s="2" t="s">
        <v>3402</v>
      </c>
      <c r="C2307" s="2" t="s">
        <v>121</v>
      </c>
      <c r="D2307" s="3">
        <v>1241.9</v>
      </c>
      <c r="E2307" s="3">
        <v>1215.7</v>
      </c>
      <c r="F2307" s="3">
        <f>IF(ISNUMBER(E2307),MIN(D2307,E2307),D2307)</f>
        <v>1215.7</v>
      </c>
      <c r="G2307" s="3">
        <f>D2307-F2307</f>
        <v>26.2</v>
      </c>
      <c r="H2307" s="2" t="s">
        <v>2978</v>
      </c>
      <c r="I2307" s="2" t="s">
        <v>3828</v>
      </c>
      <c r="J2307" s="2" t="s">
        <v>3492</v>
      </c>
    </row>
    <row r="2308" ht="19" customHeight="1" spans="1:10">
      <c r="A2308" s="2">
        <v>6</v>
      </c>
      <c r="B2308" s="2" t="s">
        <v>556</v>
      </c>
      <c r="C2308" s="2" t="s">
        <v>3190</v>
      </c>
      <c r="D2308" s="3">
        <v>923.6</v>
      </c>
      <c r="E2308" s="3">
        <v>925.5</v>
      </c>
      <c r="F2308" s="3">
        <f>IF(ISNUMBER(E2308),MIN(D2308,E2308),D2308)</f>
        <v>923.6</v>
      </c>
      <c r="G2308" s="3">
        <f>D2308-F2308</f>
        <v>0</v>
      </c>
      <c r="H2308" s="2" t="s">
        <v>2978</v>
      </c>
      <c r="I2308" s="2" t="s">
        <v>3856</v>
      </c>
      <c r="J2308" s="2" t="s">
        <v>3711</v>
      </c>
    </row>
    <row r="2309" ht="19" customHeight="1" spans="1:10">
      <c r="A2309" s="2">
        <v>6</v>
      </c>
      <c r="B2309" s="2" t="s">
        <v>556</v>
      </c>
      <c r="C2309" s="2" t="s">
        <v>121</v>
      </c>
      <c r="D2309" s="3">
        <v>3635</v>
      </c>
      <c r="E2309" s="3">
        <v>3611.7</v>
      </c>
      <c r="F2309" s="3">
        <f>IF(ISNUMBER(E2309),MIN(D2309,E2309),D2309)</f>
        <v>3611.7</v>
      </c>
      <c r="G2309" s="3">
        <f>D2309-F2309</f>
        <v>23.3000000000002</v>
      </c>
      <c r="H2309" s="2" t="s">
        <v>2978</v>
      </c>
      <c r="I2309" s="2" t="s">
        <v>3833</v>
      </c>
      <c r="J2309" s="2" t="s">
        <v>3495</v>
      </c>
    </row>
  </sheetData>
  <pageMargins left="0.7" right="0.7" top="0.75" bottom="0.75" header="0.3" footer="0.3"/>
  <headerFooter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opLeftCell="A11" workbookViewId="0">
      <selection activeCell="D21" sqref="D21:D42"/>
    </sheetView>
  </sheetViews>
  <sheetFormatPr defaultColWidth="9" defaultRowHeight="16.8" outlineLevelCol="6"/>
  <cols>
    <col min="1" max="1" width="19" customWidth="1"/>
    <col min="2" max="2" width="16" customWidth="1"/>
    <col min="3" max="3" width="22" customWidth="1"/>
    <col min="4" max="6" width="18" customWidth="1"/>
    <col min="7" max="7" width="65" customWidth="1"/>
  </cols>
  <sheetData>
    <row r="1" ht="19" customHeight="1" spans="1:7">
      <c r="A1" s="6" t="s">
        <v>3869</v>
      </c>
      <c r="B1" s="6"/>
      <c r="C1" s="6"/>
      <c r="D1" s="6"/>
      <c r="E1" s="6"/>
      <c r="F1" s="6"/>
      <c r="G1" s="6"/>
    </row>
    <row r="2" ht="19" customHeight="1" spans="1:7">
      <c r="A2" s="4"/>
      <c r="B2" s="4"/>
      <c r="C2" s="4"/>
      <c r="D2" s="4"/>
      <c r="E2" s="4"/>
      <c r="F2" s="4"/>
      <c r="G2" s="4"/>
    </row>
    <row r="3" ht="34" customHeight="1" spans="1:7">
      <c r="A3" s="1" t="s">
        <v>3870</v>
      </c>
      <c r="B3" s="1" t="s">
        <v>3871</v>
      </c>
      <c r="C3" s="1" t="s">
        <v>3872</v>
      </c>
      <c r="D3" s="1" t="s">
        <v>3873</v>
      </c>
      <c r="E3" s="4"/>
      <c r="F3" s="4"/>
      <c r="G3" s="4"/>
    </row>
    <row r="4" ht="19" customHeight="1" spans="1:7">
      <c r="A4" s="4" t="s">
        <v>1100</v>
      </c>
      <c r="B4" s="5">
        <v>26723.21</v>
      </c>
      <c r="C4" s="5">
        <f>SUMIFS('8月奖金发放记录'!$J$2:$J$171,'8月奖金发放记录'!$E$2:$E$171,A4)</f>
        <v>27519.34</v>
      </c>
      <c r="D4" s="5">
        <f t="shared" ref="D4:D14" si="0">C4-B4</f>
        <v>796.130000000005</v>
      </c>
      <c r="E4" s="4"/>
      <c r="F4" s="4"/>
      <c r="G4" s="4"/>
    </row>
    <row r="5" ht="19" customHeight="1" spans="1:7">
      <c r="A5" s="4" t="s">
        <v>4</v>
      </c>
      <c r="B5" s="5">
        <v>12990</v>
      </c>
      <c r="C5" s="5">
        <f>SUMIFS('8月奖金发放记录'!$J$2:$J$171,'8月奖金发放记录'!$E$2:$E$171,A5)</f>
        <v>11460</v>
      </c>
      <c r="D5" s="5">
        <f t="shared" si="0"/>
        <v>-1530</v>
      </c>
      <c r="E5" s="4"/>
      <c r="F5" s="4"/>
      <c r="G5" s="4"/>
    </row>
    <row r="6" ht="19" customHeight="1" spans="1:7">
      <c r="A6" s="4" t="s">
        <v>691</v>
      </c>
      <c r="B6" s="5">
        <v>0</v>
      </c>
      <c r="C6" s="5">
        <f>SUMIFS('8月奖金发放记录'!$J$2:$J$171,'8月奖金发放记录'!$E$2:$E$171,A6)</f>
        <v>0</v>
      </c>
      <c r="D6" s="5">
        <f t="shared" si="0"/>
        <v>0</v>
      </c>
      <c r="E6" s="4"/>
      <c r="F6" s="4"/>
      <c r="G6" s="4"/>
    </row>
    <row r="7" ht="19" customHeight="1" spans="1:7">
      <c r="A7" s="4" t="s">
        <v>692</v>
      </c>
      <c r="B7" s="5">
        <v>0</v>
      </c>
      <c r="C7" s="5">
        <f>SUMIFS('8月奖金发放记录'!$J$2:$J$171,'8月奖金发放记录'!$E$2:$E$171,A7)</f>
        <v>0</v>
      </c>
      <c r="D7" s="5">
        <f t="shared" si="0"/>
        <v>0</v>
      </c>
      <c r="E7" s="4"/>
      <c r="F7" s="4"/>
      <c r="G7" s="4"/>
    </row>
    <row r="8" ht="19" customHeight="1" spans="1:7">
      <c r="A8" s="4" t="s">
        <v>693</v>
      </c>
      <c r="B8" s="5">
        <v>0</v>
      </c>
      <c r="C8" s="5">
        <f>SUMIFS('8月奖金发放记录'!$J$2:$J$171,'8月奖金发放记录'!$E$2:$E$171,A8)</f>
        <v>0</v>
      </c>
      <c r="D8" s="5">
        <f t="shared" si="0"/>
        <v>0</v>
      </c>
      <c r="E8" s="4"/>
      <c r="F8" s="4"/>
      <c r="G8" s="4"/>
    </row>
    <row r="9" ht="19" customHeight="1" spans="1:7">
      <c r="A9" s="4" t="s">
        <v>694</v>
      </c>
      <c r="B9" s="5">
        <v>0</v>
      </c>
      <c r="C9" s="5">
        <f>SUMIFS('8月奖金发放记录'!$J$2:$J$171,'8月奖金发放记录'!$E$2:$E$171,A9)</f>
        <v>0</v>
      </c>
      <c r="D9" s="5">
        <f t="shared" si="0"/>
        <v>0</v>
      </c>
      <c r="E9" s="4"/>
      <c r="F9" s="4"/>
      <c r="G9" s="4"/>
    </row>
    <row r="10" ht="19" customHeight="1" spans="1:7">
      <c r="A10" s="4" t="s">
        <v>695</v>
      </c>
      <c r="B10" s="5">
        <v>0</v>
      </c>
      <c r="C10" s="5">
        <f>SUMIFS('8月奖金发放记录'!$J$2:$J$171,'8月奖金发放记录'!$E$2:$E$171,A10)</f>
        <v>0</v>
      </c>
      <c r="D10" s="5">
        <f t="shared" si="0"/>
        <v>0</v>
      </c>
      <c r="E10" s="4"/>
      <c r="F10" s="4"/>
      <c r="G10" s="4"/>
    </row>
    <row r="11" ht="19" customHeight="1" spans="1:7">
      <c r="A11" s="4" t="s">
        <v>696</v>
      </c>
      <c r="B11" s="5">
        <v>1150</v>
      </c>
      <c r="C11" s="5">
        <f>SUMIFS('8月奖金发放记录'!$J$2:$J$171,'8月奖金发放记录'!$E$2:$E$171,A11)</f>
        <v>150</v>
      </c>
      <c r="D11" s="5">
        <f t="shared" si="0"/>
        <v>-1000</v>
      </c>
      <c r="E11" s="4"/>
      <c r="F11" s="4"/>
      <c r="G11" s="4"/>
    </row>
    <row r="12" ht="19" customHeight="1" spans="1:7">
      <c r="A12" s="4" t="s">
        <v>697</v>
      </c>
      <c r="B12" s="5">
        <v>827.42</v>
      </c>
      <c r="C12" s="5">
        <f>SUMIFS('8月奖金发放记录'!$J$2:$J$171,'8月奖金发放记录'!$E$2:$E$171,A12)</f>
        <v>150</v>
      </c>
      <c r="D12" s="5">
        <f t="shared" si="0"/>
        <v>-677.42</v>
      </c>
      <c r="E12" s="4"/>
      <c r="F12" s="4"/>
      <c r="G12" s="4"/>
    </row>
    <row r="13" ht="19" customHeight="1" spans="1:7">
      <c r="A13" s="4" t="s">
        <v>699</v>
      </c>
      <c r="B13" s="5">
        <v>9307.1</v>
      </c>
      <c r="C13" s="5">
        <f>SUMIFS('8月奖金发放记录'!$J$2:$J$171,'8月奖金发放记录'!$E$2:$E$171,A13)</f>
        <v>5786.13</v>
      </c>
      <c r="D13" s="5">
        <f t="shared" si="0"/>
        <v>-3520.97</v>
      </c>
      <c r="E13" s="4"/>
      <c r="F13" s="4"/>
      <c r="G13" s="4"/>
    </row>
    <row r="14" ht="19" customHeight="1" spans="1:7">
      <c r="A14" s="6" t="s">
        <v>1102</v>
      </c>
      <c r="B14" s="7">
        <f>SUM(B4:B13)</f>
        <v>50997.73</v>
      </c>
      <c r="C14" s="7">
        <f>SUM(C4:C13)</f>
        <v>45065.47</v>
      </c>
      <c r="D14" s="7">
        <f t="shared" si="0"/>
        <v>-5932.25999999999</v>
      </c>
      <c r="E14" s="4"/>
      <c r="F14" s="4"/>
      <c r="G14" s="4"/>
    </row>
    <row r="15" ht="19" customHeight="1" spans="1:7">
      <c r="A15" s="4"/>
      <c r="B15" s="4"/>
      <c r="C15" s="4"/>
      <c r="D15" s="4"/>
      <c r="E15" s="4"/>
      <c r="F15" s="4"/>
      <c r="G15" s="4"/>
    </row>
    <row r="16" ht="19" customHeight="1" spans="1:7">
      <c r="A16" s="4" t="s">
        <v>3874</v>
      </c>
      <c r="B16" s="4"/>
      <c r="C16" s="4"/>
      <c r="D16" s="4"/>
      <c r="E16" s="4"/>
      <c r="F16" s="4"/>
      <c r="G16" s="4"/>
    </row>
    <row r="17" ht="19" customHeight="1" spans="1:7">
      <c r="A17" s="4" t="s">
        <v>3875</v>
      </c>
      <c r="B17" s="4"/>
      <c r="C17" s="4"/>
      <c r="D17" s="4"/>
      <c r="E17" s="4"/>
      <c r="F17" s="4"/>
      <c r="G17" s="4"/>
    </row>
    <row r="18" ht="19" customHeight="1" spans="1:7">
      <c r="A18" s="4" t="s">
        <v>3876</v>
      </c>
      <c r="B18" s="4"/>
      <c r="C18" s="4"/>
      <c r="D18" s="4"/>
      <c r="E18" s="4"/>
      <c r="F18" s="4"/>
      <c r="G18" s="4"/>
    </row>
    <row r="19" ht="19" customHeight="1" spans="1:7">
      <c r="A19" s="4"/>
      <c r="B19" s="4"/>
      <c r="C19" s="4"/>
      <c r="D19" s="4"/>
      <c r="E19" s="4"/>
      <c r="F19" s="4"/>
      <c r="G19" s="4"/>
    </row>
    <row r="20" ht="34" customHeight="1" spans="1:7">
      <c r="A20" s="1" t="s">
        <v>30</v>
      </c>
      <c r="B20" s="1" t="s">
        <v>2969</v>
      </c>
      <c r="C20" s="1" t="s">
        <v>3877</v>
      </c>
      <c r="D20" s="1" t="s">
        <v>3878</v>
      </c>
      <c r="E20" s="1" t="s">
        <v>3879</v>
      </c>
      <c r="F20" s="1" t="s">
        <v>3873</v>
      </c>
      <c r="G20" s="1" t="s">
        <v>3880</v>
      </c>
    </row>
    <row r="21" ht="19" customHeight="1" spans="1:7">
      <c r="A21" s="2" t="s">
        <v>185</v>
      </c>
      <c r="B21" s="2" t="s">
        <v>179</v>
      </c>
      <c r="C21" s="2" t="s">
        <v>699</v>
      </c>
      <c r="D21" s="3">
        <v>1000</v>
      </c>
      <c r="E21" s="3">
        <v>0</v>
      </c>
      <c r="F21" s="3">
        <f t="shared" ref="F21:F42" si="1">E21-D21</f>
        <v>-1000</v>
      </c>
      <c r="G21" s="2" t="s">
        <v>3881</v>
      </c>
    </row>
    <row r="22" ht="19" customHeight="1" spans="1:7">
      <c r="A22" s="2" t="s">
        <v>195</v>
      </c>
      <c r="B22" s="2" t="s">
        <v>179</v>
      </c>
      <c r="C22" s="2" t="s">
        <v>699</v>
      </c>
      <c r="D22" s="3">
        <v>1000</v>
      </c>
      <c r="E22" s="3">
        <v>0</v>
      </c>
      <c r="F22" s="3">
        <f t="shared" si="1"/>
        <v>-1000</v>
      </c>
      <c r="G22" s="2" t="s">
        <v>3881</v>
      </c>
    </row>
    <row r="23" ht="19" customHeight="1" spans="1:7">
      <c r="A23" s="2" t="s">
        <v>329</v>
      </c>
      <c r="B23" s="2" t="s">
        <v>312</v>
      </c>
      <c r="C23" s="2" t="s">
        <v>696</v>
      </c>
      <c r="D23" s="3">
        <v>1000</v>
      </c>
      <c r="E23" s="3">
        <v>0</v>
      </c>
      <c r="F23" s="3">
        <f t="shared" si="1"/>
        <v>-1000</v>
      </c>
      <c r="G23" s="2" t="s">
        <v>3881</v>
      </c>
    </row>
    <row r="24" ht="19" customHeight="1" spans="1:7">
      <c r="A24" s="2" t="s">
        <v>329</v>
      </c>
      <c r="B24" s="2" t="s">
        <v>312</v>
      </c>
      <c r="C24" s="2" t="s">
        <v>697</v>
      </c>
      <c r="D24" s="3">
        <v>677.42</v>
      </c>
      <c r="E24" s="3">
        <v>0</v>
      </c>
      <c r="F24" s="3">
        <f t="shared" si="1"/>
        <v>-677.42</v>
      </c>
      <c r="G24" s="2" t="s">
        <v>3881</v>
      </c>
    </row>
    <row r="25" ht="19" customHeight="1" spans="1:7">
      <c r="A25" s="2" t="s">
        <v>208</v>
      </c>
      <c r="B25" s="2" t="s">
        <v>179</v>
      </c>
      <c r="C25" s="2" t="s">
        <v>699</v>
      </c>
      <c r="D25" s="3">
        <v>1000</v>
      </c>
      <c r="E25" s="3">
        <v>0</v>
      </c>
      <c r="F25" s="3">
        <f t="shared" si="1"/>
        <v>-1000</v>
      </c>
      <c r="G25" s="2" t="s">
        <v>3881</v>
      </c>
    </row>
    <row r="26" ht="19" customHeight="1" spans="1:7">
      <c r="A26" s="2" t="s">
        <v>337</v>
      </c>
      <c r="B26" s="2" t="s">
        <v>312</v>
      </c>
      <c r="C26" s="2" t="s">
        <v>699</v>
      </c>
      <c r="D26" s="3">
        <v>1000</v>
      </c>
      <c r="E26" s="3">
        <v>0</v>
      </c>
      <c r="F26" s="3">
        <f t="shared" si="1"/>
        <v>-1000</v>
      </c>
      <c r="G26" s="2" t="s">
        <v>3881</v>
      </c>
    </row>
    <row r="27" ht="19" customHeight="1" spans="1:7">
      <c r="A27" s="2" t="s">
        <v>612</v>
      </c>
      <c r="B27" s="2" t="s">
        <v>564</v>
      </c>
      <c r="C27" s="2" t="s">
        <v>699</v>
      </c>
      <c r="D27" s="3">
        <v>0</v>
      </c>
      <c r="E27" s="3">
        <v>260</v>
      </c>
      <c r="F27" s="3">
        <f t="shared" si="1"/>
        <v>260</v>
      </c>
      <c r="G27" s="2" t="s">
        <v>3882</v>
      </c>
    </row>
    <row r="28" ht="19" customHeight="1" spans="1:7">
      <c r="A28" s="2" t="s">
        <v>612</v>
      </c>
      <c r="B28" s="2" t="s">
        <v>564</v>
      </c>
      <c r="C28" s="2" t="s">
        <v>4</v>
      </c>
      <c r="D28" s="3">
        <v>260</v>
      </c>
      <c r="E28" s="3">
        <v>0</v>
      </c>
      <c r="F28" s="3">
        <f t="shared" si="1"/>
        <v>-260</v>
      </c>
      <c r="G28" s="2" t="s">
        <v>3883</v>
      </c>
    </row>
    <row r="29" ht="19" customHeight="1" spans="1:7">
      <c r="A29" s="2" t="s">
        <v>242</v>
      </c>
      <c r="B29" s="2" t="s">
        <v>179</v>
      </c>
      <c r="C29" s="2" t="s">
        <v>1100</v>
      </c>
      <c r="D29" s="3">
        <v>0</v>
      </c>
      <c r="E29" s="3">
        <v>234.84</v>
      </c>
      <c r="F29" s="3">
        <f t="shared" si="1"/>
        <v>234.84</v>
      </c>
      <c r="G29" s="2" t="s">
        <v>3882</v>
      </c>
    </row>
    <row r="30" ht="19" customHeight="1" spans="1:7">
      <c r="A30" s="2" t="s">
        <v>242</v>
      </c>
      <c r="B30" s="2" t="s">
        <v>179</v>
      </c>
      <c r="C30" s="2" t="s">
        <v>4</v>
      </c>
      <c r="D30" s="3">
        <v>260</v>
      </c>
      <c r="E30" s="3">
        <v>0</v>
      </c>
      <c r="F30" s="3">
        <f t="shared" si="1"/>
        <v>-260</v>
      </c>
      <c r="G30" s="2" t="s">
        <v>3883</v>
      </c>
    </row>
    <row r="31" ht="19" customHeight="1" spans="1:7">
      <c r="A31" s="2" t="s">
        <v>254</v>
      </c>
      <c r="B31" s="2" t="s">
        <v>179</v>
      </c>
      <c r="C31" s="2" t="s">
        <v>699</v>
      </c>
      <c r="D31" s="3">
        <v>0</v>
      </c>
      <c r="E31" s="3">
        <v>101.61</v>
      </c>
      <c r="F31" s="3">
        <f t="shared" si="1"/>
        <v>101.61</v>
      </c>
      <c r="G31" s="2" t="s">
        <v>3882</v>
      </c>
    </row>
    <row r="32" ht="19" customHeight="1" spans="1:7">
      <c r="A32" s="2" t="s">
        <v>254</v>
      </c>
      <c r="B32" s="2" t="s">
        <v>179</v>
      </c>
      <c r="C32" s="2" t="s">
        <v>4</v>
      </c>
      <c r="D32" s="3">
        <v>150</v>
      </c>
      <c r="E32" s="3">
        <v>0</v>
      </c>
      <c r="F32" s="3">
        <f t="shared" si="1"/>
        <v>-150</v>
      </c>
      <c r="G32" s="2" t="s">
        <v>3883</v>
      </c>
    </row>
    <row r="33" ht="19" customHeight="1" spans="1:7">
      <c r="A33" s="2" t="s">
        <v>400</v>
      </c>
      <c r="B33" s="2" t="s">
        <v>356</v>
      </c>
      <c r="C33" s="2" t="s">
        <v>1100</v>
      </c>
      <c r="D33" s="3">
        <v>0</v>
      </c>
      <c r="E33" s="3">
        <v>111.29</v>
      </c>
      <c r="F33" s="3">
        <f t="shared" si="1"/>
        <v>111.29</v>
      </c>
      <c r="G33" s="2" t="s">
        <v>3882</v>
      </c>
    </row>
    <row r="34" ht="19" customHeight="1" spans="1:7">
      <c r="A34" s="2" t="s">
        <v>400</v>
      </c>
      <c r="B34" s="2" t="s">
        <v>356</v>
      </c>
      <c r="C34" s="2" t="s">
        <v>4</v>
      </c>
      <c r="D34" s="3">
        <v>150</v>
      </c>
      <c r="E34" s="3">
        <v>0</v>
      </c>
      <c r="F34" s="3">
        <f t="shared" si="1"/>
        <v>-150</v>
      </c>
      <c r="G34" s="2" t="s">
        <v>3883</v>
      </c>
    </row>
    <row r="35" ht="19" customHeight="1" spans="1:7">
      <c r="A35" s="2" t="s">
        <v>413</v>
      </c>
      <c r="B35" s="2" t="s">
        <v>356</v>
      </c>
      <c r="C35" s="2" t="s">
        <v>699</v>
      </c>
      <c r="D35" s="3">
        <v>0</v>
      </c>
      <c r="E35" s="3">
        <v>117.42</v>
      </c>
      <c r="F35" s="3">
        <f t="shared" si="1"/>
        <v>117.42</v>
      </c>
      <c r="G35" s="2" t="s">
        <v>3882</v>
      </c>
    </row>
    <row r="36" ht="19" customHeight="1" spans="1:7">
      <c r="A36" s="2" t="s">
        <v>413</v>
      </c>
      <c r="B36" s="2" t="s">
        <v>356</v>
      </c>
      <c r="C36" s="2" t="s">
        <v>4</v>
      </c>
      <c r="D36" s="3">
        <v>260</v>
      </c>
      <c r="E36" s="3">
        <v>0</v>
      </c>
      <c r="F36" s="3">
        <f t="shared" si="1"/>
        <v>-260</v>
      </c>
      <c r="G36" s="2" t="s">
        <v>3883</v>
      </c>
    </row>
    <row r="37" ht="19" customHeight="1" spans="1:7">
      <c r="A37" s="2" t="s">
        <v>535</v>
      </c>
      <c r="B37" s="2" t="s">
        <v>444</v>
      </c>
      <c r="C37" s="2" t="s">
        <v>1100</v>
      </c>
      <c r="D37" s="3">
        <v>0</v>
      </c>
      <c r="E37" s="3">
        <v>150</v>
      </c>
      <c r="F37" s="3">
        <f t="shared" si="1"/>
        <v>150</v>
      </c>
      <c r="G37" s="2" t="s">
        <v>3882</v>
      </c>
    </row>
    <row r="38" ht="19" customHeight="1" spans="1:7">
      <c r="A38" s="2" t="s">
        <v>535</v>
      </c>
      <c r="B38" s="2" t="s">
        <v>444</v>
      </c>
      <c r="C38" s="2" t="s">
        <v>4</v>
      </c>
      <c r="D38" s="3">
        <v>150</v>
      </c>
      <c r="E38" s="3">
        <v>0</v>
      </c>
      <c r="F38" s="3">
        <f t="shared" si="1"/>
        <v>-150</v>
      </c>
      <c r="G38" s="2" t="s">
        <v>3883</v>
      </c>
    </row>
    <row r="39" ht="19" customHeight="1" spans="1:7">
      <c r="A39" s="2" t="s">
        <v>264</v>
      </c>
      <c r="B39" s="2" t="s">
        <v>179</v>
      </c>
      <c r="C39" s="2" t="s">
        <v>1100</v>
      </c>
      <c r="D39" s="3">
        <v>0</v>
      </c>
      <c r="E39" s="3">
        <v>150</v>
      </c>
      <c r="F39" s="3">
        <f t="shared" si="1"/>
        <v>150</v>
      </c>
      <c r="G39" s="2" t="s">
        <v>3882</v>
      </c>
    </row>
    <row r="40" ht="19" customHeight="1" spans="1:7">
      <c r="A40" s="2" t="s">
        <v>264</v>
      </c>
      <c r="B40" s="2" t="s">
        <v>179</v>
      </c>
      <c r="C40" s="2" t="s">
        <v>4</v>
      </c>
      <c r="D40" s="3">
        <v>150</v>
      </c>
      <c r="E40" s="3">
        <v>0</v>
      </c>
      <c r="F40" s="3">
        <f t="shared" si="1"/>
        <v>-150</v>
      </c>
      <c r="G40" s="2" t="s">
        <v>3883</v>
      </c>
    </row>
    <row r="41" ht="19" customHeight="1" spans="1:7">
      <c r="A41" s="2" t="s">
        <v>428</v>
      </c>
      <c r="B41" s="2" t="s">
        <v>356</v>
      </c>
      <c r="C41" s="2" t="s">
        <v>1100</v>
      </c>
      <c r="D41" s="3">
        <v>0</v>
      </c>
      <c r="E41" s="3">
        <v>150</v>
      </c>
      <c r="F41" s="3">
        <f t="shared" si="1"/>
        <v>150</v>
      </c>
      <c r="G41" s="2" t="s">
        <v>3882</v>
      </c>
    </row>
    <row r="42" ht="19" customHeight="1" spans="1:7">
      <c r="A42" s="2" t="s">
        <v>428</v>
      </c>
      <c r="B42" s="2" t="s">
        <v>356</v>
      </c>
      <c r="C42" s="2" t="s">
        <v>4</v>
      </c>
      <c r="D42" s="3">
        <v>150</v>
      </c>
      <c r="E42" s="3">
        <v>0</v>
      </c>
      <c r="F42" s="3">
        <f t="shared" si="1"/>
        <v>-150</v>
      </c>
      <c r="G42" s="2" t="s">
        <v>3883</v>
      </c>
    </row>
    <row r="43" ht="19" customHeight="1" spans="1:7">
      <c r="A43" s="4"/>
      <c r="B43" s="4"/>
      <c r="C43" s="4"/>
      <c r="D43" s="4"/>
      <c r="E43" s="4"/>
      <c r="F43" s="4"/>
      <c r="G43" s="4"/>
    </row>
    <row r="44" ht="19" customHeight="1" spans="1:7">
      <c r="A44" s="4"/>
      <c r="B44" s="4"/>
      <c r="C44" s="4"/>
      <c r="D44" s="4"/>
      <c r="E44" s="4"/>
      <c r="F44" s="4"/>
      <c r="G44" s="4"/>
    </row>
    <row r="45" ht="19" customHeight="1" spans="1:7">
      <c r="A45" s="4"/>
      <c r="B45" s="4"/>
      <c r="C45" s="4"/>
      <c r="D45" s="4"/>
      <c r="E45" s="4"/>
      <c r="F45" s="4"/>
      <c r="G45" s="4"/>
    </row>
    <row r="46" ht="19" customHeight="1" spans="1:7">
      <c r="A46" s="4"/>
      <c r="B46" s="4"/>
      <c r="C46" s="4"/>
      <c r="D46" s="4"/>
      <c r="E46" s="4"/>
      <c r="F46" s="4"/>
      <c r="G46" s="4"/>
    </row>
    <row r="47" ht="19" customHeight="1" spans="1:7">
      <c r="A47" s="4"/>
      <c r="B47" s="4"/>
      <c r="C47" s="4"/>
      <c r="D47" s="4"/>
      <c r="E47" s="4"/>
      <c r="F47" s="4"/>
      <c r="G47" s="4"/>
    </row>
    <row r="48" ht="19" customHeight="1" spans="1:7">
      <c r="A48" s="4"/>
      <c r="B48" s="4"/>
      <c r="C48" s="4"/>
      <c r="D48" s="4"/>
      <c r="E48" s="4"/>
      <c r="F48" s="4"/>
      <c r="G48" s="4"/>
    </row>
    <row r="49" ht="19" customHeight="1" spans="1:7">
      <c r="A49" s="4"/>
      <c r="B49" s="4"/>
      <c r="C49" s="4"/>
      <c r="D49" s="4"/>
      <c r="E49" s="4"/>
      <c r="F49" s="4"/>
      <c r="G49" s="4"/>
    </row>
    <row r="50" ht="19" customHeight="1" spans="1:7">
      <c r="A50" s="4"/>
      <c r="B50" s="4"/>
      <c r="C50" s="4"/>
      <c r="D50" s="4"/>
      <c r="E50" s="4"/>
      <c r="F50" s="4"/>
      <c r="G50" s="4"/>
    </row>
    <row r="51" ht="19" customHeight="1" spans="1:7">
      <c r="A51" s="4"/>
      <c r="B51" s="4"/>
      <c r="C51" s="4"/>
      <c r="D51" s="4"/>
      <c r="E51" s="4"/>
      <c r="F51" s="4"/>
      <c r="G51" s="4"/>
    </row>
    <row r="52" ht="19" customHeight="1" spans="1:7">
      <c r="A52" s="4"/>
      <c r="B52" s="4"/>
      <c r="C52" s="4"/>
      <c r="D52" s="4"/>
      <c r="E52" s="4"/>
      <c r="F52" s="4"/>
      <c r="G52" s="4"/>
    </row>
    <row r="53" ht="19" customHeight="1" spans="1:7">
      <c r="A53" s="4"/>
      <c r="B53" s="4"/>
      <c r="C53" s="4"/>
      <c r="D53" s="4"/>
      <c r="E53" s="4"/>
      <c r="F53" s="4"/>
      <c r="G53" s="4"/>
    </row>
    <row r="54" ht="19" customHeight="1" spans="1:7">
      <c r="A54" s="4"/>
      <c r="B54" s="4"/>
      <c r="C54" s="4"/>
      <c r="D54" s="4"/>
      <c r="E54" s="4"/>
      <c r="F54" s="4"/>
      <c r="G54" s="4"/>
    </row>
    <row r="55" ht="19" customHeight="1" spans="1:7">
      <c r="A55" s="4"/>
      <c r="B55" s="4"/>
      <c r="C55" s="4"/>
      <c r="D55" s="4"/>
      <c r="E55" s="4"/>
      <c r="F55" s="4"/>
      <c r="G55" s="4"/>
    </row>
    <row r="56" ht="19" customHeight="1" spans="1:7">
      <c r="A56" s="4"/>
      <c r="B56" s="4"/>
      <c r="C56" s="4"/>
      <c r="D56" s="4"/>
      <c r="E56" s="4"/>
      <c r="F56" s="4"/>
      <c r="G56" s="4"/>
    </row>
    <row r="57" ht="19" customHeight="1" spans="1:7">
      <c r="A57" s="4"/>
      <c r="B57" s="4"/>
      <c r="C57" s="4"/>
      <c r="D57" s="4"/>
      <c r="E57" s="4"/>
      <c r="F57" s="4"/>
      <c r="G57" s="4"/>
    </row>
    <row r="58" ht="19" customHeight="1" spans="1:7">
      <c r="A58" s="4"/>
      <c r="B58" s="4"/>
      <c r="C58" s="4"/>
      <c r="D58" s="4"/>
      <c r="E58" s="4"/>
      <c r="F58" s="4"/>
      <c r="G58" s="4"/>
    </row>
    <row r="59" ht="19" customHeight="1" spans="1:7">
      <c r="A59" s="4"/>
      <c r="B59" s="4"/>
      <c r="C59" s="4"/>
      <c r="D59" s="4"/>
      <c r="E59" s="4"/>
      <c r="F59" s="4"/>
      <c r="G59" s="4"/>
    </row>
    <row r="60" ht="19" customHeight="1" spans="1:7">
      <c r="A60" s="4"/>
      <c r="B60" s="4"/>
      <c r="C60" s="4"/>
      <c r="D60" s="4"/>
      <c r="E60" s="4"/>
      <c r="F60" s="4"/>
      <c r="G60" s="4"/>
    </row>
    <row r="61" ht="19" customHeight="1" spans="1:7">
      <c r="A61" s="4"/>
      <c r="B61" s="4"/>
      <c r="C61" s="4"/>
      <c r="D61" s="4"/>
      <c r="E61" s="4"/>
      <c r="F61" s="4"/>
      <c r="G61" s="4"/>
    </row>
    <row r="62" ht="19" customHeight="1" spans="1:7">
      <c r="A62" s="4"/>
      <c r="B62" s="4"/>
      <c r="C62" s="4"/>
      <c r="D62" s="4"/>
      <c r="E62" s="4"/>
      <c r="F62" s="4"/>
      <c r="G62" s="4"/>
    </row>
    <row r="63" ht="19" customHeight="1" spans="1:7">
      <c r="A63" s="4"/>
      <c r="B63" s="4"/>
      <c r="C63" s="4"/>
      <c r="D63" s="4"/>
      <c r="E63" s="4"/>
      <c r="F63" s="4"/>
      <c r="G63" s="4"/>
    </row>
    <row r="64" ht="19" customHeight="1" spans="1:7">
      <c r="A64" s="4"/>
      <c r="B64" s="4"/>
      <c r="C64" s="4"/>
      <c r="D64" s="4"/>
      <c r="E64" s="4"/>
      <c r="F64" s="4"/>
      <c r="G64" s="4"/>
    </row>
    <row r="65" ht="19" customHeight="1" spans="1:7">
      <c r="A65" s="4"/>
      <c r="B65" s="4"/>
      <c r="C65" s="4"/>
      <c r="D65" s="4"/>
      <c r="E65" s="4"/>
      <c r="F65" s="4"/>
      <c r="G65" s="4"/>
    </row>
    <row r="66" ht="19" customHeight="1" spans="1:7">
      <c r="A66" s="4"/>
      <c r="B66" s="4"/>
      <c r="C66" s="4"/>
      <c r="D66" s="4"/>
      <c r="E66" s="4"/>
      <c r="F66" s="4"/>
      <c r="G66" s="4"/>
    </row>
    <row r="67" ht="19" customHeight="1" spans="1:7">
      <c r="A67" s="4"/>
      <c r="B67" s="4"/>
      <c r="C67" s="4"/>
      <c r="D67" s="4"/>
      <c r="E67" s="4"/>
      <c r="F67" s="4"/>
      <c r="G67" s="4"/>
    </row>
    <row r="68" ht="19" customHeight="1" spans="1:7">
      <c r="A68" s="4"/>
      <c r="B68" s="4"/>
      <c r="C68" s="4"/>
      <c r="D68" s="4"/>
      <c r="E68" s="4"/>
      <c r="F68" s="4"/>
      <c r="G68" s="4"/>
    </row>
    <row r="69" ht="19" customHeight="1" spans="1:7">
      <c r="A69" s="4"/>
      <c r="B69" s="4"/>
      <c r="C69" s="4"/>
      <c r="D69" s="4"/>
      <c r="E69" s="4"/>
      <c r="F69" s="4"/>
      <c r="G69" s="4"/>
    </row>
    <row r="70" ht="19" customHeight="1" spans="1:7">
      <c r="A70" s="4"/>
      <c r="B70" s="4"/>
      <c r="C70" s="4"/>
      <c r="D70" s="4"/>
      <c r="E70" s="4"/>
      <c r="F70" s="4"/>
      <c r="G70" s="4"/>
    </row>
  </sheetData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2" width="12" customWidth="1"/>
    <col min="3" max="3" width="18" customWidth="1"/>
    <col min="4" max="5" width="16" customWidth="1"/>
    <col min="6" max="6" width="21" customWidth="1"/>
    <col min="7" max="7" width="20" customWidth="1"/>
    <col min="8" max="8" width="45" customWidth="1"/>
    <col min="9" max="9" width="12" customWidth="1"/>
  </cols>
  <sheetData>
    <row r="1" ht="34" customHeight="1" spans="1:9">
      <c r="A1" s="1" t="s">
        <v>3884</v>
      </c>
      <c r="B1" s="1" t="s">
        <v>3885</v>
      </c>
      <c r="C1" s="1" t="s">
        <v>30</v>
      </c>
      <c r="D1" s="1" t="s">
        <v>3886</v>
      </c>
      <c r="E1" s="1" t="s">
        <v>3887</v>
      </c>
      <c r="F1" s="1" t="s">
        <v>3877</v>
      </c>
      <c r="G1" s="1" t="s">
        <v>3888</v>
      </c>
      <c r="H1" s="1" t="s">
        <v>3889</v>
      </c>
      <c r="I1" s="1" t="s">
        <v>46</v>
      </c>
    </row>
    <row r="2" ht="19" customHeight="1" spans="1:9">
      <c r="A2" s="2">
        <v>1</v>
      </c>
      <c r="B2" s="2">
        <v>1</v>
      </c>
      <c r="C2" s="2" t="s">
        <v>505</v>
      </c>
      <c r="D2" s="2" t="s">
        <v>3070</v>
      </c>
      <c r="E2" s="2" t="s">
        <v>3070</v>
      </c>
      <c r="F2" s="2" t="s">
        <v>1100</v>
      </c>
      <c r="G2" s="3">
        <v>48.39</v>
      </c>
      <c r="H2" s="2" t="s">
        <v>3890</v>
      </c>
      <c r="I2" s="2">
        <v>2</v>
      </c>
    </row>
    <row r="3" ht="19" customHeight="1" spans="1:9">
      <c r="A3" s="2">
        <v>1</v>
      </c>
      <c r="B3" s="2">
        <v>1</v>
      </c>
      <c r="C3" s="2" t="s">
        <v>3251</v>
      </c>
      <c r="D3" s="2" t="s">
        <v>3070</v>
      </c>
      <c r="E3" s="2" t="s">
        <v>3070</v>
      </c>
      <c r="F3" s="2" t="s">
        <v>1100</v>
      </c>
      <c r="G3" s="3">
        <v>150</v>
      </c>
      <c r="H3" s="2" t="s">
        <v>3890</v>
      </c>
      <c r="I3" s="2">
        <v>3</v>
      </c>
    </row>
    <row r="4" ht="19" customHeight="1" spans="1:9">
      <c r="A4" s="2">
        <v>1</v>
      </c>
      <c r="B4" s="2">
        <v>1</v>
      </c>
      <c r="C4" s="2" t="s">
        <v>538</v>
      </c>
      <c r="D4" s="2" t="s">
        <v>3070</v>
      </c>
      <c r="E4" s="2" t="s">
        <v>3070</v>
      </c>
      <c r="F4" s="2" t="s">
        <v>1100</v>
      </c>
      <c r="G4" s="3">
        <v>140.32</v>
      </c>
      <c r="H4" s="2" t="s">
        <v>3890</v>
      </c>
      <c r="I4" s="2">
        <v>4</v>
      </c>
    </row>
    <row r="5" ht="19" customHeight="1" spans="1:9">
      <c r="A5" s="2">
        <v>1</v>
      </c>
      <c r="B5" s="2">
        <v>1</v>
      </c>
      <c r="C5" s="2" t="s">
        <v>185</v>
      </c>
      <c r="D5" s="2" t="s">
        <v>179</v>
      </c>
      <c r="E5" s="2" t="s">
        <v>179</v>
      </c>
      <c r="F5" s="2" t="s">
        <v>1100</v>
      </c>
      <c r="G5" s="3">
        <v>516.13</v>
      </c>
      <c r="H5" s="2" t="s">
        <v>3890</v>
      </c>
      <c r="I5" s="2">
        <v>5</v>
      </c>
    </row>
    <row r="6" ht="19" customHeight="1" spans="1:9">
      <c r="A6" s="2">
        <v>1</v>
      </c>
      <c r="B6" s="2">
        <v>1</v>
      </c>
      <c r="C6" s="2" t="s">
        <v>192</v>
      </c>
      <c r="D6" s="2" t="s">
        <v>179</v>
      </c>
      <c r="E6" s="2" t="s">
        <v>179</v>
      </c>
      <c r="F6" s="2" t="s">
        <v>1100</v>
      </c>
      <c r="G6" s="3">
        <v>870.97</v>
      </c>
      <c r="H6" s="2" t="s">
        <v>3890</v>
      </c>
      <c r="I6" s="2">
        <v>6</v>
      </c>
    </row>
    <row r="7" ht="19" customHeight="1" spans="1:9">
      <c r="A7" s="2">
        <v>1</v>
      </c>
      <c r="B7" s="2">
        <v>1</v>
      </c>
      <c r="C7" s="2" t="s">
        <v>195</v>
      </c>
      <c r="D7" s="2" t="s">
        <v>179</v>
      </c>
      <c r="E7" s="2" t="s">
        <v>179</v>
      </c>
      <c r="F7" s="2" t="s">
        <v>1100</v>
      </c>
      <c r="G7" s="3">
        <v>838.71</v>
      </c>
      <c r="H7" s="2" t="s">
        <v>3890</v>
      </c>
      <c r="I7" s="2">
        <v>7</v>
      </c>
    </row>
    <row r="8" ht="19" customHeight="1" spans="1:9">
      <c r="A8" s="2">
        <v>1</v>
      </c>
      <c r="B8" s="2">
        <v>1</v>
      </c>
      <c r="C8" s="2" t="s">
        <v>2998</v>
      </c>
      <c r="D8" s="2" t="s">
        <v>179</v>
      </c>
      <c r="E8" s="2" t="s">
        <v>179</v>
      </c>
      <c r="F8" s="2" t="s">
        <v>1100</v>
      </c>
      <c r="G8" s="3">
        <v>645.16</v>
      </c>
      <c r="H8" s="2" t="s">
        <v>3890</v>
      </c>
      <c r="I8" s="2">
        <v>8</v>
      </c>
    </row>
    <row r="9" ht="19" customHeight="1" spans="1:9">
      <c r="A9" s="2">
        <v>1</v>
      </c>
      <c r="B9" s="2">
        <v>1</v>
      </c>
      <c r="C9" s="2" t="s">
        <v>196</v>
      </c>
      <c r="D9" s="2" t="s">
        <v>179</v>
      </c>
      <c r="E9" s="2" t="s">
        <v>179</v>
      </c>
      <c r="F9" s="2" t="s">
        <v>1100</v>
      </c>
      <c r="G9" s="3">
        <v>387.1</v>
      </c>
      <c r="H9" s="2" t="s">
        <v>3890</v>
      </c>
      <c r="I9" s="2">
        <v>9</v>
      </c>
    </row>
    <row r="10" ht="19" customHeight="1" spans="1:9">
      <c r="A10" s="2">
        <v>1</v>
      </c>
      <c r="B10" s="2">
        <v>1</v>
      </c>
      <c r="C10" s="2" t="s">
        <v>196</v>
      </c>
      <c r="D10" s="2" t="s">
        <v>179</v>
      </c>
      <c r="E10" s="2" t="s">
        <v>179</v>
      </c>
      <c r="F10" s="2" t="s">
        <v>1100</v>
      </c>
      <c r="G10" s="3">
        <v>96.77</v>
      </c>
      <c r="H10" s="2" t="s">
        <v>3890</v>
      </c>
      <c r="I10" s="2">
        <v>10</v>
      </c>
    </row>
    <row r="11" ht="19" customHeight="1" spans="1:9">
      <c r="A11" s="2">
        <v>1</v>
      </c>
      <c r="B11" s="2">
        <v>1</v>
      </c>
      <c r="C11" s="2" t="s">
        <v>326</v>
      </c>
      <c r="D11" s="2" t="s">
        <v>179</v>
      </c>
      <c r="E11" s="2" t="s">
        <v>179</v>
      </c>
      <c r="F11" s="2" t="s">
        <v>1100</v>
      </c>
      <c r="G11" s="3">
        <v>870.97</v>
      </c>
      <c r="H11" s="2" t="s">
        <v>3890</v>
      </c>
      <c r="I11" s="2">
        <v>11</v>
      </c>
    </row>
    <row r="12" ht="19" customHeight="1" spans="1:9">
      <c r="A12" s="2">
        <v>1</v>
      </c>
      <c r="B12" s="2">
        <v>1</v>
      </c>
      <c r="C12" s="2" t="s">
        <v>208</v>
      </c>
      <c r="D12" s="2" t="s">
        <v>179</v>
      </c>
      <c r="E12" s="2" t="s">
        <v>179</v>
      </c>
      <c r="F12" s="2" t="s">
        <v>1100</v>
      </c>
      <c r="G12" s="3">
        <v>838.71</v>
      </c>
      <c r="H12" s="2" t="s">
        <v>3890</v>
      </c>
      <c r="I12" s="2">
        <v>12</v>
      </c>
    </row>
    <row r="13" ht="19" customHeight="1" spans="1:9">
      <c r="A13" s="2">
        <v>1</v>
      </c>
      <c r="B13" s="2">
        <v>1</v>
      </c>
      <c r="C13" s="2" t="s">
        <v>336</v>
      </c>
      <c r="D13" s="2" t="s">
        <v>179</v>
      </c>
      <c r="E13" s="2" t="s">
        <v>179</v>
      </c>
      <c r="F13" s="2" t="s">
        <v>1100</v>
      </c>
      <c r="G13" s="3">
        <v>387.1</v>
      </c>
      <c r="H13" s="2" t="s">
        <v>3890</v>
      </c>
      <c r="I13" s="2">
        <v>13</v>
      </c>
    </row>
    <row r="14" ht="19" customHeight="1" spans="1:9">
      <c r="A14" s="2">
        <v>1</v>
      </c>
      <c r="B14" s="2">
        <v>1</v>
      </c>
      <c r="C14" s="2" t="s">
        <v>336</v>
      </c>
      <c r="D14" s="2" t="s">
        <v>179</v>
      </c>
      <c r="E14" s="2" t="s">
        <v>179</v>
      </c>
      <c r="F14" s="2" t="s">
        <v>1100</v>
      </c>
      <c r="G14" s="3">
        <v>354.84</v>
      </c>
      <c r="H14" s="2" t="s">
        <v>3890</v>
      </c>
      <c r="I14" s="2">
        <v>14</v>
      </c>
    </row>
    <row r="15" ht="19" customHeight="1" spans="1:9">
      <c r="A15" s="2">
        <v>1</v>
      </c>
      <c r="B15" s="2">
        <v>1</v>
      </c>
      <c r="C15" s="2" t="s">
        <v>62</v>
      </c>
      <c r="D15" s="2" t="s">
        <v>179</v>
      </c>
      <c r="E15" s="2" t="s">
        <v>179</v>
      </c>
      <c r="F15" s="2" t="s">
        <v>1100</v>
      </c>
      <c r="G15" s="3">
        <v>870.97</v>
      </c>
      <c r="H15" s="2" t="s">
        <v>3890</v>
      </c>
      <c r="I15" s="2">
        <v>15</v>
      </c>
    </row>
    <row r="16" ht="19" customHeight="1" spans="1:9">
      <c r="A16" s="2">
        <v>1</v>
      </c>
      <c r="B16" s="2">
        <v>1</v>
      </c>
      <c r="C16" s="2" t="s">
        <v>463</v>
      </c>
      <c r="D16" s="2" t="s">
        <v>179</v>
      </c>
      <c r="E16" s="2" t="s">
        <v>179</v>
      </c>
      <c r="F16" s="2" t="s">
        <v>1100</v>
      </c>
      <c r="G16" s="3">
        <v>516.13</v>
      </c>
      <c r="H16" s="2" t="s">
        <v>3890</v>
      </c>
      <c r="I16" s="2">
        <v>16</v>
      </c>
    </row>
    <row r="17" ht="19" customHeight="1" spans="1:9">
      <c r="A17" s="2">
        <v>1</v>
      </c>
      <c r="B17" s="2">
        <v>1</v>
      </c>
      <c r="C17" s="2" t="s">
        <v>3043</v>
      </c>
      <c r="D17" s="2" t="s">
        <v>179</v>
      </c>
      <c r="E17" s="2" t="s">
        <v>179</v>
      </c>
      <c r="F17" s="2" t="s">
        <v>1100</v>
      </c>
      <c r="G17" s="3">
        <v>150</v>
      </c>
      <c r="H17" s="2" t="s">
        <v>3890</v>
      </c>
      <c r="I17" s="2">
        <v>17</v>
      </c>
    </row>
    <row r="18" ht="19" customHeight="1" spans="1:9">
      <c r="A18" s="2">
        <v>1</v>
      </c>
      <c r="B18" s="2">
        <v>1</v>
      </c>
      <c r="C18" s="2" t="s">
        <v>73</v>
      </c>
      <c r="D18" s="2" t="s">
        <v>179</v>
      </c>
      <c r="E18" s="2" t="s">
        <v>179</v>
      </c>
      <c r="F18" s="2" t="s">
        <v>1100</v>
      </c>
      <c r="G18" s="3">
        <v>260</v>
      </c>
      <c r="H18" s="2" t="s">
        <v>3890</v>
      </c>
      <c r="I18" s="2">
        <v>18</v>
      </c>
    </row>
    <row r="19" ht="19" customHeight="1" spans="1:9">
      <c r="A19" s="2">
        <v>1</v>
      </c>
      <c r="B19" s="2">
        <v>1</v>
      </c>
      <c r="C19" s="2" t="s">
        <v>240</v>
      </c>
      <c r="D19" s="2" t="s">
        <v>179</v>
      </c>
      <c r="E19" s="2" t="s">
        <v>179</v>
      </c>
      <c r="F19" s="2" t="s">
        <v>1100</v>
      </c>
      <c r="G19" s="3">
        <v>150</v>
      </c>
      <c r="H19" s="2" t="s">
        <v>3890</v>
      </c>
      <c r="I19" s="2">
        <v>19</v>
      </c>
    </row>
    <row r="20" ht="19" customHeight="1" spans="1:9">
      <c r="A20" s="2">
        <v>1</v>
      </c>
      <c r="B20" s="2">
        <v>1</v>
      </c>
      <c r="C20" s="2" t="s">
        <v>83</v>
      </c>
      <c r="D20" s="2" t="s">
        <v>179</v>
      </c>
      <c r="E20" s="2" t="s">
        <v>179</v>
      </c>
      <c r="F20" s="2" t="s">
        <v>1100</v>
      </c>
      <c r="G20" s="3">
        <v>260</v>
      </c>
      <c r="H20" s="2" t="s">
        <v>3890</v>
      </c>
      <c r="I20" s="2">
        <v>20</v>
      </c>
    </row>
    <row r="21" ht="19" customHeight="1" spans="1:9">
      <c r="A21" s="2">
        <v>1</v>
      </c>
      <c r="B21" s="2">
        <v>1</v>
      </c>
      <c r="C21" s="2" t="s">
        <v>88</v>
      </c>
      <c r="D21" s="2" t="s">
        <v>179</v>
      </c>
      <c r="E21" s="2" t="s">
        <v>179</v>
      </c>
      <c r="F21" s="2" t="s">
        <v>1100</v>
      </c>
      <c r="G21" s="3">
        <v>260</v>
      </c>
      <c r="H21" s="2" t="s">
        <v>3890</v>
      </c>
      <c r="I21" s="2">
        <v>21</v>
      </c>
    </row>
    <row r="22" ht="19" customHeight="1" spans="1:9">
      <c r="A22" s="2">
        <v>1</v>
      </c>
      <c r="B22" s="2">
        <v>1</v>
      </c>
      <c r="C22" s="2" t="s">
        <v>3201</v>
      </c>
      <c r="D22" s="2" t="s">
        <v>179</v>
      </c>
      <c r="E22" s="2" t="s">
        <v>179</v>
      </c>
      <c r="F22" s="2" t="s">
        <v>1100</v>
      </c>
      <c r="G22" s="3">
        <v>260</v>
      </c>
      <c r="H22" s="2" t="s">
        <v>3890</v>
      </c>
      <c r="I22" s="2">
        <v>22</v>
      </c>
    </row>
    <row r="23" ht="19" customHeight="1" spans="1:9">
      <c r="A23" s="2">
        <v>1</v>
      </c>
      <c r="B23" s="2">
        <v>1</v>
      </c>
      <c r="C23" s="2" t="s">
        <v>3211</v>
      </c>
      <c r="D23" s="2" t="s">
        <v>179</v>
      </c>
      <c r="E23" s="2" t="s">
        <v>179</v>
      </c>
      <c r="F23" s="2" t="s">
        <v>1100</v>
      </c>
      <c r="G23" s="3">
        <v>260</v>
      </c>
      <c r="H23" s="2" t="s">
        <v>3890</v>
      </c>
      <c r="I23" s="2">
        <v>23</v>
      </c>
    </row>
    <row r="24" ht="19" customHeight="1" spans="1:9">
      <c r="A24" s="2">
        <v>1</v>
      </c>
      <c r="B24" s="2">
        <v>1</v>
      </c>
      <c r="C24" s="2" t="s">
        <v>397</v>
      </c>
      <c r="D24" s="2" t="s">
        <v>179</v>
      </c>
      <c r="E24" s="2" t="s">
        <v>179</v>
      </c>
      <c r="F24" s="2" t="s">
        <v>1100</v>
      </c>
      <c r="G24" s="3">
        <v>260</v>
      </c>
      <c r="H24" s="2" t="s">
        <v>3890</v>
      </c>
      <c r="I24" s="2">
        <v>24</v>
      </c>
    </row>
    <row r="25" ht="19" customHeight="1" spans="1:9">
      <c r="A25" s="2">
        <v>1</v>
      </c>
      <c r="B25" s="2">
        <v>1</v>
      </c>
      <c r="C25" s="2" t="s">
        <v>3236</v>
      </c>
      <c r="D25" s="2" t="s">
        <v>179</v>
      </c>
      <c r="E25" s="2" t="s">
        <v>179</v>
      </c>
      <c r="F25" s="2" t="s">
        <v>1100</v>
      </c>
      <c r="G25" s="3">
        <v>260</v>
      </c>
      <c r="H25" s="2" t="s">
        <v>3890</v>
      </c>
      <c r="I25" s="2">
        <v>25</v>
      </c>
    </row>
    <row r="26" ht="19" customHeight="1" spans="1:9">
      <c r="A26" s="2">
        <v>1</v>
      </c>
      <c r="B26" s="2">
        <v>1</v>
      </c>
      <c r="C26" s="2" t="s">
        <v>261</v>
      </c>
      <c r="D26" s="2" t="s">
        <v>179</v>
      </c>
      <c r="E26" s="2" t="s">
        <v>179</v>
      </c>
      <c r="F26" s="2" t="s">
        <v>1100</v>
      </c>
      <c r="G26" s="3">
        <v>260</v>
      </c>
      <c r="H26" s="2" t="s">
        <v>3890</v>
      </c>
      <c r="I26" s="2">
        <v>26</v>
      </c>
    </row>
    <row r="27" ht="19" customHeight="1" spans="1:9">
      <c r="A27" s="2">
        <v>1</v>
      </c>
      <c r="B27" s="2">
        <v>1</v>
      </c>
      <c r="C27" s="2" t="s">
        <v>263</v>
      </c>
      <c r="D27" s="2" t="s">
        <v>179</v>
      </c>
      <c r="E27" s="2" t="s">
        <v>179</v>
      </c>
      <c r="F27" s="2" t="s">
        <v>1100</v>
      </c>
      <c r="G27" s="3">
        <v>150</v>
      </c>
      <c r="H27" s="2" t="s">
        <v>3890</v>
      </c>
      <c r="I27" s="2">
        <v>27</v>
      </c>
    </row>
    <row r="28" ht="19" customHeight="1" spans="1:9">
      <c r="A28" s="2">
        <v>1</v>
      </c>
      <c r="B28" s="2">
        <v>1</v>
      </c>
      <c r="C28" s="2" t="s">
        <v>267</v>
      </c>
      <c r="D28" s="2" t="s">
        <v>179</v>
      </c>
      <c r="E28" s="2" t="s">
        <v>179</v>
      </c>
      <c r="F28" s="2" t="s">
        <v>1100</v>
      </c>
      <c r="G28" s="3">
        <v>150</v>
      </c>
      <c r="H28" s="2" t="s">
        <v>3890</v>
      </c>
      <c r="I28" s="2">
        <v>28</v>
      </c>
    </row>
    <row r="29" ht="19" customHeight="1" spans="1:9">
      <c r="A29" s="2">
        <v>1</v>
      </c>
      <c r="B29" s="2">
        <v>1</v>
      </c>
      <c r="C29" s="2" t="s">
        <v>269</v>
      </c>
      <c r="D29" s="2" t="s">
        <v>179</v>
      </c>
      <c r="E29" s="2" t="s">
        <v>179</v>
      </c>
      <c r="F29" s="2" t="s">
        <v>1100</v>
      </c>
      <c r="G29" s="3">
        <v>150</v>
      </c>
      <c r="H29" s="2" t="s">
        <v>3890</v>
      </c>
      <c r="I29" s="2">
        <v>29</v>
      </c>
    </row>
    <row r="30" ht="19" customHeight="1" spans="1:9">
      <c r="A30" s="2">
        <v>1</v>
      </c>
      <c r="B30" s="2">
        <v>1</v>
      </c>
      <c r="C30" s="2" t="s">
        <v>3356</v>
      </c>
      <c r="D30" s="2" t="s">
        <v>179</v>
      </c>
      <c r="E30" s="2" t="s">
        <v>179</v>
      </c>
      <c r="F30" s="2" t="s">
        <v>1100</v>
      </c>
      <c r="G30" s="3">
        <v>150</v>
      </c>
      <c r="H30" s="2" t="s">
        <v>3890</v>
      </c>
      <c r="I30" s="2">
        <v>30</v>
      </c>
    </row>
    <row r="31" ht="19" customHeight="1" spans="1:9">
      <c r="A31" s="2">
        <v>1</v>
      </c>
      <c r="B31" s="2">
        <v>1</v>
      </c>
      <c r="C31" s="2" t="s">
        <v>3374</v>
      </c>
      <c r="D31" s="2" t="s">
        <v>179</v>
      </c>
      <c r="E31" s="2" t="s">
        <v>179</v>
      </c>
      <c r="F31" s="2" t="s">
        <v>1100</v>
      </c>
      <c r="G31" s="3">
        <v>150</v>
      </c>
      <c r="H31" s="2" t="s">
        <v>3890</v>
      </c>
      <c r="I31" s="2">
        <v>31</v>
      </c>
    </row>
    <row r="32" ht="19" customHeight="1" spans="1:9">
      <c r="A32" s="2">
        <v>1</v>
      </c>
      <c r="B32" s="2">
        <v>1</v>
      </c>
      <c r="C32" s="2" t="s">
        <v>272</v>
      </c>
      <c r="D32" s="2" t="s">
        <v>179</v>
      </c>
      <c r="E32" s="2" t="s">
        <v>179</v>
      </c>
      <c r="F32" s="2" t="s">
        <v>1100</v>
      </c>
      <c r="G32" s="3">
        <v>150</v>
      </c>
      <c r="H32" s="2" t="s">
        <v>3890</v>
      </c>
      <c r="I32" s="2">
        <v>32</v>
      </c>
    </row>
    <row r="33" ht="19" customHeight="1" spans="1:9">
      <c r="A33" s="2">
        <v>1</v>
      </c>
      <c r="B33" s="2">
        <v>1</v>
      </c>
      <c r="C33" s="2" t="s">
        <v>456</v>
      </c>
      <c r="D33" s="2" t="s">
        <v>444</v>
      </c>
      <c r="E33" s="2" t="s">
        <v>444</v>
      </c>
      <c r="F33" s="2" t="s">
        <v>1100</v>
      </c>
      <c r="G33" s="3">
        <v>32.26</v>
      </c>
      <c r="H33" s="2" t="s">
        <v>3890</v>
      </c>
      <c r="I33" s="2">
        <v>33</v>
      </c>
    </row>
    <row r="34" ht="19" customHeight="1" spans="1:9">
      <c r="A34" s="2">
        <v>1</v>
      </c>
      <c r="B34" s="2">
        <v>1</v>
      </c>
      <c r="C34" s="2" t="s">
        <v>3107</v>
      </c>
      <c r="D34" s="2" t="s">
        <v>356</v>
      </c>
      <c r="E34" s="2" t="s">
        <v>356</v>
      </c>
      <c r="F34" s="2" t="s">
        <v>1100</v>
      </c>
      <c r="G34" s="3">
        <v>260</v>
      </c>
      <c r="H34" s="2" t="s">
        <v>3890</v>
      </c>
      <c r="I34" s="2">
        <v>34</v>
      </c>
    </row>
    <row r="35" ht="19" customHeight="1" spans="1:9">
      <c r="A35" s="2">
        <v>1</v>
      </c>
      <c r="B35" s="2">
        <v>1</v>
      </c>
      <c r="C35" s="2" t="s">
        <v>703</v>
      </c>
      <c r="D35" s="2" t="s">
        <v>356</v>
      </c>
      <c r="E35" s="2" t="s">
        <v>356</v>
      </c>
      <c r="F35" s="2" t="s">
        <v>1100</v>
      </c>
      <c r="G35" s="3">
        <v>150</v>
      </c>
      <c r="H35" s="2" t="s">
        <v>3890</v>
      </c>
      <c r="I35" s="2">
        <v>35</v>
      </c>
    </row>
    <row r="36" ht="19" customHeight="1" spans="1:9">
      <c r="A36" s="2">
        <v>1</v>
      </c>
      <c r="B36" s="2">
        <v>1</v>
      </c>
      <c r="C36" s="2" t="s">
        <v>400</v>
      </c>
      <c r="D36" s="2" t="s">
        <v>356</v>
      </c>
      <c r="E36" s="2" t="s">
        <v>356</v>
      </c>
      <c r="F36" s="2" t="s">
        <v>1100</v>
      </c>
      <c r="G36" s="3">
        <v>150</v>
      </c>
      <c r="H36" s="2" t="s">
        <v>3890</v>
      </c>
      <c r="I36" s="2">
        <v>36</v>
      </c>
    </row>
    <row r="37" ht="19" customHeight="1" spans="1:9">
      <c r="A37" s="2">
        <v>1</v>
      </c>
      <c r="B37" s="2">
        <v>1</v>
      </c>
      <c r="C37" s="2" t="s">
        <v>405</v>
      </c>
      <c r="D37" s="2" t="s">
        <v>356</v>
      </c>
      <c r="E37" s="2" t="s">
        <v>356</v>
      </c>
      <c r="F37" s="2" t="s">
        <v>1100</v>
      </c>
      <c r="G37" s="3">
        <v>150</v>
      </c>
      <c r="H37" s="2" t="s">
        <v>3890</v>
      </c>
      <c r="I37" s="2">
        <v>37</v>
      </c>
    </row>
    <row r="38" ht="19" customHeight="1" spans="1:9">
      <c r="A38" s="2">
        <v>1</v>
      </c>
      <c r="B38" s="2">
        <v>1</v>
      </c>
      <c r="C38" s="2" t="s">
        <v>3255</v>
      </c>
      <c r="D38" s="2" t="s">
        <v>356</v>
      </c>
      <c r="E38" s="2" t="s">
        <v>356</v>
      </c>
      <c r="F38" s="2" t="s">
        <v>1100</v>
      </c>
      <c r="G38" s="3">
        <v>150</v>
      </c>
      <c r="H38" s="2" t="s">
        <v>3890</v>
      </c>
      <c r="I38" s="2">
        <v>38</v>
      </c>
    </row>
    <row r="39" ht="19" customHeight="1" spans="1:9">
      <c r="A39" s="2">
        <v>1</v>
      </c>
      <c r="B39" s="2">
        <v>1</v>
      </c>
      <c r="C39" s="2" t="s">
        <v>407</v>
      </c>
      <c r="D39" s="2" t="s">
        <v>356</v>
      </c>
      <c r="E39" s="2" t="s">
        <v>356</v>
      </c>
      <c r="F39" s="2" t="s">
        <v>1100</v>
      </c>
      <c r="G39" s="3">
        <v>150</v>
      </c>
      <c r="H39" s="2" t="s">
        <v>3890</v>
      </c>
      <c r="I39" s="2">
        <v>39</v>
      </c>
    </row>
    <row r="40" ht="19" customHeight="1" spans="1:9">
      <c r="A40" s="2">
        <v>1</v>
      </c>
      <c r="B40" s="2">
        <v>1</v>
      </c>
      <c r="C40" s="2" t="s">
        <v>413</v>
      </c>
      <c r="D40" s="2" t="s">
        <v>356</v>
      </c>
      <c r="E40" s="2" t="s">
        <v>356</v>
      </c>
      <c r="F40" s="2" t="s">
        <v>1100</v>
      </c>
      <c r="G40" s="3">
        <v>260</v>
      </c>
      <c r="H40" s="2" t="s">
        <v>3890</v>
      </c>
      <c r="I40" s="2">
        <v>40</v>
      </c>
    </row>
    <row r="41" ht="19" customHeight="1" spans="1:9">
      <c r="A41" s="2">
        <v>1</v>
      </c>
      <c r="B41" s="2">
        <v>1</v>
      </c>
      <c r="C41" s="2" t="s">
        <v>3299</v>
      </c>
      <c r="D41" s="2" t="s">
        <v>356</v>
      </c>
      <c r="E41" s="2" t="s">
        <v>356</v>
      </c>
      <c r="F41" s="2" t="s">
        <v>1100</v>
      </c>
      <c r="G41" s="3">
        <v>150</v>
      </c>
      <c r="H41" s="2" t="s">
        <v>3890</v>
      </c>
      <c r="I41" s="2">
        <v>41</v>
      </c>
    </row>
    <row r="42" ht="19" customHeight="1" spans="1:9">
      <c r="A42" s="2">
        <v>1</v>
      </c>
      <c r="B42" s="2">
        <v>1</v>
      </c>
      <c r="C42" s="2" t="s">
        <v>418</v>
      </c>
      <c r="D42" s="2" t="s">
        <v>356</v>
      </c>
      <c r="E42" s="2" t="s">
        <v>356</v>
      </c>
      <c r="F42" s="2" t="s">
        <v>1100</v>
      </c>
      <c r="G42" s="3">
        <v>150</v>
      </c>
      <c r="H42" s="2" t="s">
        <v>3890</v>
      </c>
      <c r="I42" s="2">
        <v>42</v>
      </c>
    </row>
    <row r="43" ht="19" customHeight="1" spans="1:9">
      <c r="A43" s="2">
        <v>1</v>
      </c>
      <c r="B43" s="2">
        <v>1</v>
      </c>
      <c r="C43" s="2" t="s">
        <v>420</v>
      </c>
      <c r="D43" s="2" t="s">
        <v>356</v>
      </c>
      <c r="E43" s="2" t="s">
        <v>356</v>
      </c>
      <c r="F43" s="2" t="s">
        <v>1100</v>
      </c>
      <c r="G43" s="3">
        <v>150</v>
      </c>
      <c r="H43" s="2" t="s">
        <v>3890</v>
      </c>
      <c r="I43" s="2">
        <v>43</v>
      </c>
    </row>
    <row r="44" ht="19" customHeight="1" spans="1:9">
      <c r="A44" s="2">
        <v>1</v>
      </c>
      <c r="B44" s="2">
        <v>1</v>
      </c>
      <c r="C44" s="2" t="s">
        <v>3316</v>
      </c>
      <c r="D44" s="2" t="s">
        <v>356</v>
      </c>
      <c r="E44" s="2" t="s">
        <v>356</v>
      </c>
      <c r="F44" s="2" t="s">
        <v>1100</v>
      </c>
      <c r="G44" s="3">
        <v>150</v>
      </c>
      <c r="H44" s="2" t="s">
        <v>3890</v>
      </c>
      <c r="I44" s="2">
        <v>44</v>
      </c>
    </row>
    <row r="45" ht="19" customHeight="1" spans="1:9">
      <c r="A45" s="2">
        <v>1</v>
      </c>
      <c r="B45" s="2">
        <v>1</v>
      </c>
      <c r="C45" s="2" t="s">
        <v>426</v>
      </c>
      <c r="D45" s="2" t="s">
        <v>356</v>
      </c>
      <c r="E45" s="2" t="s">
        <v>356</v>
      </c>
      <c r="F45" s="2" t="s">
        <v>1100</v>
      </c>
      <c r="G45" s="3">
        <v>150</v>
      </c>
      <c r="H45" s="2" t="s">
        <v>3890</v>
      </c>
      <c r="I45" s="2">
        <v>45</v>
      </c>
    </row>
    <row r="46" ht="19" customHeight="1" spans="1:9">
      <c r="A46" s="2">
        <v>1</v>
      </c>
      <c r="B46" s="2">
        <v>1</v>
      </c>
      <c r="C46" s="2" t="s">
        <v>427</v>
      </c>
      <c r="D46" s="2" t="s">
        <v>356</v>
      </c>
      <c r="E46" s="2" t="s">
        <v>356</v>
      </c>
      <c r="F46" s="2" t="s">
        <v>1100</v>
      </c>
      <c r="G46" s="3">
        <v>150</v>
      </c>
      <c r="H46" s="2" t="s">
        <v>3890</v>
      </c>
      <c r="I46" s="2">
        <v>46</v>
      </c>
    </row>
    <row r="47" ht="19" customHeight="1" spans="1:9">
      <c r="A47" s="2">
        <v>1</v>
      </c>
      <c r="B47" s="2">
        <v>1</v>
      </c>
      <c r="C47" s="2" t="s">
        <v>102</v>
      </c>
      <c r="D47" s="2" t="s">
        <v>356</v>
      </c>
      <c r="E47" s="2" t="s">
        <v>356</v>
      </c>
      <c r="F47" s="2" t="s">
        <v>1100</v>
      </c>
      <c r="G47" s="3">
        <v>150</v>
      </c>
      <c r="H47" s="2" t="s">
        <v>3890</v>
      </c>
      <c r="I47" s="2">
        <v>47</v>
      </c>
    </row>
    <row r="48" ht="19" customHeight="1" spans="1:9">
      <c r="A48" s="2">
        <v>1</v>
      </c>
      <c r="B48" s="2">
        <v>1</v>
      </c>
      <c r="C48" s="2" t="s">
        <v>430</v>
      </c>
      <c r="D48" s="2" t="s">
        <v>356</v>
      </c>
      <c r="E48" s="2" t="s">
        <v>356</v>
      </c>
      <c r="F48" s="2" t="s">
        <v>1100</v>
      </c>
      <c r="G48" s="3">
        <v>150</v>
      </c>
      <c r="H48" s="2" t="s">
        <v>3890</v>
      </c>
      <c r="I48" s="2">
        <v>48</v>
      </c>
    </row>
    <row r="49" ht="19" customHeight="1" spans="1:9">
      <c r="A49" s="2">
        <v>1</v>
      </c>
      <c r="B49" s="2">
        <v>1</v>
      </c>
      <c r="C49" s="2" t="s">
        <v>431</v>
      </c>
      <c r="D49" s="2" t="s">
        <v>356</v>
      </c>
      <c r="E49" s="2" t="s">
        <v>356</v>
      </c>
      <c r="F49" s="2" t="s">
        <v>1100</v>
      </c>
      <c r="G49" s="3">
        <v>150</v>
      </c>
      <c r="H49" s="2" t="s">
        <v>3890</v>
      </c>
      <c r="I49" s="2">
        <v>49</v>
      </c>
    </row>
    <row r="50" ht="19" customHeight="1" spans="1:9">
      <c r="A50" s="2">
        <v>1</v>
      </c>
      <c r="B50" s="2">
        <v>1</v>
      </c>
      <c r="C50" s="2" t="s">
        <v>704</v>
      </c>
      <c r="D50" s="2" t="s">
        <v>356</v>
      </c>
      <c r="E50" s="2" t="s">
        <v>356</v>
      </c>
      <c r="F50" s="2" t="s">
        <v>1100</v>
      </c>
      <c r="G50" s="3">
        <v>150</v>
      </c>
      <c r="H50" s="2" t="s">
        <v>3890</v>
      </c>
      <c r="I50" s="2">
        <v>50</v>
      </c>
    </row>
    <row r="51" ht="19" customHeight="1" spans="1:9">
      <c r="A51" s="2">
        <v>1</v>
      </c>
      <c r="B51" s="2">
        <v>1</v>
      </c>
      <c r="C51" s="2" t="s">
        <v>435</v>
      </c>
      <c r="D51" s="2" t="s">
        <v>356</v>
      </c>
      <c r="E51" s="2" t="s">
        <v>356</v>
      </c>
      <c r="F51" s="2" t="s">
        <v>1100</v>
      </c>
      <c r="G51" s="3">
        <v>150</v>
      </c>
      <c r="H51" s="2" t="s">
        <v>3890</v>
      </c>
      <c r="I51" s="2">
        <v>51</v>
      </c>
    </row>
    <row r="52" ht="19" customHeight="1" spans="1:9">
      <c r="A52" s="2">
        <v>1</v>
      </c>
      <c r="B52" s="2">
        <v>1</v>
      </c>
      <c r="C52" s="2" t="s">
        <v>436</v>
      </c>
      <c r="D52" s="2" t="s">
        <v>356</v>
      </c>
      <c r="E52" s="2" t="s">
        <v>356</v>
      </c>
      <c r="F52" s="2" t="s">
        <v>1100</v>
      </c>
      <c r="G52" s="3">
        <v>150</v>
      </c>
      <c r="H52" s="2" t="s">
        <v>3890</v>
      </c>
      <c r="I52" s="2">
        <v>52</v>
      </c>
    </row>
    <row r="53" ht="19" customHeight="1" spans="1:9">
      <c r="A53" s="2">
        <v>1</v>
      </c>
      <c r="B53" s="2">
        <v>1</v>
      </c>
      <c r="C53" s="2" t="s">
        <v>526</v>
      </c>
      <c r="D53" s="2" t="s">
        <v>3190</v>
      </c>
      <c r="E53" s="2" t="s">
        <v>3190</v>
      </c>
      <c r="F53" s="2" t="s">
        <v>1100</v>
      </c>
      <c r="G53" s="3">
        <v>150</v>
      </c>
      <c r="H53" s="2" t="s">
        <v>3890</v>
      </c>
      <c r="I53" s="2">
        <v>53</v>
      </c>
    </row>
    <row r="54" ht="19" customHeight="1" spans="1:9">
      <c r="A54" s="2">
        <v>1</v>
      </c>
      <c r="B54" s="2">
        <v>1</v>
      </c>
      <c r="C54" s="2" t="s">
        <v>3358</v>
      </c>
      <c r="D54" s="2" t="s">
        <v>3190</v>
      </c>
      <c r="E54" s="2" t="s">
        <v>3190</v>
      </c>
      <c r="F54" s="2" t="s">
        <v>1100</v>
      </c>
      <c r="G54" s="3">
        <v>150</v>
      </c>
      <c r="H54" s="2" t="s">
        <v>3890</v>
      </c>
      <c r="I54" s="2">
        <v>54</v>
      </c>
    </row>
    <row r="55" ht="19" customHeight="1" spans="1:9">
      <c r="A55" s="2">
        <v>1</v>
      </c>
      <c r="B55" s="2">
        <v>1</v>
      </c>
      <c r="C55" s="2" t="s">
        <v>670</v>
      </c>
      <c r="D55" s="2" t="s">
        <v>3190</v>
      </c>
      <c r="E55" s="2" t="s">
        <v>3190</v>
      </c>
      <c r="F55" s="2" t="s">
        <v>1100</v>
      </c>
      <c r="G55" s="3">
        <v>150</v>
      </c>
      <c r="H55" s="2" t="s">
        <v>3890</v>
      </c>
      <c r="I55" s="2">
        <v>55</v>
      </c>
    </row>
    <row r="56" ht="19" customHeight="1" spans="1:9">
      <c r="A56" s="2">
        <v>1</v>
      </c>
      <c r="B56" s="2">
        <v>1</v>
      </c>
      <c r="C56" s="2" t="s">
        <v>333</v>
      </c>
      <c r="D56" s="2" t="s">
        <v>312</v>
      </c>
      <c r="E56" s="2" t="s">
        <v>312</v>
      </c>
      <c r="F56" s="2" t="s">
        <v>1100</v>
      </c>
      <c r="G56" s="3">
        <v>387.1</v>
      </c>
      <c r="H56" s="2" t="s">
        <v>3890</v>
      </c>
      <c r="I56" s="2">
        <v>56</v>
      </c>
    </row>
    <row r="57" ht="19" customHeight="1" spans="1:9">
      <c r="A57" s="2">
        <v>1</v>
      </c>
      <c r="B57" s="2">
        <v>1</v>
      </c>
      <c r="C57" s="2" t="s">
        <v>337</v>
      </c>
      <c r="D57" s="2" t="s">
        <v>312</v>
      </c>
      <c r="E57" s="2" t="s">
        <v>312</v>
      </c>
      <c r="F57" s="2" t="s">
        <v>1100</v>
      </c>
      <c r="G57" s="3">
        <v>96.77</v>
      </c>
      <c r="H57" s="2" t="s">
        <v>3890</v>
      </c>
      <c r="I57" s="2">
        <v>57</v>
      </c>
    </row>
    <row r="58" ht="19" customHeight="1" spans="1:9">
      <c r="A58" s="2">
        <v>1</v>
      </c>
      <c r="B58" s="2">
        <v>1</v>
      </c>
      <c r="C58" s="2" t="s">
        <v>3152</v>
      </c>
      <c r="D58" s="2" t="s">
        <v>66</v>
      </c>
      <c r="E58" s="2" t="s">
        <v>66</v>
      </c>
      <c r="F58" s="2" t="s">
        <v>1100</v>
      </c>
      <c r="G58" s="3">
        <v>58.06</v>
      </c>
      <c r="H58" s="2" t="s">
        <v>3890</v>
      </c>
      <c r="I58" s="2">
        <v>58</v>
      </c>
    </row>
    <row r="59" ht="19" customHeight="1" spans="1:9">
      <c r="A59" s="2">
        <v>1</v>
      </c>
      <c r="B59" s="2">
        <v>1</v>
      </c>
      <c r="C59" s="2" t="s">
        <v>706</v>
      </c>
      <c r="D59" s="2" t="s">
        <v>66</v>
      </c>
      <c r="E59" s="2" t="s">
        <v>66</v>
      </c>
      <c r="F59" s="2" t="s">
        <v>1100</v>
      </c>
      <c r="G59" s="3">
        <v>58.06</v>
      </c>
      <c r="H59" s="2" t="s">
        <v>3890</v>
      </c>
      <c r="I59" s="2">
        <v>59</v>
      </c>
    </row>
    <row r="60" ht="19" customHeight="1" spans="1:9">
      <c r="A60" s="2">
        <v>1</v>
      </c>
      <c r="B60" s="2">
        <v>1</v>
      </c>
      <c r="C60" s="2" t="s">
        <v>283</v>
      </c>
      <c r="D60" s="2" t="s">
        <v>274</v>
      </c>
      <c r="E60" s="2" t="s">
        <v>274</v>
      </c>
      <c r="F60" s="2" t="s">
        <v>1100</v>
      </c>
      <c r="G60" s="3">
        <v>150</v>
      </c>
      <c r="H60" s="2" t="s">
        <v>3890</v>
      </c>
      <c r="I60" s="2">
        <v>60</v>
      </c>
    </row>
    <row r="61" ht="19" customHeight="1" spans="1:9">
      <c r="A61" s="2">
        <v>1</v>
      </c>
      <c r="B61" s="2">
        <v>1</v>
      </c>
      <c r="C61" s="2" t="s">
        <v>291</v>
      </c>
      <c r="D61" s="2" t="s">
        <v>274</v>
      </c>
      <c r="E61" s="2" t="s">
        <v>274</v>
      </c>
      <c r="F61" s="2" t="s">
        <v>1100</v>
      </c>
      <c r="G61" s="3">
        <v>150</v>
      </c>
      <c r="H61" s="2" t="s">
        <v>3890</v>
      </c>
      <c r="I61" s="2">
        <v>61</v>
      </c>
    </row>
    <row r="62" ht="19" customHeight="1" spans="1:9">
      <c r="A62" s="2">
        <v>1</v>
      </c>
      <c r="B62" s="2">
        <v>1</v>
      </c>
      <c r="C62" s="2" t="s">
        <v>298</v>
      </c>
      <c r="D62" s="2" t="s">
        <v>274</v>
      </c>
      <c r="E62" s="2" t="s">
        <v>274</v>
      </c>
      <c r="F62" s="2" t="s">
        <v>1100</v>
      </c>
      <c r="G62" s="3">
        <v>150</v>
      </c>
      <c r="H62" s="2" t="s">
        <v>3890</v>
      </c>
      <c r="I62" s="2">
        <v>62</v>
      </c>
    </row>
    <row r="63" ht="19" customHeight="1" spans="1:9">
      <c r="A63" s="2">
        <v>1</v>
      </c>
      <c r="B63" s="2">
        <v>1</v>
      </c>
      <c r="C63" s="2" t="s">
        <v>308</v>
      </c>
      <c r="D63" s="2" t="s">
        <v>274</v>
      </c>
      <c r="E63" s="2" t="s">
        <v>274</v>
      </c>
      <c r="F63" s="2" t="s">
        <v>1100</v>
      </c>
      <c r="G63" s="3">
        <v>150</v>
      </c>
      <c r="H63" s="2" t="s">
        <v>3890</v>
      </c>
      <c r="I63" s="2">
        <v>63</v>
      </c>
    </row>
    <row r="64" ht="19" customHeight="1" spans="1:9">
      <c r="A64" s="2">
        <v>1</v>
      </c>
      <c r="B64" s="2">
        <v>1</v>
      </c>
      <c r="C64" s="2" t="s">
        <v>3103</v>
      </c>
      <c r="D64" s="2" t="s">
        <v>3104</v>
      </c>
      <c r="E64" s="2" t="s">
        <v>3104</v>
      </c>
      <c r="F64" s="2" t="s">
        <v>1100</v>
      </c>
      <c r="G64" s="3">
        <v>82.26</v>
      </c>
      <c r="H64" s="2" t="s">
        <v>3890</v>
      </c>
      <c r="I64" s="2">
        <v>64</v>
      </c>
    </row>
    <row r="65" ht="19" customHeight="1" spans="1:9">
      <c r="A65" s="2">
        <v>1</v>
      </c>
      <c r="B65" s="2">
        <v>1</v>
      </c>
      <c r="C65" s="2" t="s">
        <v>3103</v>
      </c>
      <c r="D65" s="2" t="s">
        <v>3104</v>
      </c>
      <c r="E65" s="2" t="s">
        <v>3104</v>
      </c>
      <c r="F65" s="2" t="s">
        <v>1100</v>
      </c>
      <c r="G65" s="3">
        <v>43.55</v>
      </c>
      <c r="H65" s="2" t="s">
        <v>3890</v>
      </c>
      <c r="I65" s="2">
        <v>65</v>
      </c>
    </row>
    <row r="66" ht="19" customHeight="1" spans="1:9">
      <c r="A66" s="2">
        <v>1</v>
      </c>
      <c r="B66" s="2">
        <v>1</v>
      </c>
      <c r="C66" s="2" t="s">
        <v>3146</v>
      </c>
      <c r="D66" s="2" t="s">
        <v>3104</v>
      </c>
      <c r="E66" s="2" t="s">
        <v>3104</v>
      </c>
      <c r="F66" s="2" t="s">
        <v>1100</v>
      </c>
      <c r="G66" s="3">
        <v>150</v>
      </c>
      <c r="H66" s="2" t="s">
        <v>3890</v>
      </c>
      <c r="I66" s="2">
        <v>66</v>
      </c>
    </row>
    <row r="67" ht="19" customHeight="1" spans="1:9">
      <c r="A67" s="2">
        <v>1</v>
      </c>
      <c r="B67" s="2">
        <v>1</v>
      </c>
      <c r="C67" s="2" t="s">
        <v>3148</v>
      </c>
      <c r="D67" s="2" t="s">
        <v>3104</v>
      </c>
      <c r="E67" s="2" t="s">
        <v>3104</v>
      </c>
      <c r="F67" s="2" t="s">
        <v>1100</v>
      </c>
      <c r="G67" s="3">
        <v>150</v>
      </c>
      <c r="H67" s="2" t="s">
        <v>3890</v>
      </c>
      <c r="I67" s="2">
        <v>67</v>
      </c>
    </row>
    <row r="68" ht="19" customHeight="1" spans="1:9">
      <c r="A68" s="2">
        <v>1</v>
      </c>
      <c r="B68" s="2">
        <v>1</v>
      </c>
      <c r="C68" s="2" t="s">
        <v>97</v>
      </c>
      <c r="D68" s="2" t="s">
        <v>3104</v>
      </c>
      <c r="E68" s="2" t="s">
        <v>3104</v>
      </c>
      <c r="F68" s="2" t="s">
        <v>1100</v>
      </c>
      <c r="G68" s="3">
        <v>150</v>
      </c>
      <c r="H68" s="2" t="s">
        <v>3890</v>
      </c>
      <c r="I68" s="2">
        <v>68</v>
      </c>
    </row>
    <row r="69" ht="19" customHeight="1" spans="1:9">
      <c r="A69" s="2">
        <v>1</v>
      </c>
      <c r="B69" s="2">
        <v>1</v>
      </c>
      <c r="C69" s="2" t="s">
        <v>3381</v>
      </c>
      <c r="D69" s="2" t="s">
        <v>3104</v>
      </c>
      <c r="E69" s="2" t="s">
        <v>3104</v>
      </c>
      <c r="F69" s="2" t="s">
        <v>1100</v>
      </c>
      <c r="G69" s="3">
        <v>150</v>
      </c>
      <c r="H69" s="2" t="s">
        <v>3890</v>
      </c>
      <c r="I69" s="2">
        <v>69</v>
      </c>
    </row>
    <row r="70" ht="19" customHeight="1" spans="1:9">
      <c r="A70" s="2">
        <v>1</v>
      </c>
      <c r="B70" s="2">
        <v>1</v>
      </c>
      <c r="C70" s="2" t="s">
        <v>3399</v>
      </c>
      <c r="D70" s="2" t="s">
        <v>3104</v>
      </c>
      <c r="E70" s="2" t="s">
        <v>3104</v>
      </c>
      <c r="F70" s="2" t="s">
        <v>1100</v>
      </c>
      <c r="G70" s="3">
        <v>96.77</v>
      </c>
      <c r="H70" s="2" t="s">
        <v>3890</v>
      </c>
      <c r="I70" s="2">
        <v>70</v>
      </c>
    </row>
    <row r="71" ht="19" customHeight="1" spans="1:9">
      <c r="A71" s="2">
        <v>1</v>
      </c>
      <c r="B71" s="2">
        <v>1</v>
      </c>
      <c r="C71" s="2" t="s">
        <v>487</v>
      </c>
      <c r="D71" s="2" t="s">
        <v>121</v>
      </c>
      <c r="E71" s="2" t="s">
        <v>121</v>
      </c>
      <c r="F71" s="2" t="s">
        <v>1100</v>
      </c>
      <c r="G71" s="3">
        <v>150</v>
      </c>
      <c r="H71" s="2" t="s">
        <v>3890</v>
      </c>
      <c r="I71" s="2">
        <v>71</v>
      </c>
    </row>
    <row r="72" ht="19" customHeight="1" spans="1:9">
      <c r="A72" s="2">
        <v>1</v>
      </c>
      <c r="B72" s="2">
        <v>1</v>
      </c>
      <c r="C72" s="2" t="s">
        <v>490</v>
      </c>
      <c r="D72" s="2" t="s">
        <v>121</v>
      </c>
      <c r="E72" s="2" t="s">
        <v>121</v>
      </c>
      <c r="F72" s="2" t="s">
        <v>1100</v>
      </c>
      <c r="G72" s="3">
        <v>150</v>
      </c>
      <c r="H72" s="2" t="s">
        <v>3890</v>
      </c>
      <c r="I72" s="2">
        <v>72</v>
      </c>
    </row>
    <row r="73" ht="19" customHeight="1" spans="1:9">
      <c r="A73" s="2">
        <v>1</v>
      </c>
      <c r="B73" s="2">
        <v>1</v>
      </c>
      <c r="C73" s="2" t="s">
        <v>3074</v>
      </c>
      <c r="D73" s="2" t="s">
        <v>121</v>
      </c>
      <c r="E73" s="2" t="s">
        <v>121</v>
      </c>
      <c r="F73" s="2" t="s">
        <v>1100</v>
      </c>
      <c r="G73" s="3">
        <v>150</v>
      </c>
      <c r="H73" s="2" t="s">
        <v>3890</v>
      </c>
      <c r="I73" s="2">
        <v>73</v>
      </c>
    </row>
    <row r="74" ht="19" customHeight="1" spans="1:9">
      <c r="A74" s="2">
        <v>1</v>
      </c>
      <c r="B74" s="2">
        <v>1</v>
      </c>
      <c r="C74" s="2" t="s">
        <v>594</v>
      </c>
      <c r="D74" s="2" t="s">
        <v>121</v>
      </c>
      <c r="E74" s="2" t="s">
        <v>121</v>
      </c>
      <c r="F74" s="2" t="s">
        <v>1100</v>
      </c>
      <c r="G74" s="3">
        <v>150</v>
      </c>
      <c r="H74" s="2" t="s">
        <v>3890</v>
      </c>
      <c r="I74" s="2">
        <v>74</v>
      </c>
    </row>
    <row r="75" ht="19" customHeight="1" spans="1:9">
      <c r="A75" s="2">
        <v>1</v>
      </c>
      <c r="B75" s="2">
        <v>1</v>
      </c>
      <c r="C75" s="2" t="s">
        <v>601</v>
      </c>
      <c r="D75" s="2" t="s">
        <v>121</v>
      </c>
      <c r="E75" s="2" t="s">
        <v>121</v>
      </c>
      <c r="F75" s="2" t="s">
        <v>1100</v>
      </c>
      <c r="G75" s="3">
        <v>150</v>
      </c>
      <c r="H75" s="2" t="s">
        <v>3890</v>
      </c>
      <c r="I75" s="2">
        <v>75</v>
      </c>
    </row>
    <row r="76" ht="19" customHeight="1" spans="1:9">
      <c r="A76" s="2">
        <v>1</v>
      </c>
      <c r="B76" s="2">
        <v>1</v>
      </c>
      <c r="C76" s="2" t="s">
        <v>612</v>
      </c>
      <c r="D76" s="2" t="s">
        <v>121</v>
      </c>
      <c r="E76" s="2" t="s">
        <v>121</v>
      </c>
      <c r="F76" s="2" t="s">
        <v>1100</v>
      </c>
      <c r="G76" s="3">
        <v>243.23</v>
      </c>
      <c r="H76" s="2" t="s">
        <v>3890</v>
      </c>
      <c r="I76" s="2">
        <v>76</v>
      </c>
    </row>
    <row r="77" ht="19" customHeight="1" spans="1:9">
      <c r="A77" s="2">
        <v>1</v>
      </c>
      <c r="B77" s="2">
        <v>1</v>
      </c>
      <c r="C77" s="2" t="s">
        <v>615</v>
      </c>
      <c r="D77" s="2" t="s">
        <v>121</v>
      </c>
      <c r="E77" s="2" t="s">
        <v>121</v>
      </c>
      <c r="F77" s="2" t="s">
        <v>1100</v>
      </c>
      <c r="G77" s="3">
        <v>260</v>
      </c>
      <c r="H77" s="2" t="s">
        <v>3890</v>
      </c>
      <c r="I77" s="2">
        <v>77</v>
      </c>
    </row>
    <row r="78" ht="19" customHeight="1" spans="1:9">
      <c r="A78" s="2">
        <v>1</v>
      </c>
      <c r="B78" s="2">
        <v>1</v>
      </c>
      <c r="C78" s="2" t="s">
        <v>153</v>
      </c>
      <c r="D78" s="2" t="s">
        <v>121</v>
      </c>
      <c r="E78" s="2" t="s">
        <v>121</v>
      </c>
      <c r="F78" s="2" t="s">
        <v>1100</v>
      </c>
      <c r="G78" s="3">
        <v>260</v>
      </c>
      <c r="H78" s="2" t="s">
        <v>3890</v>
      </c>
      <c r="I78" s="2">
        <v>78</v>
      </c>
    </row>
    <row r="79" ht="19" customHeight="1" spans="1:9">
      <c r="A79" s="2">
        <v>1</v>
      </c>
      <c r="B79" s="2">
        <v>1</v>
      </c>
      <c r="C79" s="2" t="s">
        <v>157</v>
      </c>
      <c r="D79" s="2" t="s">
        <v>121</v>
      </c>
      <c r="E79" s="2" t="s">
        <v>121</v>
      </c>
      <c r="F79" s="2" t="s">
        <v>1100</v>
      </c>
      <c r="G79" s="3">
        <v>251.61</v>
      </c>
      <c r="H79" s="2" t="s">
        <v>3890</v>
      </c>
      <c r="I79" s="2">
        <v>79</v>
      </c>
    </row>
    <row r="80" ht="19" customHeight="1" spans="1:9">
      <c r="A80" s="2">
        <v>1</v>
      </c>
      <c r="B80" s="2">
        <v>1</v>
      </c>
      <c r="C80" s="2" t="s">
        <v>160</v>
      </c>
      <c r="D80" s="2" t="s">
        <v>121</v>
      </c>
      <c r="E80" s="2" t="s">
        <v>121</v>
      </c>
      <c r="F80" s="2" t="s">
        <v>1100</v>
      </c>
      <c r="G80" s="3">
        <v>260</v>
      </c>
      <c r="H80" s="2" t="s">
        <v>3890</v>
      </c>
      <c r="I80" s="2">
        <v>80</v>
      </c>
    </row>
    <row r="81" ht="19" customHeight="1" spans="1:9">
      <c r="A81" s="2">
        <v>1</v>
      </c>
      <c r="B81" s="2">
        <v>1</v>
      </c>
      <c r="C81" s="2" t="s">
        <v>627</v>
      </c>
      <c r="D81" s="2" t="s">
        <v>121</v>
      </c>
      <c r="E81" s="2" t="s">
        <v>121</v>
      </c>
      <c r="F81" s="2" t="s">
        <v>1100</v>
      </c>
      <c r="G81" s="3">
        <v>243.23</v>
      </c>
      <c r="H81" s="2" t="s">
        <v>3890</v>
      </c>
      <c r="I81" s="2">
        <v>81</v>
      </c>
    </row>
    <row r="82" ht="19" customHeight="1" spans="1:9">
      <c r="A82" s="2">
        <v>1</v>
      </c>
      <c r="B82" s="2">
        <v>1</v>
      </c>
      <c r="C82" s="2" t="s">
        <v>509</v>
      </c>
      <c r="D82" s="2" t="s">
        <v>121</v>
      </c>
      <c r="E82" s="2" t="s">
        <v>121</v>
      </c>
      <c r="F82" s="2" t="s">
        <v>1100</v>
      </c>
      <c r="G82" s="3">
        <v>150</v>
      </c>
      <c r="H82" s="2" t="s">
        <v>3890</v>
      </c>
      <c r="I82" s="2">
        <v>82</v>
      </c>
    </row>
    <row r="83" ht="19" customHeight="1" spans="1:9">
      <c r="A83" s="2">
        <v>1</v>
      </c>
      <c r="B83" s="2">
        <v>1</v>
      </c>
      <c r="C83" s="2" t="s">
        <v>516</v>
      </c>
      <c r="D83" s="2" t="s">
        <v>121</v>
      </c>
      <c r="E83" s="2" t="s">
        <v>121</v>
      </c>
      <c r="F83" s="2" t="s">
        <v>1100</v>
      </c>
      <c r="G83" s="3">
        <v>150</v>
      </c>
      <c r="H83" s="2" t="s">
        <v>3890</v>
      </c>
      <c r="I83" s="2">
        <v>83</v>
      </c>
    </row>
    <row r="84" ht="19" customHeight="1" spans="1:9">
      <c r="A84" s="2">
        <v>1</v>
      </c>
      <c r="B84" s="2">
        <v>1</v>
      </c>
      <c r="C84" s="2" t="s">
        <v>523</v>
      </c>
      <c r="D84" s="2" t="s">
        <v>121</v>
      </c>
      <c r="E84" s="2" t="s">
        <v>121</v>
      </c>
      <c r="F84" s="2" t="s">
        <v>1100</v>
      </c>
      <c r="G84" s="3">
        <v>150</v>
      </c>
      <c r="H84" s="2" t="s">
        <v>3890</v>
      </c>
      <c r="I84" s="2">
        <v>84</v>
      </c>
    </row>
    <row r="85" ht="19" customHeight="1" spans="1:9">
      <c r="A85" s="2">
        <v>1</v>
      </c>
      <c r="B85" s="2">
        <v>1</v>
      </c>
      <c r="C85" s="2" t="s">
        <v>175</v>
      </c>
      <c r="D85" s="2" t="s">
        <v>121</v>
      </c>
      <c r="E85" s="2" t="s">
        <v>121</v>
      </c>
      <c r="F85" s="2" t="s">
        <v>1100</v>
      </c>
      <c r="G85" s="3">
        <v>150</v>
      </c>
      <c r="H85" s="2" t="s">
        <v>3890</v>
      </c>
      <c r="I85" s="2">
        <v>85</v>
      </c>
    </row>
    <row r="86" ht="19" customHeight="1" spans="1:9">
      <c r="A86" s="2">
        <v>1</v>
      </c>
      <c r="B86" s="2">
        <v>1</v>
      </c>
      <c r="C86" s="2" t="s">
        <v>539</v>
      </c>
      <c r="D86" s="2" t="s">
        <v>121</v>
      </c>
      <c r="E86" s="2" t="s">
        <v>121</v>
      </c>
      <c r="F86" s="2" t="s">
        <v>1100</v>
      </c>
      <c r="G86" s="3">
        <v>150</v>
      </c>
      <c r="H86" s="2" t="s">
        <v>3890</v>
      </c>
      <c r="I86" s="2">
        <v>86</v>
      </c>
    </row>
    <row r="87" ht="19" customHeight="1" spans="1:9">
      <c r="A87" s="2">
        <v>1</v>
      </c>
      <c r="B87" s="2">
        <v>1</v>
      </c>
      <c r="C87" s="2" t="s">
        <v>669</v>
      </c>
      <c r="D87" s="2" t="s">
        <v>121</v>
      </c>
      <c r="E87" s="2" t="s">
        <v>121</v>
      </c>
      <c r="F87" s="2" t="s">
        <v>1100</v>
      </c>
      <c r="G87" s="3">
        <v>150</v>
      </c>
      <c r="H87" s="2" t="s">
        <v>3890</v>
      </c>
      <c r="I87" s="2">
        <v>87</v>
      </c>
    </row>
    <row r="88" ht="19" customHeight="1" spans="1:9">
      <c r="A88" s="2">
        <v>1</v>
      </c>
      <c r="B88" s="2">
        <v>1</v>
      </c>
      <c r="C88" s="2" t="s">
        <v>547</v>
      </c>
      <c r="D88" s="2" t="s">
        <v>121</v>
      </c>
      <c r="E88" s="2" t="s">
        <v>121</v>
      </c>
      <c r="F88" s="2" t="s">
        <v>1100</v>
      </c>
      <c r="G88" s="3">
        <v>150</v>
      </c>
      <c r="H88" s="2" t="s">
        <v>3890</v>
      </c>
      <c r="I88" s="2">
        <v>88</v>
      </c>
    </row>
    <row r="89" ht="19" customHeight="1" spans="1:9">
      <c r="A89" s="2">
        <v>1</v>
      </c>
      <c r="B89" s="2">
        <v>1</v>
      </c>
      <c r="C89" s="2" t="s">
        <v>612</v>
      </c>
      <c r="D89" s="2" t="s">
        <v>564</v>
      </c>
      <c r="E89" s="2" t="s">
        <v>564</v>
      </c>
      <c r="F89" s="2" t="s">
        <v>1100</v>
      </c>
      <c r="G89" s="3">
        <v>16.77</v>
      </c>
      <c r="H89" s="2" t="s">
        <v>3890</v>
      </c>
      <c r="I89" s="2">
        <v>89</v>
      </c>
    </row>
    <row r="90" ht="19" customHeight="1" spans="1:9">
      <c r="A90" s="2">
        <v>1</v>
      </c>
      <c r="B90" s="2">
        <v>1</v>
      </c>
      <c r="C90" s="2" t="s">
        <v>3198</v>
      </c>
      <c r="D90" s="2" t="s">
        <v>564</v>
      </c>
      <c r="E90" s="2" t="s">
        <v>564</v>
      </c>
      <c r="F90" s="2" t="s">
        <v>1100</v>
      </c>
      <c r="G90" s="3">
        <v>150</v>
      </c>
      <c r="H90" s="2" t="s">
        <v>3890</v>
      </c>
      <c r="I90" s="2">
        <v>90</v>
      </c>
    </row>
    <row r="91" ht="19" customHeight="1" spans="1:9">
      <c r="A91" s="2">
        <v>1</v>
      </c>
      <c r="B91" s="2">
        <v>1</v>
      </c>
      <c r="C91" s="2" t="s">
        <v>3204</v>
      </c>
      <c r="D91" s="2" t="s">
        <v>564</v>
      </c>
      <c r="E91" s="2" t="s">
        <v>564</v>
      </c>
      <c r="F91" s="2" t="s">
        <v>1100</v>
      </c>
      <c r="G91" s="3">
        <v>48.39</v>
      </c>
      <c r="H91" s="2" t="s">
        <v>3890</v>
      </c>
      <c r="I91" s="2">
        <v>91</v>
      </c>
    </row>
    <row r="92" ht="19" customHeight="1" spans="1:9">
      <c r="A92" s="2">
        <v>1</v>
      </c>
      <c r="B92" s="2">
        <v>1</v>
      </c>
      <c r="C92" s="2" t="s">
        <v>637</v>
      </c>
      <c r="D92" s="2" t="s">
        <v>564</v>
      </c>
      <c r="E92" s="2" t="s">
        <v>564</v>
      </c>
      <c r="F92" s="2" t="s">
        <v>1100</v>
      </c>
      <c r="G92" s="3">
        <v>150</v>
      </c>
      <c r="H92" s="2" t="s">
        <v>3890</v>
      </c>
      <c r="I92" s="2">
        <v>92</v>
      </c>
    </row>
    <row r="93" ht="19" customHeight="1" spans="1:9">
      <c r="A93" s="2">
        <v>1</v>
      </c>
      <c r="B93" s="2">
        <v>1</v>
      </c>
      <c r="C93" s="2" t="s">
        <v>641</v>
      </c>
      <c r="D93" s="2" t="s">
        <v>564</v>
      </c>
      <c r="E93" s="2" t="s">
        <v>564</v>
      </c>
      <c r="F93" s="2" t="s">
        <v>1100</v>
      </c>
      <c r="G93" s="3">
        <v>150</v>
      </c>
      <c r="H93" s="2" t="s">
        <v>3890</v>
      </c>
      <c r="I93" s="2">
        <v>93</v>
      </c>
    </row>
    <row r="94" ht="19" customHeight="1" spans="1:9">
      <c r="A94" s="2">
        <v>1</v>
      </c>
      <c r="B94" s="2">
        <v>1</v>
      </c>
      <c r="C94" s="2" t="s">
        <v>3230</v>
      </c>
      <c r="D94" s="2" t="s">
        <v>564</v>
      </c>
      <c r="E94" s="2" t="s">
        <v>564</v>
      </c>
      <c r="F94" s="2" t="s">
        <v>1100</v>
      </c>
      <c r="G94" s="3">
        <v>150</v>
      </c>
      <c r="H94" s="2" t="s">
        <v>3890</v>
      </c>
      <c r="I94" s="2">
        <v>94</v>
      </c>
    </row>
    <row r="95" ht="19" customHeight="1" spans="1:9">
      <c r="A95" s="2">
        <v>1</v>
      </c>
      <c r="B95" s="2">
        <v>1</v>
      </c>
      <c r="C95" s="2" t="s">
        <v>667</v>
      </c>
      <c r="D95" s="2" t="s">
        <v>564</v>
      </c>
      <c r="E95" s="2" t="s">
        <v>564</v>
      </c>
      <c r="F95" s="2" t="s">
        <v>1100</v>
      </c>
      <c r="G95" s="3">
        <v>150</v>
      </c>
      <c r="H95" s="2" t="s">
        <v>3890</v>
      </c>
      <c r="I95" s="2">
        <v>95</v>
      </c>
    </row>
    <row r="96" ht="19" customHeight="1" spans="1:9">
      <c r="A96" s="2">
        <v>1</v>
      </c>
      <c r="B96" s="2">
        <v>1</v>
      </c>
      <c r="C96" s="2" t="s">
        <v>545</v>
      </c>
      <c r="D96" s="2" t="s">
        <v>564</v>
      </c>
      <c r="E96" s="2" t="s">
        <v>564</v>
      </c>
      <c r="F96" s="2" t="s">
        <v>1100</v>
      </c>
      <c r="G96" s="3">
        <v>150</v>
      </c>
      <c r="H96" s="2" t="s">
        <v>3890</v>
      </c>
      <c r="I96" s="2">
        <v>96</v>
      </c>
    </row>
    <row r="97" ht="19" customHeight="1" spans="1:9">
      <c r="A97" s="2">
        <v>1</v>
      </c>
      <c r="B97" s="2">
        <v>1</v>
      </c>
      <c r="C97" s="2" t="s">
        <v>671</v>
      </c>
      <c r="D97" s="2" t="s">
        <v>564</v>
      </c>
      <c r="E97" s="2" t="s">
        <v>564</v>
      </c>
      <c r="F97" s="2" t="s">
        <v>1100</v>
      </c>
      <c r="G97" s="3">
        <v>150</v>
      </c>
      <c r="H97" s="2" t="s">
        <v>3890</v>
      </c>
      <c r="I97" s="2">
        <v>97</v>
      </c>
    </row>
    <row r="98" ht="19" customHeight="1" spans="1:9">
      <c r="A98" s="2">
        <v>1</v>
      </c>
      <c r="B98" s="2">
        <v>1</v>
      </c>
      <c r="C98" s="2" t="s">
        <v>555</v>
      </c>
      <c r="D98" s="2" t="s">
        <v>564</v>
      </c>
      <c r="E98" s="2" t="s">
        <v>564</v>
      </c>
      <c r="F98" s="2" t="s">
        <v>1100</v>
      </c>
      <c r="G98" s="3">
        <v>150</v>
      </c>
      <c r="H98" s="2" t="s">
        <v>3890</v>
      </c>
      <c r="I98" s="2">
        <v>98</v>
      </c>
    </row>
    <row r="99" ht="19" customHeight="1" spans="1:9">
      <c r="A99" s="2">
        <v>1</v>
      </c>
      <c r="B99" s="2">
        <v>1</v>
      </c>
      <c r="C99" s="2" t="s">
        <v>556</v>
      </c>
      <c r="D99" s="2" t="s">
        <v>564</v>
      </c>
      <c r="E99" s="2" t="s">
        <v>564</v>
      </c>
      <c r="F99" s="2" t="s">
        <v>1100</v>
      </c>
      <c r="G99" s="3">
        <v>150</v>
      </c>
      <c r="H99" s="2" t="s">
        <v>3890</v>
      </c>
      <c r="I99" s="2">
        <v>99</v>
      </c>
    </row>
    <row r="100" ht="19" customHeight="1" spans="1:9">
      <c r="A100" s="2">
        <v>1</v>
      </c>
      <c r="B100" s="2">
        <v>1</v>
      </c>
      <c r="C100" s="2" t="s">
        <v>170</v>
      </c>
      <c r="D100" s="2" t="s">
        <v>3273</v>
      </c>
      <c r="E100" s="2" t="s">
        <v>3273</v>
      </c>
      <c r="F100" s="2" t="s">
        <v>1100</v>
      </c>
      <c r="G100" s="3">
        <v>91.94</v>
      </c>
      <c r="H100" s="2" t="s">
        <v>3890</v>
      </c>
      <c r="I100" s="2">
        <v>100</v>
      </c>
    </row>
    <row r="101" ht="19" customHeight="1" spans="1:9">
      <c r="A101" s="2">
        <v>2</v>
      </c>
      <c r="B101" s="2">
        <v>2</v>
      </c>
      <c r="C101" s="2" t="s">
        <v>505</v>
      </c>
      <c r="D101" s="2" t="s">
        <v>3070</v>
      </c>
      <c r="E101" s="2" t="s">
        <v>3070</v>
      </c>
      <c r="F101" s="2" t="s">
        <v>1100</v>
      </c>
      <c r="G101" s="3">
        <v>150</v>
      </c>
      <c r="H101" s="2" t="s">
        <v>3891</v>
      </c>
      <c r="I101" s="2">
        <v>2</v>
      </c>
    </row>
    <row r="102" ht="19" customHeight="1" spans="1:9">
      <c r="A102" s="2">
        <v>2</v>
      </c>
      <c r="B102" s="2">
        <v>2</v>
      </c>
      <c r="C102" s="2" t="s">
        <v>185</v>
      </c>
      <c r="D102" s="2" t="s">
        <v>179</v>
      </c>
      <c r="E102" s="2" t="s">
        <v>179</v>
      </c>
      <c r="F102" s="2" t="s">
        <v>1100</v>
      </c>
      <c r="G102" s="3">
        <v>1000</v>
      </c>
      <c r="H102" s="2" t="s">
        <v>3891</v>
      </c>
      <c r="I102" s="2">
        <v>3</v>
      </c>
    </row>
    <row r="103" ht="19" customHeight="1" spans="1:9">
      <c r="A103" s="2">
        <v>2</v>
      </c>
      <c r="B103" s="2">
        <v>2</v>
      </c>
      <c r="C103" s="2" t="s">
        <v>192</v>
      </c>
      <c r="D103" s="2" t="s">
        <v>179</v>
      </c>
      <c r="E103" s="2" t="s">
        <v>179</v>
      </c>
      <c r="F103" s="2" t="s">
        <v>1100</v>
      </c>
      <c r="G103" s="3">
        <v>1000</v>
      </c>
      <c r="H103" s="2" t="s">
        <v>3891</v>
      </c>
      <c r="I103" s="2">
        <v>4</v>
      </c>
    </row>
    <row r="104" ht="19" customHeight="1" spans="1:9">
      <c r="A104" s="2">
        <v>2</v>
      </c>
      <c r="B104" s="2">
        <v>2</v>
      </c>
      <c r="C104" s="2" t="s">
        <v>195</v>
      </c>
      <c r="D104" s="2" t="s">
        <v>179</v>
      </c>
      <c r="E104" s="2" t="s">
        <v>179</v>
      </c>
      <c r="F104" s="2" t="s">
        <v>1100</v>
      </c>
      <c r="G104" s="3">
        <v>1000</v>
      </c>
      <c r="H104" s="2" t="s">
        <v>3891</v>
      </c>
      <c r="I104" s="2">
        <v>5</v>
      </c>
    </row>
    <row r="105" ht="19" customHeight="1" spans="1:9">
      <c r="A105" s="2">
        <v>2</v>
      </c>
      <c r="B105" s="2">
        <v>2</v>
      </c>
      <c r="C105" s="2" t="s">
        <v>2998</v>
      </c>
      <c r="D105" s="2" t="s">
        <v>179</v>
      </c>
      <c r="E105" s="2" t="s">
        <v>179</v>
      </c>
      <c r="F105" s="2" t="s">
        <v>1100</v>
      </c>
      <c r="G105" s="3">
        <v>1000</v>
      </c>
      <c r="H105" s="2" t="s">
        <v>3891</v>
      </c>
      <c r="I105" s="2">
        <v>6</v>
      </c>
    </row>
    <row r="106" ht="19" customHeight="1" spans="1:9">
      <c r="A106" s="2">
        <v>2</v>
      </c>
      <c r="B106" s="2">
        <v>2</v>
      </c>
      <c r="C106" s="2" t="s">
        <v>326</v>
      </c>
      <c r="D106" s="2" t="s">
        <v>179</v>
      </c>
      <c r="E106" s="2" t="s">
        <v>179</v>
      </c>
      <c r="F106" s="2" t="s">
        <v>1100</v>
      </c>
      <c r="G106" s="3">
        <v>1000</v>
      </c>
      <c r="H106" s="2" t="s">
        <v>3891</v>
      </c>
      <c r="I106" s="2">
        <v>7</v>
      </c>
    </row>
    <row r="107" ht="19" customHeight="1" spans="1:9">
      <c r="A107" s="2">
        <v>2</v>
      </c>
      <c r="B107" s="2">
        <v>2</v>
      </c>
      <c r="C107" s="2" t="s">
        <v>208</v>
      </c>
      <c r="D107" s="2" t="s">
        <v>179</v>
      </c>
      <c r="E107" s="2" t="s">
        <v>179</v>
      </c>
      <c r="F107" s="2" t="s">
        <v>1100</v>
      </c>
      <c r="G107" s="3">
        <v>1000</v>
      </c>
      <c r="H107" s="2" t="s">
        <v>3891</v>
      </c>
      <c r="I107" s="2">
        <v>8</v>
      </c>
    </row>
    <row r="108" ht="19" customHeight="1" spans="1:9">
      <c r="A108" s="2">
        <v>2</v>
      </c>
      <c r="B108" s="2">
        <v>2</v>
      </c>
      <c r="C108" s="2" t="s">
        <v>336</v>
      </c>
      <c r="D108" s="2" t="s">
        <v>179</v>
      </c>
      <c r="E108" s="2" t="s">
        <v>179</v>
      </c>
      <c r="F108" s="2" t="s">
        <v>3892</v>
      </c>
      <c r="G108" s="3">
        <v>1000</v>
      </c>
      <c r="H108" s="2" t="s">
        <v>3891</v>
      </c>
      <c r="I108" s="2">
        <v>9</v>
      </c>
    </row>
    <row r="109" ht="19" customHeight="1" spans="1:9">
      <c r="A109" s="2">
        <v>2</v>
      </c>
      <c r="B109" s="2">
        <v>2</v>
      </c>
      <c r="C109" s="2" t="s">
        <v>62</v>
      </c>
      <c r="D109" s="2" t="s">
        <v>179</v>
      </c>
      <c r="E109" s="2" t="s">
        <v>179</v>
      </c>
      <c r="F109" s="2" t="s">
        <v>3892</v>
      </c>
      <c r="G109" s="3">
        <v>1000</v>
      </c>
      <c r="H109" s="2" t="s">
        <v>3891</v>
      </c>
      <c r="I109" s="2">
        <v>10</v>
      </c>
    </row>
    <row r="110" ht="19" customHeight="1" spans="1:9">
      <c r="A110" s="2">
        <v>2</v>
      </c>
      <c r="B110" s="2">
        <v>2</v>
      </c>
      <c r="C110" s="2" t="s">
        <v>3043</v>
      </c>
      <c r="D110" s="2" t="s">
        <v>179</v>
      </c>
      <c r="E110" s="2" t="s">
        <v>179</v>
      </c>
      <c r="F110" s="2" t="s">
        <v>4</v>
      </c>
      <c r="G110" s="3">
        <v>150</v>
      </c>
      <c r="H110" s="2" t="s">
        <v>3891</v>
      </c>
      <c r="I110" s="2">
        <v>11</v>
      </c>
    </row>
    <row r="111" ht="19" customHeight="1" spans="1:9">
      <c r="A111" s="2">
        <v>2</v>
      </c>
      <c r="B111" s="2">
        <v>2</v>
      </c>
      <c r="C111" s="2" t="s">
        <v>240</v>
      </c>
      <c r="D111" s="2" t="s">
        <v>179</v>
      </c>
      <c r="E111" s="2" t="s">
        <v>179</v>
      </c>
      <c r="F111" s="2" t="s">
        <v>1100</v>
      </c>
      <c r="G111" s="3">
        <v>150</v>
      </c>
      <c r="H111" s="2" t="s">
        <v>3891</v>
      </c>
      <c r="I111" s="2">
        <v>12</v>
      </c>
    </row>
    <row r="112" ht="19" customHeight="1" spans="1:9">
      <c r="A112" s="2">
        <v>2</v>
      </c>
      <c r="B112" s="2">
        <v>2</v>
      </c>
      <c r="C112" s="2" t="s">
        <v>3435</v>
      </c>
      <c r="D112" s="2" t="s">
        <v>179</v>
      </c>
      <c r="E112" s="2" t="s">
        <v>179</v>
      </c>
      <c r="F112" s="2" t="s">
        <v>1100</v>
      </c>
      <c r="G112" s="3">
        <v>213.57</v>
      </c>
      <c r="H112" s="2" t="s">
        <v>3891</v>
      </c>
      <c r="I112" s="2">
        <v>13</v>
      </c>
    </row>
    <row r="113" ht="19" customHeight="1" spans="1:9">
      <c r="A113" s="2">
        <v>2</v>
      </c>
      <c r="B113" s="2">
        <v>2</v>
      </c>
      <c r="C113" s="2" t="s">
        <v>3201</v>
      </c>
      <c r="D113" s="2" t="s">
        <v>179</v>
      </c>
      <c r="E113" s="2" t="s">
        <v>179</v>
      </c>
      <c r="F113" s="2" t="s">
        <v>3892</v>
      </c>
      <c r="G113" s="3">
        <v>260</v>
      </c>
      <c r="H113" s="2" t="s">
        <v>3891</v>
      </c>
      <c r="I113" s="2">
        <v>14</v>
      </c>
    </row>
    <row r="114" ht="19" customHeight="1" spans="1:9">
      <c r="A114" s="2">
        <v>2</v>
      </c>
      <c r="B114" s="2">
        <v>2</v>
      </c>
      <c r="C114" s="2" t="s">
        <v>3211</v>
      </c>
      <c r="D114" s="2" t="s">
        <v>179</v>
      </c>
      <c r="E114" s="2" t="s">
        <v>179</v>
      </c>
      <c r="F114" s="2" t="s">
        <v>1100</v>
      </c>
      <c r="G114" s="3">
        <v>260</v>
      </c>
      <c r="H114" s="2" t="s">
        <v>3891</v>
      </c>
      <c r="I114" s="2">
        <v>15</v>
      </c>
    </row>
    <row r="115" ht="19" customHeight="1" spans="1:9">
      <c r="A115" s="2">
        <v>2</v>
      </c>
      <c r="B115" s="2">
        <v>2</v>
      </c>
      <c r="C115" s="2" t="s">
        <v>3439</v>
      </c>
      <c r="D115" s="2" t="s">
        <v>179</v>
      </c>
      <c r="E115" s="2" t="s">
        <v>179</v>
      </c>
      <c r="F115" s="2" t="s">
        <v>1100</v>
      </c>
      <c r="G115" s="3">
        <v>213.57</v>
      </c>
      <c r="H115" s="2" t="s">
        <v>3891</v>
      </c>
      <c r="I115" s="2">
        <v>16</v>
      </c>
    </row>
    <row r="116" ht="19" customHeight="1" spans="1:9">
      <c r="A116" s="2">
        <v>2</v>
      </c>
      <c r="B116" s="2">
        <v>2</v>
      </c>
      <c r="C116" s="2" t="s">
        <v>3236</v>
      </c>
      <c r="D116" s="2" t="s">
        <v>179</v>
      </c>
      <c r="E116" s="2" t="s">
        <v>179</v>
      </c>
      <c r="F116" s="2" t="s">
        <v>3892</v>
      </c>
      <c r="G116" s="3">
        <v>260</v>
      </c>
      <c r="H116" s="2" t="s">
        <v>3891</v>
      </c>
      <c r="I116" s="2">
        <v>17</v>
      </c>
    </row>
    <row r="117" ht="19" customHeight="1" spans="1:9">
      <c r="A117" s="2">
        <v>2</v>
      </c>
      <c r="B117" s="2">
        <v>2</v>
      </c>
      <c r="C117" s="2" t="s">
        <v>3450</v>
      </c>
      <c r="D117" s="2" t="s">
        <v>179</v>
      </c>
      <c r="E117" s="2" t="s">
        <v>179</v>
      </c>
      <c r="F117" s="2" t="s">
        <v>1100</v>
      </c>
      <c r="G117" s="3">
        <v>213.57</v>
      </c>
      <c r="H117" s="2" t="s">
        <v>3891</v>
      </c>
      <c r="I117" s="2">
        <v>18</v>
      </c>
    </row>
    <row r="118" ht="19" customHeight="1" spans="1:9">
      <c r="A118" s="2">
        <v>2</v>
      </c>
      <c r="B118" s="2">
        <v>2</v>
      </c>
      <c r="C118" s="2" t="s">
        <v>263</v>
      </c>
      <c r="D118" s="2" t="s">
        <v>179</v>
      </c>
      <c r="E118" s="2" t="s">
        <v>179</v>
      </c>
      <c r="F118" s="2" t="s">
        <v>1100</v>
      </c>
      <c r="G118" s="3">
        <v>150</v>
      </c>
      <c r="H118" s="2" t="s">
        <v>3891</v>
      </c>
      <c r="I118" s="2">
        <v>19</v>
      </c>
    </row>
    <row r="119" ht="19" customHeight="1" spans="1:9">
      <c r="A119" s="2">
        <v>2</v>
      </c>
      <c r="B119" s="2">
        <v>2</v>
      </c>
      <c r="C119" s="2" t="s">
        <v>267</v>
      </c>
      <c r="D119" s="2" t="s">
        <v>179</v>
      </c>
      <c r="E119" s="2" t="s">
        <v>179</v>
      </c>
      <c r="F119" s="2" t="s">
        <v>4</v>
      </c>
      <c r="G119" s="3">
        <v>150</v>
      </c>
      <c r="H119" s="2" t="s">
        <v>3891</v>
      </c>
      <c r="I119" s="2">
        <v>20</v>
      </c>
    </row>
    <row r="120" ht="19" customHeight="1" spans="1:9">
      <c r="A120" s="2">
        <v>2</v>
      </c>
      <c r="B120" s="2">
        <v>2</v>
      </c>
      <c r="C120" s="2" t="s">
        <v>269</v>
      </c>
      <c r="D120" s="2" t="s">
        <v>179</v>
      </c>
      <c r="E120" s="2" t="s">
        <v>179</v>
      </c>
      <c r="F120" s="2" t="s">
        <v>4</v>
      </c>
      <c r="G120" s="3">
        <v>150</v>
      </c>
      <c r="H120" s="2" t="s">
        <v>3891</v>
      </c>
      <c r="I120" s="2">
        <v>21</v>
      </c>
    </row>
    <row r="121" ht="19" customHeight="1" spans="1:9">
      <c r="A121" s="2">
        <v>2</v>
      </c>
      <c r="B121" s="2">
        <v>2</v>
      </c>
      <c r="C121" s="2" t="s">
        <v>3356</v>
      </c>
      <c r="D121" s="2" t="s">
        <v>179</v>
      </c>
      <c r="E121" s="2" t="s">
        <v>179</v>
      </c>
      <c r="F121" s="2" t="s">
        <v>4</v>
      </c>
      <c r="G121" s="3">
        <v>150</v>
      </c>
      <c r="H121" s="2" t="s">
        <v>3891</v>
      </c>
      <c r="I121" s="2">
        <v>22</v>
      </c>
    </row>
    <row r="122" ht="19" customHeight="1" spans="1:9">
      <c r="A122" s="2">
        <v>2</v>
      </c>
      <c r="B122" s="2">
        <v>2</v>
      </c>
      <c r="C122" s="2" t="s">
        <v>3374</v>
      </c>
      <c r="D122" s="2" t="s">
        <v>179</v>
      </c>
      <c r="E122" s="2" t="s">
        <v>179</v>
      </c>
      <c r="F122" s="2" t="s">
        <v>4</v>
      </c>
      <c r="G122" s="3">
        <v>150</v>
      </c>
      <c r="H122" s="2" t="s">
        <v>3891</v>
      </c>
      <c r="I122" s="2">
        <v>23</v>
      </c>
    </row>
    <row r="123" ht="19" customHeight="1" spans="1:9">
      <c r="A123" s="2">
        <v>2</v>
      </c>
      <c r="B123" s="2">
        <v>2</v>
      </c>
      <c r="C123" s="2" t="s">
        <v>272</v>
      </c>
      <c r="D123" s="2" t="s">
        <v>179</v>
      </c>
      <c r="E123" s="2" t="s">
        <v>179</v>
      </c>
      <c r="F123" s="2" t="s">
        <v>4</v>
      </c>
      <c r="G123" s="3">
        <v>150</v>
      </c>
      <c r="H123" s="2" t="s">
        <v>3891</v>
      </c>
      <c r="I123" s="2">
        <v>24</v>
      </c>
    </row>
    <row r="124" ht="19" customHeight="1" spans="1:9">
      <c r="A124" s="2">
        <v>2</v>
      </c>
      <c r="B124" s="2">
        <v>2</v>
      </c>
      <c r="C124" s="2" t="s">
        <v>523</v>
      </c>
      <c r="D124" s="2" t="s">
        <v>444</v>
      </c>
      <c r="E124" s="2" t="s">
        <v>444</v>
      </c>
      <c r="F124" s="2" t="s">
        <v>1100</v>
      </c>
      <c r="G124" s="3">
        <v>150</v>
      </c>
      <c r="H124" s="2" t="s">
        <v>3891</v>
      </c>
      <c r="I124" s="2">
        <v>25</v>
      </c>
    </row>
    <row r="125" ht="19" customHeight="1" spans="1:9">
      <c r="A125" s="2">
        <v>2</v>
      </c>
      <c r="B125" s="2">
        <v>2</v>
      </c>
      <c r="C125" s="2" t="s">
        <v>3107</v>
      </c>
      <c r="D125" s="2" t="s">
        <v>356</v>
      </c>
      <c r="E125" s="2" t="s">
        <v>356</v>
      </c>
      <c r="F125" s="2" t="s">
        <v>4</v>
      </c>
      <c r="G125" s="3">
        <v>260</v>
      </c>
      <c r="H125" s="2" t="s">
        <v>3891</v>
      </c>
      <c r="I125" s="2">
        <v>26</v>
      </c>
    </row>
    <row r="126" ht="19" customHeight="1" spans="1:9">
      <c r="A126" s="2">
        <v>2</v>
      </c>
      <c r="B126" s="2">
        <v>2</v>
      </c>
      <c r="C126" s="2" t="s">
        <v>3431</v>
      </c>
      <c r="D126" s="2" t="s">
        <v>356</v>
      </c>
      <c r="E126" s="2" t="s">
        <v>356</v>
      </c>
      <c r="F126" s="2" t="s">
        <v>1100</v>
      </c>
      <c r="G126" s="3">
        <v>111.43</v>
      </c>
      <c r="H126" s="2" t="s">
        <v>3891</v>
      </c>
      <c r="I126" s="2">
        <v>27</v>
      </c>
    </row>
    <row r="127" ht="19" customHeight="1" spans="1:9">
      <c r="A127" s="2">
        <v>2</v>
      </c>
      <c r="B127" s="2">
        <v>2</v>
      </c>
      <c r="C127" s="2" t="s">
        <v>703</v>
      </c>
      <c r="D127" s="2" t="s">
        <v>356</v>
      </c>
      <c r="E127" s="2" t="s">
        <v>356</v>
      </c>
      <c r="F127" s="2" t="s">
        <v>1100</v>
      </c>
      <c r="G127" s="3">
        <v>150</v>
      </c>
      <c r="H127" s="2" t="s">
        <v>3891</v>
      </c>
      <c r="I127" s="2">
        <v>28</v>
      </c>
    </row>
    <row r="128" ht="19" customHeight="1" spans="1:9">
      <c r="A128" s="2">
        <v>2</v>
      </c>
      <c r="B128" s="2">
        <v>2</v>
      </c>
      <c r="C128" s="2" t="s">
        <v>3443</v>
      </c>
      <c r="D128" s="2" t="s">
        <v>356</v>
      </c>
      <c r="E128" s="2" t="s">
        <v>356</v>
      </c>
      <c r="F128" s="2" t="s">
        <v>1100</v>
      </c>
      <c r="G128" s="3">
        <v>150</v>
      </c>
      <c r="H128" s="2" t="s">
        <v>3891</v>
      </c>
      <c r="I128" s="2">
        <v>29</v>
      </c>
    </row>
    <row r="129" ht="19" customHeight="1" spans="1:9">
      <c r="A129" s="2">
        <v>2</v>
      </c>
      <c r="B129" s="2">
        <v>2</v>
      </c>
      <c r="C129" s="2" t="s">
        <v>405</v>
      </c>
      <c r="D129" s="2" t="s">
        <v>356</v>
      </c>
      <c r="E129" s="2" t="s">
        <v>356</v>
      </c>
      <c r="F129" s="2" t="s">
        <v>1100</v>
      </c>
      <c r="G129" s="3">
        <v>150</v>
      </c>
      <c r="H129" s="2" t="s">
        <v>3891</v>
      </c>
      <c r="I129" s="2">
        <v>30</v>
      </c>
    </row>
    <row r="130" ht="19" customHeight="1" spans="1:9">
      <c r="A130" s="2">
        <v>2</v>
      </c>
      <c r="B130" s="2">
        <v>2</v>
      </c>
      <c r="C130" s="2" t="s">
        <v>3255</v>
      </c>
      <c r="D130" s="2" t="s">
        <v>356</v>
      </c>
      <c r="E130" s="2" t="s">
        <v>356</v>
      </c>
      <c r="F130" s="2" t="s">
        <v>4</v>
      </c>
      <c r="G130" s="3">
        <v>150</v>
      </c>
      <c r="H130" s="2" t="s">
        <v>3891</v>
      </c>
      <c r="I130" s="2">
        <v>31</v>
      </c>
    </row>
    <row r="131" ht="19" customHeight="1" spans="1:9">
      <c r="A131" s="2">
        <v>2</v>
      </c>
      <c r="B131" s="2">
        <v>2</v>
      </c>
      <c r="C131" s="2" t="s">
        <v>407</v>
      </c>
      <c r="D131" s="2" t="s">
        <v>356</v>
      </c>
      <c r="E131" s="2" t="s">
        <v>356</v>
      </c>
      <c r="F131" s="2" t="s">
        <v>4</v>
      </c>
      <c r="G131" s="3">
        <v>150</v>
      </c>
      <c r="H131" s="2" t="s">
        <v>3891</v>
      </c>
      <c r="I131" s="2">
        <v>32</v>
      </c>
    </row>
    <row r="132" ht="19" customHeight="1" spans="1:9">
      <c r="A132" s="2">
        <v>2</v>
      </c>
      <c r="B132" s="2">
        <v>2</v>
      </c>
      <c r="C132" s="2" t="s">
        <v>409</v>
      </c>
      <c r="D132" s="2" t="s">
        <v>356</v>
      </c>
      <c r="E132" s="2" t="s">
        <v>356</v>
      </c>
      <c r="F132" s="2" t="s">
        <v>1100</v>
      </c>
      <c r="G132" s="3">
        <v>241.43</v>
      </c>
      <c r="H132" s="2" t="s">
        <v>3891</v>
      </c>
      <c r="I132" s="2">
        <v>33</v>
      </c>
    </row>
    <row r="133" ht="19" customHeight="1" spans="1:9">
      <c r="A133" s="2">
        <v>2</v>
      </c>
      <c r="B133" s="2">
        <v>2</v>
      </c>
      <c r="C133" s="2" t="s">
        <v>3261</v>
      </c>
      <c r="D133" s="2" t="s">
        <v>356</v>
      </c>
      <c r="E133" s="2" t="s">
        <v>356</v>
      </c>
      <c r="F133" s="2" t="s">
        <v>1100</v>
      </c>
      <c r="G133" s="3">
        <v>260</v>
      </c>
      <c r="H133" s="2" t="s">
        <v>3891</v>
      </c>
      <c r="I133" s="2">
        <v>34</v>
      </c>
    </row>
    <row r="134" ht="19" customHeight="1" spans="1:9">
      <c r="A134" s="2">
        <v>2</v>
      </c>
      <c r="B134" s="2">
        <v>2</v>
      </c>
      <c r="C134" s="2" t="s">
        <v>413</v>
      </c>
      <c r="D134" s="2" t="s">
        <v>356</v>
      </c>
      <c r="E134" s="2" t="s">
        <v>356</v>
      </c>
      <c r="F134" s="2" t="s">
        <v>1100</v>
      </c>
      <c r="G134" s="3">
        <v>260</v>
      </c>
      <c r="H134" s="2" t="s">
        <v>3891</v>
      </c>
      <c r="I134" s="2">
        <v>35</v>
      </c>
    </row>
    <row r="135" ht="19" customHeight="1" spans="1:9">
      <c r="A135" s="2">
        <v>2</v>
      </c>
      <c r="B135" s="2">
        <v>2</v>
      </c>
      <c r="C135" s="2" t="s">
        <v>705</v>
      </c>
      <c r="D135" s="2" t="s">
        <v>356</v>
      </c>
      <c r="E135" s="2" t="s">
        <v>356</v>
      </c>
      <c r="F135" s="2" t="s">
        <v>1100</v>
      </c>
      <c r="G135" s="3">
        <v>144.64</v>
      </c>
      <c r="H135" s="2" t="s">
        <v>3891</v>
      </c>
      <c r="I135" s="2">
        <v>36</v>
      </c>
    </row>
    <row r="136" ht="19" customHeight="1" spans="1:9">
      <c r="A136" s="2">
        <v>2</v>
      </c>
      <c r="B136" s="2">
        <v>2</v>
      </c>
      <c r="C136" s="2" t="s">
        <v>3299</v>
      </c>
      <c r="D136" s="2" t="s">
        <v>356</v>
      </c>
      <c r="E136" s="2" t="s">
        <v>356</v>
      </c>
      <c r="F136" s="2" t="s">
        <v>1100</v>
      </c>
      <c r="G136" s="3">
        <v>150</v>
      </c>
      <c r="H136" s="2" t="s">
        <v>3891</v>
      </c>
      <c r="I136" s="2">
        <v>37</v>
      </c>
    </row>
    <row r="137" ht="19" customHeight="1" spans="1:9">
      <c r="A137" s="2">
        <v>2</v>
      </c>
      <c r="B137" s="2">
        <v>2</v>
      </c>
      <c r="C137" s="2" t="s">
        <v>420</v>
      </c>
      <c r="D137" s="2" t="s">
        <v>356</v>
      </c>
      <c r="E137" s="2" t="s">
        <v>356</v>
      </c>
      <c r="F137" s="2" t="s">
        <v>4</v>
      </c>
      <c r="G137" s="3">
        <v>150</v>
      </c>
      <c r="H137" s="2" t="s">
        <v>3891</v>
      </c>
      <c r="I137" s="2">
        <v>38</v>
      </c>
    </row>
    <row r="138" ht="19" customHeight="1" spans="1:9">
      <c r="A138" s="2">
        <v>2</v>
      </c>
      <c r="B138" s="2">
        <v>2</v>
      </c>
      <c r="C138" s="2" t="s">
        <v>3316</v>
      </c>
      <c r="D138" s="2" t="s">
        <v>356</v>
      </c>
      <c r="E138" s="2" t="s">
        <v>356</v>
      </c>
      <c r="F138" s="2" t="s">
        <v>3892</v>
      </c>
      <c r="G138" s="3">
        <v>150</v>
      </c>
      <c r="H138" s="2" t="s">
        <v>3891</v>
      </c>
      <c r="I138" s="2">
        <v>39</v>
      </c>
    </row>
    <row r="139" ht="19" customHeight="1" spans="1:9">
      <c r="A139" s="2">
        <v>2</v>
      </c>
      <c r="B139" s="2">
        <v>2</v>
      </c>
      <c r="C139" s="2" t="s">
        <v>102</v>
      </c>
      <c r="D139" s="2" t="s">
        <v>356</v>
      </c>
      <c r="E139" s="2" t="s">
        <v>356</v>
      </c>
      <c r="F139" s="2" t="s">
        <v>1100</v>
      </c>
      <c r="G139" s="3">
        <v>16.07</v>
      </c>
      <c r="H139" s="2" t="s">
        <v>3891</v>
      </c>
      <c r="I139" s="2">
        <v>40</v>
      </c>
    </row>
    <row r="140" ht="19" customHeight="1" spans="1:9">
      <c r="A140" s="2">
        <v>2</v>
      </c>
      <c r="B140" s="2">
        <v>2</v>
      </c>
      <c r="C140" s="2" t="s">
        <v>430</v>
      </c>
      <c r="D140" s="2" t="s">
        <v>356</v>
      </c>
      <c r="E140" s="2" t="s">
        <v>356</v>
      </c>
      <c r="F140" s="2" t="s">
        <v>1100</v>
      </c>
      <c r="G140" s="3">
        <v>150</v>
      </c>
      <c r="H140" s="2" t="s">
        <v>3891</v>
      </c>
      <c r="I140" s="2">
        <v>41</v>
      </c>
    </row>
    <row r="141" ht="19" customHeight="1" spans="1:9">
      <c r="A141" s="2">
        <v>2</v>
      </c>
      <c r="B141" s="2">
        <v>2</v>
      </c>
      <c r="C141" s="2" t="s">
        <v>431</v>
      </c>
      <c r="D141" s="2" t="s">
        <v>356</v>
      </c>
      <c r="E141" s="2" t="s">
        <v>356</v>
      </c>
      <c r="F141" s="2" t="s">
        <v>4</v>
      </c>
      <c r="G141" s="3">
        <v>150</v>
      </c>
      <c r="H141" s="2" t="s">
        <v>3891</v>
      </c>
      <c r="I141" s="2">
        <v>42</v>
      </c>
    </row>
    <row r="142" ht="19" customHeight="1" spans="1:9">
      <c r="A142" s="2">
        <v>2</v>
      </c>
      <c r="B142" s="2">
        <v>2</v>
      </c>
      <c r="C142" s="2" t="s">
        <v>704</v>
      </c>
      <c r="D142" s="2" t="s">
        <v>356</v>
      </c>
      <c r="E142" s="2" t="s">
        <v>356</v>
      </c>
      <c r="F142" s="2" t="s">
        <v>1100</v>
      </c>
      <c r="G142" s="3">
        <v>150</v>
      </c>
      <c r="H142" s="2" t="s">
        <v>3891</v>
      </c>
      <c r="I142" s="2">
        <v>43</v>
      </c>
    </row>
    <row r="143" ht="19" customHeight="1" spans="1:9">
      <c r="A143" s="2">
        <v>2</v>
      </c>
      <c r="B143" s="2">
        <v>2</v>
      </c>
      <c r="C143" s="2" t="s">
        <v>435</v>
      </c>
      <c r="D143" s="2" t="s">
        <v>356</v>
      </c>
      <c r="E143" s="2" t="s">
        <v>356</v>
      </c>
      <c r="F143" s="2" t="s">
        <v>1100</v>
      </c>
      <c r="G143" s="3">
        <v>150</v>
      </c>
      <c r="H143" s="2" t="s">
        <v>3891</v>
      </c>
      <c r="I143" s="2">
        <v>44</v>
      </c>
    </row>
    <row r="144" ht="19" customHeight="1" spans="1:9">
      <c r="A144" s="2">
        <v>2</v>
      </c>
      <c r="B144" s="2">
        <v>2</v>
      </c>
      <c r="C144" s="2" t="s">
        <v>436</v>
      </c>
      <c r="D144" s="2" t="s">
        <v>356</v>
      </c>
      <c r="E144" s="2" t="s">
        <v>356</v>
      </c>
      <c r="F144" s="2" t="s">
        <v>4</v>
      </c>
      <c r="G144" s="3">
        <v>150</v>
      </c>
      <c r="H144" s="2" t="s">
        <v>3891</v>
      </c>
      <c r="I144" s="2">
        <v>45</v>
      </c>
    </row>
    <row r="145" ht="19" customHeight="1" spans="1:9">
      <c r="A145" s="2">
        <v>2</v>
      </c>
      <c r="B145" s="2">
        <v>2</v>
      </c>
      <c r="C145" s="2" t="s">
        <v>670</v>
      </c>
      <c r="D145" s="2" t="s">
        <v>3190</v>
      </c>
      <c r="E145" s="2" t="s">
        <v>3190</v>
      </c>
      <c r="F145" s="2" t="s">
        <v>4</v>
      </c>
      <c r="G145" s="3">
        <v>150</v>
      </c>
      <c r="H145" s="2" t="s">
        <v>3891</v>
      </c>
      <c r="I145" s="2">
        <v>46</v>
      </c>
    </row>
    <row r="146" ht="19" customHeight="1" spans="1:9">
      <c r="A146" s="2">
        <v>2</v>
      </c>
      <c r="B146" s="2">
        <v>2</v>
      </c>
      <c r="C146" s="2" t="s">
        <v>337</v>
      </c>
      <c r="D146" s="2" t="s">
        <v>312</v>
      </c>
      <c r="E146" s="2" t="s">
        <v>312</v>
      </c>
      <c r="F146" s="2" t="s">
        <v>1100</v>
      </c>
      <c r="G146" s="3">
        <v>1000</v>
      </c>
      <c r="H146" s="2" t="s">
        <v>3891</v>
      </c>
      <c r="I146" s="2">
        <v>47</v>
      </c>
    </row>
    <row r="147" ht="19" customHeight="1" spans="1:9">
      <c r="A147" s="2">
        <v>2</v>
      </c>
      <c r="B147" s="2">
        <v>2</v>
      </c>
      <c r="C147" s="2" t="s">
        <v>3152</v>
      </c>
      <c r="D147" s="2" t="s">
        <v>66</v>
      </c>
      <c r="E147" s="2" t="s">
        <v>66</v>
      </c>
      <c r="F147" s="2" t="s">
        <v>1100</v>
      </c>
      <c r="G147" s="3">
        <v>150</v>
      </c>
      <c r="H147" s="2" t="s">
        <v>3891</v>
      </c>
      <c r="I147" s="2">
        <v>48</v>
      </c>
    </row>
    <row r="148" ht="19" customHeight="1" spans="1:9">
      <c r="A148" s="2">
        <v>2</v>
      </c>
      <c r="B148" s="2">
        <v>2</v>
      </c>
      <c r="C148" s="2" t="s">
        <v>3450</v>
      </c>
      <c r="D148" s="2" t="s">
        <v>66</v>
      </c>
      <c r="E148" s="2" t="s">
        <v>66</v>
      </c>
      <c r="F148" s="2" t="s">
        <v>1100</v>
      </c>
      <c r="G148" s="3">
        <v>18.57</v>
      </c>
      <c r="H148" s="2" t="s">
        <v>3891</v>
      </c>
      <c r="I148" s="2">
        <v>49</v>
      </c>
    </row>
    <row r="149" ht="19" customHeight="1" spans="1:9">
      <c r="A149" s="2">
        <v>2</v>
      </c>
      <c r="B149" s="2">
        <v>2</v>
      </c>
      <c r="C149" s="2" t="s">
        <v>706</v>
      </c>
      <c r="D149" s="2" t="s">
        <v>66</v>
      </c>
      <c r="E149" s="2" t="s">
        <v>66</v>
      </c>
      <c r="F149" s="2" t="s">
        <v>1100</v>
      </c>
      <c r="G149" s="3">
        <v>150</v>
      </c>
      <c r="H149" s="2" t="s">
        <v>3891</v>
      </c>
      <c r="I149" s="2">
        <v>50</v>
      </c>
    </row>
    <row r="150" ht="19" customHeight="1" spans="1:9">
      <c r="A150" s="2">
        <v>2</v>
      </c>
      <c r="B150" s="2">
        <v>2</v>
      </c>
      <c r="C150" s="2" t="s">
        <v>291</v>
      </c>
      <c r="D150" s="2" t="s">
        <v>274</v>
      </c>
      <c r="E150" s="2" t="s">
        <v>274</v>
      </c>
      <c r="F150" s="2" t="s">
        <v>1100</v>
      </c>
      <c r="G150" s="3">
        <v>150</v>
      </c>
      <c r="H150" s="2" t="s">
        <v>3891</v>
      </c>
      <c r="I150" s="2">
        <v>51</v>
      </c>
    </row>
    <row r="151" ht="19" customHeight="1" spans="1:9">
      <c r="A151" s="2">
        <v>2</v>
      </c>
      <c r="B151" s="2">
        <v>2</v>
      </c>
      <c r="C151" s="2" t="s">
        <v>298</v>
      </c>
      <c r="D151" s="2" t="s">
        <v>274</v>
      </c>
      <c r="E151" s="2" t="s">
        <v>274</v>
      </c>
      <c r="F151" s="2" t="s">
        <v>1100</v>
      </c>
      <c r="G151" s="3">
        <v>150</v>
      </c>
      <c r="H151" s="2" t="s">
        <v>3891</v>
      </c>
      <c r="I151" s="2">
        <v>52</v>
      </c>
    </row>
    <row r="152" ht="19" customHeight="1" spans="1:9">
      <c r="A152" s="2">
        <v>2</v>
      </c>
      <c r="B152" s="2">
        <v>2</v>
      </c>
      <c r="C152" s="2" t="s">
        <v>308</v>
      </c>
      <c r="D152" s="2" t="s">
        <v>274</v>
      </c>
      <c r="E152" s="2" t="s">
        <v>274</v>
      </c>
      <c r="F152" s="2" t="s">
        <v>1100</v>
      </c>
      <c r="G152" s="3">
        <v>150</v>
      </c>
      <c r="H152" s="2" t="s">
        <v>3891</v>
      </c>
      <c r="I152" s="2">
        <v>53</v>
      </c>
    </row>
    <row r="153" ht="19" customHeight="1" spans="1:9">
      <c r="A153" s="2">
        <v>2</v>
      </c>
      <c r="B153" s="2">
        <v>2</v>
      </c>
      <c r="C153" s="2" t="s">
        <v>3103</v>
      </c>
      <c r="D153" s="2" t="s">
        <v>3104</v>
      </c>
      <c r="E153" s="2" t="s">
        <v>3104</v>
      </c>
      <c r="F153" s="2" t="s">
        <v>4</v>
      </c>
      <c r="G153" s="3">
        <v>150</v>
      </c>
      <c r="H153" s="2" t="s">
        <v>3891</v>
      </c>
      <c r="I153" s="2">
        <v>54</v>
      </c>
    </row>
    <row r="154" ht="19" customHeight="1" spans="1:9">
      <c r="A154" s="2">
        <v>2</v>
      </c>
      <c r="B154" s="2">
        <v>2</v>
      </c>
      <c r="C154" s="2" t="s">
        <v>3146</v>
      </c>
      <c r="D154" s="2" t="s">
        <v>3104</v>
      </c>
      <c r="E154" s="2" t="s">
        <v>3104</v>
      </c>
      <c r="F154" s="2" t="s">
        <v>4</v>
      </c>
      <c r="G154" s="3">
        <v>150</v>
      </c>
      <c r="H154" s="2" t="s">
        <v>3891</v>
      </c>
      <c r="I154" s="2">
        <v>55</v>
      </c>
    </row>
    <row r="155" ht="19" customHeight="1" spans="1:9">
      <c r="A155" s="2">
        <v>2</v>
      </c>
      <c r="B155" s="2">
        <v>2</v>
      </c>
      <c r="C155" s="2" t="s">
        <v>3148</v>
      </c>
      <c r="D155" s="2" t="s">
        <v>3104</v>
      </c>
      <c r="E155" s="2" t="s">
        <v>3104</v>
      </c>
      <c r="F155" s="2" t="s">
        <v>4</v>
      </c>
      <c r="G155" s="3">
        <v>150</v>
      </c>
      <c r="H155" s="2" t="s">
        <v>3891</v>
      </c>
      <c r="I155" s="2">
        <v>56</v>
      </c>
    </row>
    <row r="156" ht="19" customHeight="1" spans="1:9">
      <c r="A156" s="2">
        <v>2</v>
      </c>
      <c r="B156" s="2">
        <v>2</v>
      </c>
      <c r="C156" s="2" t="s">
        <v>3431</v>
      </c>
      <c r="D156" s="2" t="s">
        <v>3104</v>
      </c>
      <c r="E156" s="2" t="s">
        <v>3104</v>
      </c>
      <c r="F156" s="2" t="s">
        <v>1100</v>
      </c>
      <c r="G156" s="3">
        <v>27.86</v>
      </c>
      <c r="H156" s="2" t="s">
        <v>3891</v>
      </c>
      <c r="I156" s="2">
        <v>57</v>
      </c>
    </row>
    <row r="157" ht="19" customHeight="1" spans="1:9">
      <c r="A157" s="2">
        <v>2</v>
      </c>
      <c r="B157" s="2">
        <v>2</v>
      </c>
      <c r="C157" s="2" t="s">
        <v>352</v>
      </c>
      <c r="D157" s="2" t="s">
        <v>3104</v>
      </c>
      <c r="E157" s="2" t="s">
        <v>3104</v>
      </c>
      <c r="F157" s="2" t="s">
        <v>1100</v>
      </c>
      <c r="G157" s="3">
        <v>37.14</v>
      </c>
      <c r="H157" s="2" t="s">
        <v>3891</v>
      </c>
      <c r="I157" s="2">
        <v>58</v>
      </c>
    </row>
    <row r="158" ht="19" customHeight="1" spans="1:9">
      <c r="A158" s="2">
        <v>2</v>
      </c>
      <c r="B158" s="2">
        <v>2</v>
      </c>
      <c r="C158" s="2" t="s">
        <v>258</v>
      </c>
      <c r="D158" s="2" t="s">
        <v>3104</v>
      </c>
      <c r="E158" s="2" t="s">
        <v>3104</v>
      </c>
      <c r="F158" s="2" t="s">
        <v>1100</v>
      </c>
      <c r="G158" s="3">
        <v>157.86</v>
      </c>
      <c r="H158" s="2" t="s">
        <v>3891</v>
      </c>
      <c r="I158" s="2">
        <v>59</v>
      </c>
    </row>
    <row r="159" ht="19" customHeight="1" spans="1:9">
      <c r="A159" s="2">
        <v>2</v>
      </c>
      <c r="B159" s="2">
        <v>2</v>
      </c>
      <c r="C159" s="2" t="s">
        <v>97</v>
      </c>
      <c r="D159" s="2" t="s">
        <v>3104</v>
      </c>
      <c r="E159" s="2" t="s">
        <v>3104</v>
      </c>
      <c r="F159" s="2" t="s">
        <v>4</v>
      </c>
      <c r="G159" s="3">
        <v>150</v>
      </c>
      <c r="H159" s="2" t="s">
        <v>3891</v>
      </c>
      <c r="I159" s="2">
        <v>60</v>
      </c>
    </row>
    <row r="160" ht="19" customHeight="1" spans="1:9">
      <c r="A160" s="2">
        <v>2</v>
      </c>
      <c r="B160" s="2">
        <v>2</v>
      </c>
      <c r="C160" s="2" t="s">
        <v>3381</v>
      </c>
      <c r="D160" s="2" t="s">
        <v>3104</v>
      </c>
      <c r="E160" s="2" t="s">
        <v>3104</v>
      </c>
      <c r="F160" s="2" t="s">
        <v>4</v>
      </c>
      <c r="G160" s="3">
        <v>150</v>
      </c>
      <c r="H160" s="2" t="s">
        <v>3891</v>
      </c>
      <c r="I160" s="2">
        <v>61</v>
      </c>
    </row>
    <row r="161" ht="19" customHeight="1" spans="1:9">
      <c r="A161" s="2">
        <v>2</v>
      </c>
      <c r="B161" s="2">
        <v>2</v>
      </c>
      <c r="C161" s="2" t="s">
        <v>3399</v>
      </c>
      <c r="D161" s="2" t="s">
        <v>3104</v>
      </c>
      <c r="E161" s="2" t="s">
        <v>3104</v>
      </c>
      <c r="F161" s="2" t="s">
        <v>1100</v>
      </c>
      <c r="G161" s="3">
        <v>150</v>
      </c>
      <c r="H161" s="2" t="s">
        <v>3891</v>
      </c>
      <c r="I161" s="2">
        <v>62</v>
      </c>
    </row>
    <row r="162" ht="19" customHeight="1" spans="1:9">
      <c r="A162" s="2">
        <v>2</v>
      </c>
      <c r="B162" s="2">
        <v>2</v>
      </c>
      <c r="C162" s="2" t="s">
        <v>145</v>
      </c>
      <c r="D162" s="2" t="s">
        <v>121</v>
      </c>
      <c r="E162" s="2" t="s">
        <v>121</v>
      </c>
      <c r="F162" s="2" t="s">
        <v>1100</v>
      </c>
      <c r="G162" s="3">
        <v>260</v>
      </c>
      <c r="H162" s="2" t="s">
        <v>3891</v>
      </c>
      <c r="I162" s="2">
        <v>63</v>
      </c>
    </row>
    <row r="163" ht="19" customHeight="1" spans="1:9">
      <c r="A163" s="2">
        <v>2</v>
      </c>
      <c r="B163" s="2">
        <v>2</v>
      </c>
      <c r="C163" s="2" t="s">
        <v>153</v>
      </c>
      <c r="D163" s="2" t="s">
        <v>121</v>
      </c>
      <c r="E163" s="2" t="s">
        <v>121</v>
      </c>
      <c r="F163" s="2" t="s">
        <v>1100</v>
      </c>
      <c r="G163" s="3">
        <v>260</v>
      </c>
      <c r="H163" s="2" t="s">
        <v>3891</v>
      </c>
      <c r="I163" s="2">
        <v>64</v>
      </c>
    </row>
    <row r="164" ht="19" customHeight="1" spans="1:9">
      <c r="A164" s="2">
        <v>2</v>
      </c>
      <c r="B164" s="2">
        <v>2</v>
      </c>
      <c r="C164" s="2" t="s">
        <v>160</v>
      </c>
      <c r="D164" s="2" t="s">
        <v>121</v>
      </c>
      <c r="E164" s="2" t="s">
        <v>121</v>
      </c>
      <c r="F164" s="2" t="s">
        <v>4</v>
      </c>
      <c r="G164" s="3">
        <v>260</v>
      </c>
      <c r="H164" s="2" t="s">
        <v>3891</v>
      </c>
      <c r="I164" s="2">
        <v>65</v>
      </c>
    </row>
    <row r="165" ht="19" customHeight="1" spans="1:9">
      <c r="A165" s="2">
        <v>2</v>
      </c>
      <c r="B165" s="2">
        <v>2</v>
      </c>
      <c r="C165" s="2" t="s">
        <v>628</v>
      </c>
      <c r="D165" s="2" t="s">
        <v>121</v>
      </c>
      <c r="E165" s="2" t="s">
        <v>121</v>
      </c>
      <c r="F165" s="2" t="s">
        <v>1100</v>
      </c>
      <c r="G165" s="3">
        <v>260</v>
      </c>
      <c r="H165" s="2" t="s">
        <v>3891</v>
      </c>
      <c r="I165" s="2">
        <v>66</v>
      </c>
    </row>
    <row r="166" ht="19" customHeight="1" spans="1:9">
      <c r="A166" s="2">
        <v>2</v>
      </c>
      <c r="B166" s="2">
        <v>2</v>
      </c>
      <c r="C166" s="2" t="s">
        <v>3175</v>
      </c>
      <c r="D166" s="2" t="s">
        <v>121</v>
      </c>
      <c r="E166" s="2" t="s">
        <v>121</v>
      </c>
      <c r="F166" s="2" t="s">
        <v>1100</v>
      </c>
      <c r="G166" s="3">
        <v>260</v>
      </c>
      <c r="H166" s="2" t="s">
        <v>3891</v>
      </c>
      <c r="I166" s="2">
        <v>67</v>
      </c>
    </row>
    <row r="167" ht="19" customHeight="1" spans="1:9">
      <c r="A167" s="2">
        <v>2</v>
      </c>
      <c r="B167" s="2">
        <v>2</v>
      </c>
      <c r="C167" s="2" t="s">
        <v>636</v>
      </c>
      <c r="D167" s="2" t="s">
        <v>121</v>
      </c>
      <c r="E167" s="2" t="s">
        <v>121</v>
      </c>
      <c r="F167" s="2" t="s">
        <v>1100</v>
      </c>
      <c r="G167" s="3">
        <v>260</v>
      </c>
      <c r="H167" s="2" t="s">
        <v>3891</v>
      </c>
      <c r="I167" s="2">
        <v>68</v>
      </c>
    </row>
    <row r="168" ht="19" customHeight="1" spans="1:9">
      <c r="A168" s="2">
        <v>2</v>
      </c>
      <c r="B168" s="2">
        <v>2</v>
      </c>
      <c r="C168" s="2" t="s">
        <v>509</v>
      </c>
      <c r="D168" s="2" t="s">
        <v>121</v>
      </c>
      <c r="E168" s="2" t="s">
        <v>121</v>
      </c>
      <c r="F168" s="2" t="s">
        <v>1100</v>
      </c>
      <c r="G168" s="3">
        <v>150</v>
      </c>
      <c r="H168" s="2" t="s">
        <v>3891</v>
      </c>
      <c r="I168" s="2">
        <v>69</v>
      </c>
    </row>
    <row r="169" ht="19" customHeight="1" spans="1:9">
      <c r="A169" s="2">
        <v>2</v>
      </c>
      <c r="B169" s="2">
        <v>2</v>
      </c>
      <c r="C169" s="2" t="s">
        <v>510</v>
      </c>
      <c r="D169" s="2" t="s">
        <v>121</v>
      </c>
      <c r="E169" s="2" t="s">
        <v>121</v>
      </c>
      <c r="F169" s="2" t="s">
        <v>1100</v>
      </c>
      <c r="G169" s="3">
        <v>150</v>
      </c>
      <c r="H169" s="2" t="s">
        <v>3891</v>
      </c>
      <c r="I169" s="2">
        <v>70</v>
      </c>
    </row>
    <row r="170" ht="19" customHeight="1" spans="1:9">
      <c r="A170" s="2">
        <v>2</v>
      </c>
      <c r="B170" s="2">
        <v>1</v>
      </c>
      <c r="C170" s="2" t="s">
        <v>521</v>
      </c>
      <c r="D170" s="2" t="s">
        <v>121</v>
      </c>
      <c r="E170" s="2" t="s">
        <v>121</v>
      </c>
      <c r="F170" s="2" t="s">
        <v>691</v>
      </c>
      <c r="G170" s="3">
        <v>150</v>
      </c>
      <c r="H170" s="2" t="s">
        <v>3891</v>
      </c>
      <c r="I170" s="2">
        <v>71</v>
      </c>
    </row>
    <row r="171" ht="19" customHeight="1" spans="1:9">
      <c r="A171" s="2">
        <v>2</v>
      </c>
      <c r="B171" s="2">
        <v>2</v>
      </c>
      <c r="C171" s="2" t="s">
        <v>521</v>
      </c>
      <c r="D171" s="2" t="s">
        <v>121</v>
      </c>
      <c r="E171" s="2" t="s">
        <v>121</v>
      </c>
      <c r="F171" s="2" t="s">
        <v>1100</v>
      </c>
      <c r="G171" s="3">
        <v>150</v>
      </c>
      <c r="H171" s="2" t="s">
        <v>3891</v>
      </c>
      <c r="I171" s="2">
        <v>72</v>
      </c>
    </row>
    <row r="172" ht="19" customHeight="1" spans="1:9">
      <c r="A172" s="2">
        <v>2</v>
      </c>
      <c r="B172" s="2">
        <v>2</v>
      </c>
      <c r="C172" s="2" t="s">
        <v>524</v>
      </c>
      <c r="D172" s="2" t="s">
        <v>121</v>
      </c>
      <c r="E172" s="2" t="s">
        <v>121</v>
      </c>
      <c r="F172" s="2" t="s">
        <v>1100</v>
      </c>
      <c r="G172" s="3">
        <v>150</v>
      </c>
      <c r="H172" s="2" t="s">
        <v>3891</v>
      </c>
      <c r="I172" s="2">
        <v>73</v>
      </c>
    </row>
    <row r="173" ht="19" customHeight="1" spans="1:9">
      <c r="A173" s="2">
        <v>2</v>
      </c>
      <c r="B173" s="2">
        <v>2</v>
      </c>
      <c r="C173" s="2" t="s">
        <v>3338</v>
      </c>
      <c r="D173" s="2" t="s">
        <v>121</v>
      </c>
      <c r="E173" s="2" t="s">
        <v>121</v>
      </c>
      <c r="F173" s="2" t="s">
        <v>1100</v>
      </c>
      <c r="G173" s="3">
        <v>150</v>
      </c>
      <c r="H173" s="2" t="s">
        <v>3891</v>
      </c>
      <c r="I173" s="2">
        <v>74</v>
      </c>
    </row>
    <row r="174" ht="19" customHeight="1" spans="1:9">
      <c r="A174" s="2">
        <v>2</v>
      </c>
      <c r="B174" s="2">
        <v>2</v>
      </c>
      <c r="C174" s="2" t="s">
        <v>539</v>
      </c>
      <c r="D174" s="2" t="s">
        <v>121</v>
      </c>
      <c r="E174" s="2" t="s">
        <v>121</v>
      </c>
      <c r="F174" s="2" t="s">
        <v>3892</v>
      </c>
      <c r="G174" s="3">
        <v>150</v>
      </c>
      <c r="H174" s="2" t="s">
        <v>3891</v>
      </c>
      <c r="I174" s="2">
        <v>75</v>
      </c>
    </row>
    <row r="175" ht="19" customHeight="1" spans="1:9">
      <c r="A175" s="2">
        <v>2</v>
      </c>
      <c r="B175" s="2">
        <v>2</v>
      </c>
      <c r="C175" s="2" t="s">
        <v>669</v>
      </c>
      <c r="D175" s="2" t="s">
        <v>121</v>
      </c>
      <c r="E175" s="2" t="s">
        <v>121</v>
      </c>
      <c r="F175" s="2" t="s">
        <v>4</v>
      </c>
      <c r="G175" s="3">
        <v>150</v>
      </c>
      <c r="H175" s="2" t="s">
        <v>3891</v>
      </c>
      <c r="I175" s="2">
        <v>76</v>
      </c>
    </row>
    <row r="176" ht="19" customHeight="1" spans="1:9">
      <c r="A176" s="2">
        <v>2</v>
      </c>
      <c r="B176" s="2">
        <v>1</v>
      </c>
      <c r="C176" s="2" t="s">
        <v>3372</v>
      </c>
      <c r="D176" s="2" t="s">
        <v>121</v>
      </c>
      <c r="E176" s="2" t="s">
        <v>121</v>
      </c>
      <c r="F176" s="2" t="s">
        <v>691</v>
      </c>
      <c r="G176" s="3">
        <v>150</v>
      </c>
      <c r="H176" s="2" t="s">
        <v>3891</v>
      </c>
      <c r="I176" s="2">
        <v>77</v>
      </c>
    </row>
    <row r="177" ht="19" customHeight="1" spans="1:9">
      <c r="A177" s="2">
        <v>2</v>
      </c>
      <c r="B177" s="2">
        <v>2</v>
      </c>
      <c r="C177" s="2" t="s">
        <v>3372</v>
      </c>
      <c r="D177" s="2" t="s">
        <v>121</v>
      </c>
      <c r="E177" s="2" t="s">
        <v>121</v>
      </c>
      <c r="F177" s="2" t="s">
        <v>1100</v>
      </c>
      <c r="G177" s="3">
        <v>150</v>
      </c>
      <c r="H177" s="2" t="s">
        <v>3891</v>
      </c>
      <c r="I177" s="2">
        <v>78</v>
      </c>
    </row>
    <row r="178" ht="19" customHeight="1" spans="1:9">
      <c r="A178" s="2">
        <v>2</v>
      </c>
      <c r="B178" s="2">
        <v>2</v>
      </c>
      <c r="C178" s="2" t="s">
        <v>547</v>
      </c>
      <c r="D178" s="2" t="s">
        <v>121</v>
      </c>
      <c r="E178" s="2" t="s">
        <v>121</v>
      </c>
      <c r="F178" s="2" t="s">
        <v>1100</v>
      </c>
      <c r="G178" s="3">
        <v>150</v>
      </c>
      <c r="H178" s="2" t="s">
        <v>3891</v>
      </c>
      <c r="I178" s="2">
        <v>79</v>
      </c>
    </row>
    <row r="179" ht="19" customHeight="1" spans="1:9">
      <c r="A179" s="2">
        <v>2</v>
      </c>
      <c r="B179" s="2">
        <v>2</v>
      </c>
      <c r="C179" s="2" t="s">
        <v>612</v>
      </c>
      <c r="D179" s="2" t="s">
        <v>564</v>
      </c>
      <c r="E179" s="2" t="s">
        <v>564</v>
      </c>
      <c r="F179" s="2" t="s">
        <v>1100</v>
      </c>
      <c r="G179" s="3">
        <v>157.86</v>
      </c>
      <c r="H179" s="2" t="s">
        <v>3891</v>
      </c>
      <c r="I179" s="2">
        <v>80</v>
      </c>
    </row>
    <row r="180" ht="19" customHeight="1" spans="1:9">
      <c r="A180" s="2">
        <v>2</v>
      </c>
      <c r="B180" s="2">
        <v>2</v>
      </c>
      <c r="C180" s="2" t="s">
        <v>633</v>
      </c>
      <c r="D180" s="2" t="s">
        <v>564</v>
      </c>
      <c r="E180" s="2" t="s">
        <v>564</v>
      </c>
      <c r="F180" s="2" t="s">
        <v>1100</v>
      </c>
      <c r="G180" s="3">
        <v>101.79</v>
      </c>
      <c r="H180" s="2" t="s">
        <v>3891</v>
      </c>
      <c r="I180" s="2">
        <v>81</v>
      </c>
    </row>
    <row r="181" ht="19" customHeight="1" spans="1:9">
      <c r="A181" s="2">
        <v>2</v>
      </c>
      <c r="B181" s="2">
        <v>2</v>
      </c>
      <c r="C181" s="2" t="s">
        <v>3204</v>
      </c>
      <c r="D181" s="2" t="s">
        <v>564</v>
      </c>
      <c r="E181" s="2" t="s">
        <v>564</v>
      </c>
      <c r="F181" s="2" t="s">
        <v>3892</v>
      </c>
      <c r="G181" s="3">
        <v>26.79</v>
      </c>
      <c r="H181" s="2" t="s">
        <v>3891</v>
      </c>
      <c r="I181" s="2">
        <v>82</v>
      </c>
    </row>
    <row r="182" ht="19" customHeight="1" spans="1:9">
      <c r="A182" s="2">
        <v>2</v>
      </c>
      <c r="B182" s="2">
        <v>2</v>
      </c>
      <c r="C182" s="2" t="s">
        <v>667</v>
      </c>
      <c r="D182" s="2" t="s">
        <v>564</v>
      </c>
      <c r="E182" s="2" t="s">
        <v>564</v>
      </c>
      <c r="F182" s="2" t="s">
        <v>1100</v>
      </c>
      <c r="G182" s="3">
        <v>150</v>
      </c>
      <c r="H182" s="2" t="s">
        <v>3891</v>
      </c>
      <c r="I182" s="2">
        <v>83</v>
      </c>
    </row>
    <row r="183" ht="19" customHeight="1" spans="1:9">
      <c r="A183" s="2">
        <v>2</v>
      </c>
      <c r="B183" s="2">
        <v>2</v>
      </c>
      <c r="C183" s="2" t="s">
        <v>556</v>
      </c>
      <c r="D183" s="2" t="s">
        <v>564</v>
      </c>
      <c r="E183" s="2" t="s">
        <v>564</v>
      </c>
      <c r="F183" s="2" t="s">
        <v>4</v>
      </c>
      <c r="G183" s="3">
        <v>150</v>
      </c>
      <c r="H183" s="2" t="s">
        <v>3891</v>
      </c>
      <c r="I183" s="2">
        <v>84</v>
      </c>
    </row>
    <row r="184" ht="19" customHeight="1" spans="1:9">
      <c r="A184" s="2">
        <v>2</v>
      </c>
      <c r="B184" s="2">
        <v>2</v>
      </c>
      <c r="C184" s="2" t="s">
        <v>170</v>
      </c>
      <c r="D184" s="2" t="s">
        <v>3273</v>
      </c>
      <c r="E184" s="2" t="s">
        <v>3273</v>
      </c>
      <c r="F184" s="2" t="s">
        <v>4</v>
      </c>
      <c r="G184" s="3">
        <v>150</v>
      </c>
      <c r="H184" s="2" t="s">
        <v>3891</v>
      </c>
      <c r="I184" s="2">
        <v>85</v>
      </c>
    </row>
    <row r="185" ht="19" customHeight="1" spans="1:9">
      <c r="A185" s="2">
        <v>3</v>
      </c>
      <c r="B185" s="2">
        <v>3</v>
      </c>
      <c r="C185" s="2" t="s">
        <v>505</v>
      </c>
      <c r="D185" s="2" t="s">
        <v>3070</v>
      </c>
      <c r="E185" s="2" t="s">
        <v>3070</v>
      </c>
      <c r="F185" s="2" t="s">
        <v>1100</v>
      </c>
      <c r="G185" s="3">
        <v>150</v>
      </c>
      <c r="H185" s="2" t="s">
        <v>3893</v>
      </c>
      <c r="I185" s="2">
        <v>2</v>
      </c>
    </row>
    <row r="186" ht="19" customHeight="1" spans="1:9">
      <c r="A186" s="2">
        <v>3</v>
      </c>
      <c r="B186" s="2">
        <v>2</v>
      </c>
      <c r="C186" s="2" t="s">
        <v>3251</v>
      </c>
      <c r="D186" s="2" t="s">
        <v>3070</v>
      </c>
      <c r="E186" s="2" t="s">
        <v>3070</v>
      </c>
      <c r="F186" s="2" t="s">
        <v>692</v>
      </c>
      <c r="G186" s="3">
        <v>150</v>
      </c>
      <c r="H186" s="2" t="s">
        <v>3893</v>
      </c>
      <c r="I186" s="2">
        <v>3</v>
      </c>
    </row>
    <row r="187" ht="19" customHeight="1" spans="1:9">
      <c r="A187" s="2">
        <v>3</v>
      </c>
      <c r="B187" s="2">
        <v>3</v>
      </c>
      <c r="C187" s="2" t="s">
        <v>3251</v>
      </c>
      <c r="D187" s="2" t="s">
        <v>3070</v>
      </c>
      <c r="E187" s="2" t="s">
        <v>3070</v>
      </c>
      <c r="F187" s="2" t="s">
        <v>1100</v>
      </c>
      <c r="G187" s="3">
        <v>150</v>
      </c>
      <c r="H187" s="2" t="s">
        <v>3893</v>
      </c>
      <c r="I187" s="2">
        <v>4</v>
      </c>
    </row>
    <row r="188" ht="19" customHeight="1" spans="1:9">
      <c r="A188" s="2">
        <v>3</v>
      </c>
      <c r="B188" s="2">
        <v>3</v>
      </c>
      <c r="C188" s="2" t="s">
        <v>182</v>
      </c>
      <c r="D188" s="2" t="s">
        <v>179</v>
      </c>
      <c r="E188" s="2" t="s">
        <v>179</v>
      </c>
      <c r="F188" s="2" t="s">
        <v>1100</v>
      </c>
      <c r="G188" s="3">
        <v>193.55</v>
      </c>
      <c r="H188" s="2" t="s">
        <v>3893</v>
      </c>
      <c r="I188" s="2">
        <v>5</v>
      </c>
    </row>
    <row r="189" ht="19" customHeight="1" spans="1:9">
      <c r="A189" s="2">
        <v>3</v>
      </c>
      <c r="B189" s="2">
        <v>3</v>
      </c>
      <c r="C189" s="2" t="s">
        <v>185</v>
      </c>
      <c r="D189" s="2" t="s">
        <v>179</v>
      </c>
      <c r="E189" s="2" t="s">
        <v>179</v>
      </c>
      <c r="F189" s="2" t="s">
        <v>1100</v>
      </c>
      <c r="G189" s="3">
        <v>1000</v>
      </c>
      <c r="H189" s="2" t="s">
        <v>3893</v>
      </c>
      <c r="I189" s="2">
        <v>6</v>
      </c>
    </row>
    <row r="190" ht="19" customHeight="1" spans="1:9">
      <c r="A190" s="2">
        <v>3</v>
      </c>
      <c r="B190" s="2">
        <v>3</v>
      </c>
      <c r="C190" s="2" t="s">
        <v>190</v>
      </c>
      <c r="D190" s="2" t="s">
        <v>179</v>
      </c>
      <c r="E190" s="2" t="s">
        <v>179</v>
      </c>
      <c r="F190" s="2" t="s">
        <v>1100</v>
      </c>
      <c r="G190" s="3">
        <v>1000</v>
      </c>
      <c r="H190" s="2" t="s">
        <v>3893</v>
      </c>
      <c r="I190" s="2">
        <v>7</v>
      </c>
    </row>
    <row r="191" ht="19" customHeight="1" spans="1:9">
      <c r="A191" s="2">
        <v>3</v>
      </c>
      <c r="B191" s="2">
        <v>3</v>
      </c>
      <c r="C191" s="2" t="s">
        <v>192</v>
      </c>
      <c r="D191" s="2" t="s">
        <v>179</v>
      </c>
      <c r="E191" s="2" t="s">
        <v>179</v>
      </c>
      <c r="F191" s="2" t="s">
        <v>1100</v>
      </c>
      <c r="G191" s="3">
        <v>1000</v>
      </c>
      <c r="H191" s="2" t="s">
        <v>3893</v>
      </c>
      <c r="I191" s="2">
        <v>8</v>
      </c>
    </row>
    <row r="192" ht="19" customHeight="1" spans="1:9">
      <c r="A192" s="2">
        <v>3</v>
      </c>
      <c r="B192" s="2">
        <v>3</v>
      </c>
      <c r="C192" s="2" t="s">
        <v>195</v>
      </c>
      <c r="D192" s="2" t="s">
        <v>179</v>
      </c>
      <c r="E192" s="2" t="s">
        <v>179</v>
      </c>
      <c r="F192" s="2" t="s">
        <v>1100</v>
      </c>
      <c r="G192" s="3">
        <v>1000</v>
      </c>
      <c r="H192" s="2" t="s">
        <v>3893</v>
      </c>
      <c r="I192" s="2">
        <v>9</v>
      </c>
    </row>
    <row r="193" ht="19" customHeight="1" spans="1:9">
      <c r="A193" s="2">
        <v>3</v>
      </c>
      <c r="B193" s="2">
        <v>3</v>
      </c>
      <c r="C193" s="2" t="s">
        <v>2998</v>
      </c>
      <c r="D193" s="2" t="s">
        <v>179</v>
      </c>
      <c r="E193" s="2" t="s">
        <v>179</v>
      </c>
      <c r="F193" s="2" t="s">
        <v>1100</v>
      </c>
      <c r="G193" s="3">
        <v>806.45</v>
      </c>
      <c r="H193" s="2" t="s">
        <v>3893</v>
      </c>
      <c r="I193" s="2">
        <v>10</v>
      </c>
    </row>
    <row r="194" ht="19" customHeight="1" spans="1:9">
      <c r="A194" s="2">
        <v>3</v>
      </c>
      <c r="B194" s="2">
        <v>2</v>
      </c>
      <c r="C194" s="2" t="s">
        <v>196</v>
      </c>
      <c r="D194" s="2" t="s">
        <v>179</v>
      </c>
      <c r="E194" s="2" t="s">
        <v>179</v>
      </c>
      <c r="F194" s="2" t="s">
        <v>692</v>
      </c>
      <c r="G194" s="3">
        <v>1000</v>
      </c>
      <c r="H194" s="2" t="s">
        <v>3893</v>
      </c>
      <c r="I194" s="2">
        <v>11</v>
      </c>
    </row>
    <row r="195" ht="19" customHeight="1" spans="1:9">
      <c r="A195" s="2">
        <v>3</v>
      </c>
      <c r="B195" s="2">
        <v>3</v>
      </c>
      <c r="C195" s="2" t="s">
        <v>196</v>
      </c>
      <c r="D195" s="2" t="s">
        <v>179</v>
      </c>
      <c r="E195" s="2" t="s">
        <v>179</v>
      </c>
      <c r="F195" s="2" t="s">
        <v>1100</v>
      </c>
      <c r="G195" s="3">
        <v>1000</v>
      </c>
      <c r="H195" s="2" t="s">
        <v>3893</v>
      </c>
      <c r="I195" s="2">
        <v>12</v>
      </c>
    </row>
    <row r="196" ht="19" customHeight="1" spans="1:9">
      <c r="A196" s="2">
        <v>3</v>
      </c>
      <c r="B196" s="2">
        <v>3</v>
      </c>
      <c r="C196" s="2" t="s">
        <v>3005</v>
      </c>
      <c r="D196" s="2" t="s">
        <v>179</v>
      </c>
      <c r="E196" s="2" t="s">
        <v>179</v>
      </c>
      <c r="F196" s="2" t="s">
        <v>1100</v>
      </c>
      <c r="G196" s="3">
        <v>1000</v>
      </c>
      <c r="H196" s="2" t="s">
        <v>3893</v>
      </c>
      <c r="I196" s="2">
        <v>13</v>
      </c>
    </row>
    <row r="197" ht="19" customHeight="1" spans="1:9">
      <c r="A197" s="2">
        <v>3</v>
      </c>
      <c r="B197" s="2">
        <v>3</v>
      </c>
      <c r="C197" s="2" t="s">
        <v>197</v>
      </c>
      <c r="D197" s="2" t="s">
        <v>179</v>
      </c>
      <c r="E197" s="2" t="s">
        <v>179</v>
      </c>
      <c r="F197" s="2" t="s">
        <v>1100</v>
      </c>
      <c r="G197" s="3">
        <v>419.35</v>
      </c>
      <c r="H197" s="2" t="s">
        <v>3893</v>
      </c>
      <c r="I197" s="2">
        <v>14</v>
      </c>
    </row>
    <row r="198" ht="19" customHeight="1" spans="1:9">
      <c r="A198" s="2">
        <v>3</v>
      </c>
      <c r="B198" s="2">
        <v>3</v>
      </c>
      <c r="C198" s="2" t="s">
        <v>200</v>
      </c>
      <c r="D198" s="2" t="s">
        <v>179</v>
      </c>
      <c r="E198" s="2" t="s">
        <v>179</v>
      </c>
      <c r="F198" s="2" t="s">
        <v>1100</v>
      </c>
      <c r="G198" s="3">
        <v>290.32</v>
      </c>
      <c r="H198" s="2" t="s">
        <v>3893</v>
      </c>
      <c r="I198" s="2">
        <v>15</v>
      </c>
    </row>
    <row r="199" ht="19" customHeight="1" spans="1:9">
      <c r="A199" s="2">
        <v>3</v>
      </c>
      <c r="B199" s="2">
        <v>3</v>
      </c>
      <c r="C199" s="2" t="s">
        <v>326</v>
      </c>
      <c r="D199" s="2" t="s">
        <v>179</v>
      </c>
      <c r="E199" s="2" t="s">
        <v>179</v>
      </c>
      <c r="F199" s="2" t="s">
        <v>1100</v>
      </c>
      <c r="G199" s="3">
        <v>838.71</v>
      </c>
      <c r="H199" s="2" t="s">
        <v>3893</v>
      </c>
      <c r="I199" s="2">
        <v>16</v>
      </c>
    </row>
    <row r="200" ht="19" customHeight="1" spans="1:9">
      <c r="A200" s="2">
        <v>3</v>
      </c>
      <c r="B200" s="2">
        <v>3</v>
      </c>
      <c r="C200" s="2" t="s">
        <v>203</v>
      </c>
      <c r="D200" s="2" t="s">
        <v>179</v>
      </c>
      <c r="E200" s="2" t="s">
        <v>179</v>
      </c>
      <c r="F200" s="2" t="s">
        <v>1100</v>
      </c>
      <c r="G200" s="3">
        <v>1000</v>
      </c>
      <c r="H200" s="2" t="s">
        <v>3893</v>
      </c>
      <c r="I200" s="2">
        <v>17</v>
      </c>
    </row>
    <row r="201" ht="19" customHeight="1" spans="1:9">
      <c r="A201" s="2">
        <v>3</v>
      </c>
      <c r="B201" s="2">
        <v>3</v>
      </c>
      <c r="C201" s="2" t="s">
        <v>208</v>
      </c>
      <c r="D201" s="2" t="s">
        <v>179</v>
      </c>
      <c r="E201" s="2" t="s">
        <v>179</v>
      </c>
      <c r="F201" s="2" t="s">
        <v>4</v>
      </c>
      <c r="G201" s="3">
        <v>1000</v>
      </c>
      <c r="H201" s="2" t="s">
        <v>3893</v>
      </c>
      <c r="I201" s="2">
        <v>18</v>
      </c>
    </row>
    <row r="202" ht="19" customHeight="1" spans="1:9">
      <c r="A202" s="2">
        <v>3</v>
      </c>
      <c r="B202" s="2">
        <v>3</v>
      </c>
      <c r="C202" s="2" t="s">
        <v>336</v>
      </c>
      <c r="D202" s="2" t="s">
        <v>179</v>
      </c>
      <c r="E202" s="2" t="s">
        <v>179</v>
      </c>
      <c r="F202" s="2" t="s">
        <v>1100</v>
      </c>
      <c r="G202" s="3">
        <v>709.68</v>
      </c>
      <c r="H202" s="2" t="s">
        <v>3893</v>
      </c>
      <c r="I202" s="2">
        <v>19</v>
      </c>
    </row>
    <row r="203" ht="19" customHeight="1" spans="1:9">
      <c r="A203" s="2">
        <v>3</v>
      </c>
      <c r="B203" s="2">
        <v>3</v>
      </c>
      <c r="C203" s="2" t="s">
        <v>218</v>
      </c>
      <c r="D203" s="2" t="s">
        <v>179</v>
      </c>
      <c r="E203" s="2" t="s">
        <v>179</v>
      </c>
      <c r="F203" s="2" t="s">
        <v>1100</v>
      </c>
      <c r="G203" s="3">
        <v>193.55</v>
      </c>
      <c r="H203" s="2" t="s">
        <v>3893</v>
      </c>
      <c r="I203" s="2">
        <v>20</v>
      </c>
    </row>
    <row r="204" ht="19" customHeight="1" spans="1:9">
      <c r="A204" s="2">
        <v>3</v>
      </c>
      <c r="B204" s="2">
        <v>3</v>
      </c>
      <c r="C204" s="2" t="s">
        <v>221</v>
      </c>
      <c r="D204" s="2" t="s">
        <v>179</v>
      </c>
      <c r="E204" s="2" t="s">
        <v>179</v>
      </c>
      <c r="F204" s="2" t="s">
        <v>1100</v>
      </c>
      <c r="G204" s="3">
        <v>1000</v>
      </c>
      <c r="H204" s="2" t="s">
        <v>3893</v>
      </c>
      <c r="I204" s="2">
        <v>21</v>
      </c>
    </row>
    <row r="205" ht="19" customHeight="1" spans="1:9">
      <c r="A205" s="2">
        <v>3</v>
      </c>
      <c r="B205" s="2">
        <v>3</v>
      </c>
      <c r="C205" s="2" t="s">
        <v>62</v>
      </c>
      <c r="D205" s="2" t="s">
        <v>179</v>
      </c>
      <c r="E205" s="2" t="s">
        <v>179</v>
      </c>
      <c r="F205" s="2" t="s">
        <v>1100</v>
      </c>
      <c r="G205" s="3">
        <v>1000</v>
      </c>
      <c r="H205" s="2" t="s">
        <v>3893</v>
      </c>
      <c r="I205" s="2">
        <v>22</v>
      </c>
    </row>
    <row r="206" ht="19" customHeight="1" spans="1:9">
      <c r="A206" s="2">
        <v>3</v>
      </c>
      <c r="B206" s="2">
        <v>3</v>
      </c>
      <c r="C206" s="2" t="s">
        <v>223</v>
      </c>
      <c r="D206" s="2" t="s">
        <v>179</v>
      </c>
      <c r="E206" s="2" t="s">
        <v>179</v>
      </c>
      <c r="F206" s="2" t="s">
        <v>1100</v>
      </c>
      <c r="G206" s="3">
        <v>225.81</v>
      </c>
      <c r="H206" s="2" t="s">
        <v>3893</v>
      </c>
      <c r="I206" s="2">
        <v>23</v>
      </c>
    </row>
    <row r="207" ht="19" customHeight="1" spans="1:9">
      <c r="A207" s="2">
        <v>3</v>
      </c>
      <c r="B207" s="2">
        <v>3</v>
      </c>
      <c r="C207" s="2" t="s">
        <v>3501</v>
      </c>
      <c r="D207" s="2" t="s">
        <v>179</v>
      </c>
      <c r="E207" s="2" t="s">
        <v>179</v>
      </c>
      <c r="F207" s="2" t="s">
        <v>1100</v>
      </c>
      <c r="G207" s="3">
        <v>322.58</v>
      </c>
      <c r="H207" s="2" t="s">
        <v>3893</v>
      </c>
      <c r="I207" s="2">
        <v>24</v>
      </c>
    </row>
    <row r="208" ht="19" customHeight="1" spans="1:9">
      <c r="A208" s="2">
        <v>3</v>
      </c>
      <c r="B208" s="2">
        <v>3</v>
      </c>
      <c r="C208" s="2" t="s">
        <v>3043</v>
      </c>
      <c r="D208" s="2" t="s">
        <v>179</v>
      </c>
      <c r="E208" s="2" t="s">
        <v>179</v>
      </c>
      <c r="F208" s="2" t="s">
        <v>1100</v>
      </c>
      <c r="G208" s="3">
        <v>150</v>
      </c>
      <c r="H208" s="2" t="s">
        <v>3893</v>
      </c>
      <c r="I208" s="2">
        <v>25</v>
      </c>
    </row>
    <row r="209" ht="19" customHeight="1" spans="1:9">
      <c r="A209" s="2">
        <v>3</v>
      </c>
      <c r="B209" s="2">
        <v>3</v>
      </c>
      <c r="C209" s="2" t="s">
        <v>236</v>
      </c>
      <c r="D209" s="2" t="s">
        <v>179</v>
      </c>
      <c r="E209" s="2" t="s">
        <v>179</v>
      </c>
      <c r="F209" s="2" t="s">
        <v>1100</v>
      </c>
      <c r="G209" s="3">
        <v>260</v>
      </c>
      <c r="H209" s="2" t="s">
        <v>3893</v>
      </c>
      <c r="I209" s="2">
        <v>26</v>
      </c>
    </row>
    <row r="210" ht="19" customHeight="1" spans="1:9">
      <c r="A210" s="2">
        <v>3</v>
      </c>
      <c r="B210" s="2">
        <v>3</v>
      </c>
      <c r="C210" s="2" t="s">
        <v>240</v>
      </c>
      <c r="D210" s="2" t="s">
        <v>179</v>
      </c>
      <c r="E210" s="2" t="s">
        <v>179</v>
      </c>
      <c r="F210" s="2" t="s">
        <v>4</v>
      </c>
      <c r="G210" s="3">
        <v>150</v>
      </c>
      <c r="H210" s="2" t="s">
        <v>3893</v>
      </c>
      <c r="I210" s="2">
        <v>27</v>
      </c>
    </row>
    <row r="211" ht="19" customHeight="1" spans="1:9">
      <c r="A211" s="2">
        <v>3</v>
      </c>
      <c r="B211" s="2">
        <v>3</v>
      </c>
      <c r="C211" s="2" t="s">
        <v>243</v>
      </c>
      <c r="D211" s="2" t="s">
        <v>179</v>
      </c>
      <c r="E211" s="2" t="s">
        <v>179</v>
      </c>
      <c r="F211" s="2" t="s">
        <v>1100</v>
      </c>
      <c r="G211" s="3">
        <v>117.42</v>
      </c>
      <c r="H211" s="2" t="s">
        <v>3893</v>
      </c>
      <c r="I211" s="2">
        <v>28</v>
      </c>
    </row>
    <row r="212" ht="19" customHeight="1" spans="1:9">
      <c r="A212" s="2">
        <v>3</v>
      </c>
      <c r="B212" s="2">
        <v>3</v>
      </c>
      <c r="C212" s="2" t="s">
        <v>368</v>
      </c>
      <c r="D212" s="2" t="s">
        <v>179</v>
      </c>
      <c r="E212" s="2" t="s">
        <v>179</v>
      </c>
      <c r="F212" s="2" t="s">
        <v>1100</v>
      </c>
      <c r="G212" s="3">
        <v>260</v>
      </c>
      <c r="H212" s="2" t="s">
        <v>3893</v>
      </c>
      <c r="I212" s="2">
        <v>29</v>
      </c>
    </row>
    <row r="213" ht="19" customHeight="1" spans="1:9">
      <c r="A213" s="2">
        <v>3</v>
      </c>
      <c r="B213" s="2">
        <v>3</v>
      </c>
      <c r="C213" s="2" t="s">
        <v>3160</v>
      </c>
      <c r="D213" s="2" t="s">
        <v>179</v>
      </c>
      <c r="E213" s="2" t="s">
        <v>179</v>
      </c>
      <c r="F213" s="2" t="s">
        <v>1100</v>
      </c>
      <c r="G213" s="3">
        <v>150</v>
      </c>
      <c r="H213" s="2" t="s">
        <v>3893</v>
      </c>
      <c r="I213" s="2">
        <v>30</v>
      </c>
    </row>
    <row r="214" ht="19" customHeight="1" spans="1:9">
      <c r="A214" s="2">
        <v>3</v>
      </c>
      <c r="B214" s="2">
        <v>3</v>
      </c>
      <c r="C214" s="2" t="s">
        <v>248</v>
      </c>
      <c r="D214" s="2" t="s">
        <v>179</v>
      </c>
      <c r="E214" s="2" t="s">
        <v>179</v>
      </c>
      <c r="F214" s="2" t="s">
        <v>1100</v>
      </c>
      <c r="G214" s="3">
        <v>260</v>
      </c>
      <c r="H214" s="2" t="s">
        <v>3893</v>
      </c>
      <c r="I214" s="2">
        <v>31</v>
      </c>
    </row>
    <row r="215" ht="19" customHeight="1" spans="1:9">
      <c r="A215" s="2">
        <v>3</v>
      </c>
      <c r="B215" s="2">
        <v>3</v>
      </c>
      <c r="C215" s="2" t="s">
        <v>85</v>
      </c>
      <c r="D215" s="2" t="s">
        <v>179</v>
      </c>
      <c r="E215" s="2" t="s">
        <v>179</v>
      </c>
      <c r="F215" s="2" t="s">
        <v>1100</v>
      </c>
      <c r="G215" s="3">
        <v>50.32</v>
      </c>
      <c r="H215" s="2" t="s">
        <v>3893</v>
      </c>
      <c r="I215" s="2">
        <v>32</v>
      </c>
    </row>
    <row r="216" ht="19" customHeight="1" spans="1:9">
      <c r="A216" s="2">
        <v>3</v>
      </c>
      <c r="B216" s="2">
        <v>3</v>
      </c>
      <c r="C216" s="2" t="s">
        <v>3544</v>
      </c>
      <c r="D216" s="2" t="s">
        <v>179</v>
      </c>
      <c r="E216" s="2" t="s">
        <v>179</v>
      </c>
      <c r="F216" s="2" t="s">
        <v>1100</v>
      </c>
      <c r="G216" s="3">
        <v>109.03</v>
      </c>
      <c r="H216" s="2" t="s">
        <v>3893</v>
      </c>
      <c r="I216" s="2">
        <v>33</v>
      </c>
    </row>
    <row r="217" ht="19" customHeight="1" spans="1:9">
      <c r="A217" s="2">
        <v>3</v>
      </c>
      <c r="B217" s="2">
        <v>3</v>
      </c>
      <c r="C217" s="2" t="s">
        <v>3435</v>
      </c>
      <c r="D217" s="2" t="s">
        <v>179</v>
      </c>
      <c r="E217" s="2" t="s">
        <v>179</v>
      </c>
      <c r="F217" s="2" t="s">
        <v>1100</v>
      </c>
      <c r="G217" s="3">
        <v>50.32</v>
      </c>
      <c r="H217" s="2" t="s">
        <v>3893</v>
      </c>
      <c r="I217" s="2">
        <v>34</v>
      </c>
    </row>
    <row r="218" ht="19" customHeight="1" spans="1:9">
      <c r="A218" s="2">
        <v>3</v>
      </c>
      <c r="B218" s="2">
        <v>3</v>
      </c>
      <c r="C218" s="2" t="s">
        <v>254</v>
      </c>
      <c r="D218" s="2" t="s">
        <v>179</v>
      </c>
      <c r="E218" s="2" t="s">
        <v>179</v>
      </c>
      <c r="F218" s="2" t="s">
        <v>1100</v>
      </c>
      <c r="G218" s="3">
        <v>150</v>
      </c>
      <c r="H218" s="2" t="s">
        <v>3893</v>
      </c>
      <c r="I218" s="2">
        <v>35</v>
      </c>
    </row>
    <row r="219" ht="19" customHeight="1" spans="1:9">
      <c r="A219" s="2">
        <v>3</v>
      </c>
      <c r="B219" s="2">
        <v>3</v>
      </c>
      <c r="C219" s="2" t="s">
        <v>255</v>
      </c>
      <c r="D219" s="2" t="s">
        <v>179</v>
      </c>
      <c r="E219" s="2" t="s">
        <v>179</v>
      </c>
      <c r="F219" s="2" t="s">
        <v>1100</v>
      </c>
      <c r="G219" s="3">
        <v>159.35</v>
      </c>
      <c r="H219" s="2" t="s">
        <v>3893</v>
      </c>
      <c r="I219" s="2">
        <v>36</v>
      </c>
    </row>
    <row r="220" ht="19" customHeight="1" spans="1:9">
      <c r="A220" s="2">
        <v>3</v>
      </c>
      <c r="B220" s="2">
        <v>3</v>
      </c>
      <c r="C220" s="2" t="s">
        <v>3211</v>
      </c>
      <c r="D220" s="2" t="s">
        <v>179</v>
      </c>
      <c r="E220" s="2" t="s">
        <v>179</v>
      </c>
      <c r="F220" s="2" t="s">
        <v>1100</v>
      </c>
      <c r="G220" s="3">
        <v>75.48</v>
      </c>
      <c r="H220" s="2" t="s">
        <v>3893</v>
      </c>
      <c r="I220" s="2">
        <v>37</v>
      </c>
    </row>
    <row r="221" ht="19" customHeight="1" spans="1:9">
      <c r="A221" s="2">
        <v>3</v>
      </c>
      <c r="B221" s="2">
        <v>1</v>
      </c>
      <c r="C221" s="2" t="s">
        <v>3232</v>
      </c>
      <c r="D221" s="2" t="s">
        <v>179</v>
      </c>
      <c r="E221" s="2" t="s">
        <v>179</v>
      </c>
      <c r="F221" s="2" t="s">
        <v>691</v>
      </c>
      <c r="G221" s="3">
        <v>8.39</v>
      </c>
      <c r="H221" s="2" t="s">
        <v>3893</v>
      </c>
      <c r="I221" s="2">
        <v>38</v>
      </c>
    </row>
    <row r="222" ht="19" customHeight="1" spans="1:9">
      <c r="A222" s="2">
        <v>3</v>
      </c>
      <c r="B222" s="2">
        <v>2</v>
      </c>
      <c r="C222" s="2" t="s">
        <v>3232</v>
      </c>
      <c r="D222" s="2" t="s">
        <v>179</v>
      </c>
      <c r="E222" s="2" t="s">
        <v>179</v>
      </c>
      <c r="F222" s="2" t="s">
        <v>692</v>
      </c>
      <c r="G222" s="3">
        <v>260</v>
      </c>
      <c r="H222" s="2" t="s">
        <v>3893</v>
      </c>
      <c r="I222" s="2">
        <v>39</v>
      </c>
    </row>
    <row r="223" ht="19" customHeight="1" spans="1:9">
      <c r="A223" s="2">
        <v>3</v>
      </c>
      <c r="B223" s="2">
        <v>3</v>
      </c>
      <c r="C223" s="2" t="s">
        <v>3232</v>
      </c>
      <c r="D223" s="2" t="s">
        <v>179</v>
      </c>
      <c r="E223" s="2" t="s">
        <v>179</v>
      </c>
      <c r="F223" s="2" t="s">
        <v>1100</v>
      </c>
      <c r="G223" s="3">
        <v>260</v>
      </c>
      <c r="H223" s="2" t="s">
        <v>3893</v>
      </c>
      <c r="I223" s="2">
        <v>40</v>
      </c>
    </row>
    <row r="224" ht="19" customHeight="1" spans="1:9">
      <c r="A224" s="2">
        <v>3</v>
      </c>
      <c r="B224" s="2">
        <v>1</v>
      </c>
      <c r="C224" s="2" t="s">
        <v>3275</v>
      </c>
      <c r="D224" s="2" t="s">
        <v>179</v>
      </c>
      <c r="E224" s="2" t="s">
        <v>179</v>
      </c>
      <c r="F224" s="2" t="s">
        <v>691</v>
      </c>
      <c r="G224" s="3">
        <v>260</v>
      </c>
      <c r="H224" s="2" t="s">
        <v>3893</v>
      </c>
      <c r="I224" s="2">
        <v>41</v>
      </c>
    </row>
    <row r="225" ht="19" customHeight="1" spans="1:9">
      <c r="A225" s="2">
        <v>3</v>
      </c>
      <c r="B225" s="2">
        <v>2</v>
      </c>
      <c r="C225" s="2" t="s">
        <v>3275</v>
      </c>
      <c r="D225" s="2" t="s">
        <v>179</v>
      </c>
      <c r="E225" s="2" t="s">
        <v>179</v>
      </c>
      <c r="F225" s="2" t="s">
        <v>692</v>
      </c>
      <c r="G225" s="3">
        <v>260</v>
      </c>
      <c r="H225" s="2" t="s">
        <v>3893</v>
      </c>
      <c r="I225" s="2">
        <v>42</v>
      </c>
    </row>
    <row r="226" ht="19" customHeight="1" spans="1:9">
      <c r="A226" s="2">
        <v>3</v>
      </c>
      <c r="B226" s="2">
        <v>3</v>
      </c>
      <c r="C226" s="2" t="s">
        <v>3275</v>
      </c>
      <c r="D226" s="2" t="s">
        <v>179</v>
      </c>
      <c r="E226" s="2" t="s">
        <v>179</v>
      </c>
      <c r="F226" s="2" t="s">
        <v>1100</v>
      </c>
      <c r="G226" s="3">
        <v>260</v>
      </c>
      <c r="H226" s="2" t="s">
        <v>3893</v>
      </c>
      <c r="I226" s="2">
        <v>43</v>
      </c>
    </row>
    <row r="227" ht="19" customHeight="1" spans="1:9">
      <c r="A227" s="2">
        <v>3</v>
      </c>
      <c r="B227" s="2">
        <v>3</v>
      </c>
      <c r="C227" s="2" t="s">
        <v>263</v>
      </c>
      <c r="D227" s="2" t="s">
        <v>179</v>
      </c>
      <c r="E227" s="2" t="s">
        <v>179</v>
      </c>
      <c r="F227" s="2" t="s">
        <v>1100</v>
      </c>
      <c r="G227" s="3">
        <v>150</v>
      </c>
      <c r="H227" s="2" t="s">
        <v>3893</v>
      </c>
      <c r="I227" s="2">
        <v>44</v>
      </c>
    </row>
    <row r="228" ht="19" customHeight="1" spans="1:9">
      <c r="A228" s="2">
        <v>3</v>
      </c>
      <c r="B228" s="2">
        <v>3</v>
      </c>
      <c r="C228" s="2" t="s">
        <v>264</v>
      </c>
      <c r="D228" s="2" t="s">
        <v>179</v>
      </c>
      <c r="E228" s="2" t="s">
        <v>179</v>
      </c>
      <c r="F228" s="2" t="s">
        <v>1100</v>
      </c>
      <c r="G228" s="3">
        <v>38.71</v>
      </c>
      <c r="H228" s="2" t="s">
        <v>3893</v>
      </c>
      <c r="I228" s="2">
        <v>45</v>
      </c>
    </row>
    <row r="229" ht="19" customHeight="1" spans="1:9">
      <c r="A229" s="2">
        <v>3</v>
      </c>
      <c r="B229" s="2">
        <v>3</v>
      </c>
      <c r="C229" s="2" t="s">
        <v>267</v>
      </c>
      <c r="D229" s="2" t="s">
        <v>179</v>
      </c>
      <c r="E229" s="2" t="s">
        <v>179</v>
      </c>
      <c r="F229" s="2" t="s">
        <v>1100</v>
      </c>
      <c r="G229" s="3">
        <v>150</v>
      </c>
      <c r="H229" s="2" t="s">
        <v>3893</v>
      </c>
      <c r="I229" s="2">
        <v>46</v>
      </c>
    </row>
    <row r="230" ht="19" customHeight="1" spans="1:9">
      <c r="A230" s="2">
        <v>3</v>
      </c>
      <c r="B230" s="2">
        <v>3</v>
      </c>
      <c r="C230" s="2" t="s">
        <v>425</v>
      </c>
      <c r="D230" s="2" t="s">
        <v>179</v>
      </c>
      <c r="E230" s="2" t="s">
        <v>179</v>
      </c>
      <c r="F230" s="2" t="s">
        <v>1100</v>
      </c>
      <c r="G230" s="3">
        <v>150</v>
      </c>
      <c r="H230" s="2" t="s">
        <v>3893</v>
      </c>
      <c r="I230" s="2">
        <v>47</v>
      </c>
    </row>
    <row r="231" ht="19" customHeight="1" spans="1:9">
      <c r="A231" s="2">
        <v>3</v>
      </c>
      <c r="B231" s="2">
        <v>3</v>
      </c>
      <c r="C231" s="2" t="s">
        <v>269</v>
      </c>
      <c r="D231" s="2" t="s">
        <v>179</v>
      </c>
      <c r="E231" s="2" t="s">
        <v>179</v>
      </c>
      <c r="F231" s="2" t="s">
        <v>1100</v>
      </c>
      <c r="G231" s="3">
        <v>150</v>
      </c>
      <c r="H231" s="2" t="s">
        <v>3893</v>
      </c>
      <c r="I231" s="2">
        <v>48</v>
      </c>
    </row>
    <row r="232" ht="19" customHeight="1" spans="1:9">
      <c r="A232" s="2">
        <v>3</v>
      </c>
      <c r="B232" s="2">
        <v>3</v>
      </c>
      <c r="C232" s="2" t="s">
        <v>271</v>
      </c>
      <c r="D232" s="2" t="s">
        <v>179</v>
      </c>
      <c r="E232" s="2" t="s">
        <v>179</v>
      </c>
      <c r="F232" s="2" t="s">
        <v>1100</v>
      </c>
      <c r="G232" s="3">
        <v>150</v>
      </c>
      <c r="H232" s="2" t="s">
        <v>3893</v>
      </c>
      <c r="I232" s="2">
        <v>49</v>
      </c>
    </row>
    <row r="233" ht="19" customHeight="1" spans="1:9">
      <c r="A233" s="2">
        <v>3</v>
      </c>
      <c r="B233" s="2">
        <v>3</v>
      </c>
      <c r="C233" s="2" t="s">
        <v>3356</v>
      </c>
      <c r="D233" s="2" t="s">
        <v>179</v>
      </c>
      <c r="E233" s="2" t="s">
        <v>179</v>
      </c>
      <c r="F233" s="2" t="s">
        <v>4</v>
      </c>
      <c r="G233" s="3">
        <v>150</v>
      </c>
      <c r="H233" s="2" t="s">
        <v>3893</v>
      </c>
      <c r="I233" s="2">
        <v>50</v>
      </c>
    </row>
    <row r="234" ht="19" customHeight="1" spans="1:9">
      <c r="A234" s="2">
        <v>3</v>
      </c>
      <c r="B234" s="2">
        <v>3</v>
      </c>
      <c r="C234" s="2" t="s">
        <v>3374</v>
      </c>
      <c r="D234" s="2" t="s">
        <v>179</v>
      </c>
      <c r="E234" s="2" t="s">
        <v>179</v>
      </c>
      <c r="F234" s="2" t="s">
        <v>4</v>
      </c>
      <c r="G234" s="3">
        <v>150</v>
      </c>
      <c r="H234" s="2" t="s">
        <v>3893</v>
      </c>
      <c r="I234" s="2">
        <v>51</v>
      </c>
    </row>
    <row r="235" ht="19" customHeight="1" spans="1:9">
      <c r="A235" s="2">
        <v>3</v>
      </c>
      <c r="B235" s="2">
        <v>3</v>
      </c>
      <c r="C235" s="2" t="s">
        <v>272</v>
      </c>
      <c r="D235" s="2" t="s">
        <v>179</v>
      </c>
      <c r="E235" s="2" t="s">
        <v>179</v>
      </c>
      <c r="F235" s="2" t="s">
        <v>1100</v>
      </c>
      <c r="G235" s="3">
        <v>150</v>
      </c>
      <c r="H235" s="2" t="s">
        <v>3893</v>
      </c>
      <c r="I235" s="2">
        <v>52</v>
      </c>
    </row>
    <row r="236" ht="19" customHeight="1" spans="1:9">
      <c r="A236" s="2">
        <v>3</v>
      </c>
      <c r="B236" s="2">
        <v>3</v>
      </c>
      <c r="C236" s="2" t="s">
        <v>702</v>
      </c>
      <c r="D236" s="2" t="s">
        <v>179</v>
      </c>
      <c r="E236" s="2" t="s">
        <v>179</v>
      </c>
      <c r="F236" s="2" t="s">
        <v>1100</v>
      </c>
      <c r="G236" s="3">
        <v>130.65</v>
      </c>
      <c r="H236" s="2" t="s">
        <v>3893</v>
      </c>
      <c r="I236" s="2">
        <v>53</v>
      </c>
    </row>
    <row r="237" ht="19" customHeight="1" spans="1:9">
      <c r="A237" s="2">
        <v>3</v>
      </c>
      <c r="B237" s="2">
        <v>2</v>
      </c>
      <c r="C237" s="2" t="s">
        <v>535</v>
      </c>
      <c r="D237" s="2" t="s">
        <v>444</v>
      </c>
      <c r="E237" s="2" t="s">
        <v>444</v>
      </c>
      <c r="F237" s="2" t="s">
        <v>692</v>
      </c>
      <c r="G237" s="3">
        <v>107.14</v>
      </c>
      <c r="H237" s="2" t="s">
        <v>3893</v>
      </c>
      <c r="I237" s="2">
        <v>54</v>
      </c>
    </row>
    <row r="238" ht="19" customHeight="1" spans="1:9">
      <c r="A238" s="2">
        <v>3</v>
      </c>
      <c r="B238" s="2">
        <v>3</v>
      </c>
      <c r="C238" s="2" t="s">
        <v>535</v>
      </c>
      <c r="D238" s="2" t="s">
        <v>444</v>
      </c>
      <c r="E238" s="2" t="s">
        <v>444</v>
      </c>
      <c r="F238" s="2" t="s">
        <v>1100</v>
      </c>
      <c r="G238" s="3">
        <v>150</v>
      </c>
      <c r="H238" s="2" t="s">
        <v>3893</v>
      </c>
      <c r="I238" s="2">
        <v>55</v>
      </c>
    </row>
    <row r="239" ht="19" customHeight="1" spans="1:9">
      <c r="A239" s="2">
        <v>3</v>
      </c>
      <c r="B239" s="2">
        <v>3</v>
      </c>
      <c r="C239" s="2" t="s">
        <v>554</v>
      </c>
      <c r="D239" s="2" t="s">
        <v>444</v>
      </c>
      <c r="E239" s="2" t="s">
        <v>444</v>
      </c>
      <c r="F239" s="2" t="s">
        <v>1100</v>
      </c>
      <c r="G239" s="3">
        <v>101.61</v>
      </c>
      <c r="H239" s="2" t="s">
        <v>3893</v>
      </c>
      <c r="I239" s="2">
        <v>56</v>
      </c>
    </row>
    <row r="240" ht="19" customHeight="1" spans="1:9">
      <c r="A240" s="2">
        <v>3</v>
      </c>
      <c r="B240" s="2">
        <v>3</v>
      </c>
      <c r="C240" s="2" t="s">
        <v>3107</v>
      </c>
      <c r="D240" s="2" t="s">
        <v>356</v>
      </c>
      <c r="E240" s="2" t="s">
        <v>356</v>
      </c>
      <c r="F240" s="2" t="s">
        <v>1100</v>
      </c>
      <c r="G240" s="3">
        <v>260</v>
      </c>
      <c r="H240" s="2" t="s">
        <v>3893</v>
      </c>
      <c r="I240" s="2">
        <v>57</v>
      </c>
    </row>
    <row r="241" ht="19" customHeight="1" spans="1:9">
      <c r="A241" s="2">
        <v>3</v>
      </c>
      <c r="B241" s="2">
        <v>3</v>
      </c>
      <c r="C241" s="2" t="s">
        <v>348</v>
      </c>
      <c r="D241" s="2" t="s">
        <v>356</v>
      </c>
      <c r="E241" s="2" t="s">
        <v>356</v>
      </c>
      <c r="F241" s="2" t="s">
        <v>1100</v>
      </c>
      <c r="G241" s="3">
        <v>260</v>
      </c>
      <c r="H241" s="2" t="s">
        <v>3893</v>
      </c>
      <c r="I241" s="2">
        <v>58</v>
      </c>
    </row>
    <row r="242" ht="19" customHeight="1" spans="1:9">
      <c r="A242" s="2">
        <v>3</v>
      </c>
      <c r="B242" s="2">
        <v>3</v>
      </c>
      <c r="C242" s="2" t="s">
        <v>3162</v>
      </c>
      <c r="D242" s="2" t="s">
        <v>356</v>
      </c>
      <c r="E242" s="2" t="s">
        <v>356</v>
      </c>
      <c r="F242" s="2" t="s">
        <v>1100</v>
      </c>
      <c r="G242" s="3">
        <v>260</v>
      </c>
      <c r="H242" s="2" t="s">
        <v>3893</v>
      </c>
      <c r="I242" s="2">
        <v>59</v>
      </c>
    </row>
    <row r="243" ht="19" customHeight="1" spans="1:9">
      <c r="A243" s="2">
        <v>3</v>
      </c>
      <c r="B243" s="2">
        <v>2</v>
      </c>
      <c r="C243" s="2" t="s">
        <v>378</v>
      </c>
      <c r="D243" s="2" t="s">
        <v>356</v>
      </c>
      <c r="E243" s="2" t="s">
        <v>356</v>
      </c>
      <c r="F243" s="2" t="s">
        <v>692</v>
      </c>
      <c r="G243" s="3">
        <v>222.86</v>
      </c>
      <c r="H243" s="2" t="s">
        <v>3893</v>
      </c>
      <c r="I243" s="2">
        <v>60</v>
      </c>
    </row>
    <row r="244" ht="19" customHeight="1" spans="1:9">
      <c r="A244" s="2">
        <v>3</v>
      </c>
      <c r="B244" s="2">
        <v>3</v>
      </c>
      <c r="C244" s="2" t="s">
        <v>378</v>
      </c>
      <c r="D244" s="2" t="s">
        <v>356</v>
      </c>
      <c r="E244" s="2" t="s">
        <v>356</v>
      </c>
      <c r="F244" s="2" t="s">
        <v>1100</v>
      </c>
      <c r="G244" s="3">
        <v>260</v>
      </c>
      <c r="H244" s="2" t="s">
        <v>3893</v>
      </c>
      <c r="I244" s="2">
        <v>61</v>
      </c>
    </row>
    <row r="245" ht="19" customHeight="1" spans="1:9">
      <c r="A245" s="2">
        <v>3</v>
      </c>
      <c r="B245" s="2">
        <v>3</v>
      </c>
      <c r="C245" s="2" t="s">
        <v>703</v>
      </c>
      <c r="D245" s="2" t="s">
        <v>356</v>
      </c>
      <c r="E245" s="2" t="s">
        <v>356</v>
      </c>
      <c r="F245" s="2" t="s">
        <v>4</v>
      </c>
      <c r="G245" s="3">
        <v>150</v>
      </c>
      <c r="H245" s="2" t="s">
        <v>3893</v>
      </c>
      <c r="I245" s="2">
        <v>62</v>
      </c>
    </row>
    <row r="246" ht="19" customHeight="1" spans="1:9">
      <c r="A246" s="2">
        <v>3</v>
      </c>
      <c r="B246" s="2">
        <v>2</v>
      </c>
      <c r="C246" s="2" t="s">
        <v>3438</v>
      </c>
      <c r="D246" s="2" t="s">
        <v>356</v>
      </c>
      <c r="E246" s="2" t="s">
        <v>356</v>
      </c>
      <c r="F246" s="2" t="s">
        <v>692</v>
      </c>
      <c r="G246" s="3">
        <v>213.57</v>
      </c>
      <c r="H246" s="2" t="s">
        <v>3893</v>
      </c>
      <c r="I246" s="2">
        <v>63</v>
      </c>
    </row>
    <row r="247" ht="19" customHeight="1" spans="1:9">
      <c r="A247" s="2">
        <v>3</v>
      </c>
      <c r="B247" s="2">
        <v>3</v>
      </c>
      <c r="C247" s="2" t="s">
        <v>3438</v>
      </c>
      <c r="D247" s="2" t="s">
        <v>356</v>
      </c>
      <c r="E247" s="2" t="s">
        <v>356</v>
      </c>
      <c r="F247" s="2" t="s">
        <v>1100</v>
      </c>
      <c r="G247" s="3">
        <v>260</v>
      </c>
      <c r="H247" s="2" t="s">
        <v>3893</v>
      </c>
      <c r="I247" s="2">
        <v>64</v>
      </c>
    </row>
    <row r="248" ht="19" customHeight="1" spans="1:9">
      <c r="A248" s="2">
        <v>3</v>
      </c>
      <c r="B248" s="2">
        <v>3</v>
      </c>
      <c r="C248" s="2" t="s">
        <v>3443</v>
      </c>
      <c r="D248" s="2" t="s">
        <v>356</v>
      </c>
      <c r="E248" s="2" t="s">
        <v>356</v>
      </c>
      <c r="F248" s="2" t="s">
        <v>4</v>
      </c>
      <c r="G248" s="3">
        <v>150</v>
      </c>
      <c r="H248" s="2" t="s">
        <v>3893</v>
      </c>
      <c r="I248" s="2">
        <v>65</v>
      </c>
    </row>
    <row r="249" ht="19" customHeight="1" spans="1:9">
      <c r="A249" s="2">
        <v>3</v>
      </c>
      <c r="B249" s="2">
        <v>2</v>
      </c>
      <c r="C249" s="2" t="s">
        <v>400</v>
      </c>
      <c r="D249" s="2" t="s">
        <v>356</v>
      </c>
      <c r="E249" s="2" t="s">
        <v>356</v>
      </c>
      <c r="F249" s="2" t="s">
        <v>692</v>
      </c>
      <c r="G249" s="3">
        <v>150</v>
      </c>
      <c r="H249" s="2" t="s">
        <v>3893</v>
      </c>
      <c r="I249" s="2">
        <v>66</v>
      </c>
    </row>
    <row r="250" ht="19" customHeight="1" spans="1:9">
      <c r="A250" s="2">
        <v>3</v>
      </c>
      <c r="B250" s="2">
        <v>3</v>
      </c>
      <c r="C250" s="2" t="s">
        <v>400</v>
      </c>
      <c r="D250" s="2" t="s">
        <v>356</v>
      </c>
      <c r="E250" s="2" t="s">
        <v>356</v>
      </c>
      <c r="F250" s="2" t="s">
        <v>1100</v>
      </c>
      <c r="G250" s="3">
        <v>150</v>
      </c>
      <c r="H250" s="2" t="s">
        <v>3893</v>
      </c>
      <c r="I250" s="2">
        <v>67</v>
      </c>
    </row>
    <row r="251" ht="19" customHeight="1" spans="1:9">
      <c r="A251" s="2">
        <v>3</v>
      </c>
      <c r="B251" s="2">
        <v>3</v>
      </c>
      <c r="C251" s="2" t="s">
        <v>401</v>
      </c>
      <c r="D251" s="2" t="s">
        <v>356</v>
      </c>
      <c r="E251" s="2" t="s">
        <v>356</v>
      </c>
      <c r="F251" s="2" t="s">
        <v>1100</v>
      </c>
      <c r="G251" s="3">
        <v>150</v>
      </c>
      <c r="H251" s="2" t="s">
        <v>3893</v>
      </c>
      <c r="I251" s="2">
        <v>68</v>
      </c>
    </row>
    <row r="252" ht="19" customHeight="1" spans="1:9">
      <c r="A252" s="2">
        <v>3</v>
      </c>
      <c r="B252" s="2">
        <v>3</v>
      </c>
      <c r="C252" s="2" t="s">
        <v>405</v>
      </c>
      <c r="D252" s="2" t="s">
        <v>356</v>
      </c>
      <c r="E252" s="2" t="s">
        <v>356</v>
      </c>
      <c r="F252" s="2" t="s">
        <v>1100</v>
      </c>
      <c r="G252" s="3">
        <v>150</v>
      </c>
      <c r="H252" s="2" t="s">
        <v>3893</v>
      </c>
      <c r="I252" s="2">
        <v>69</v>
      </c>
    </row>
    <row r="253" ht="19" customHeight="1" spans="1:9">
      <c r="A253" s="2">
        <v>3</v>
      </c>
      <c r="B253" s="2">
        <v>3</v>
      </c>
      <c r="C253" s="2" t="s">
        <v>407</v>
      </c>
      <c r="D253" s="2" t="s">
        <v>356</v>
      </c>
      <c r="E253" s="2" t="s">
        <v>356</v>
      </c>
      <c r="F253" s="2" t="s">
        <v>3894</v>
      </c>
      <c r="G253" s="3">
        <v>150</v>
      </c>
      <c r="H253" s="2" t="s">
        <v>3893</v>
      </c>
      <c r="I253" s="2">
        <v>70</v>
      </c>
    </row>
    <row r="254" ht="19" customHeight="1" spans="1:9">
      <c r="A254" s="2">
        <v>3</v>
      </c>
      <c r="B254" s="2">
        <v>3</v>
      </c>
      <c r="C254" s="2" t="s">
        <v>409</v>
      </c>
      <c r="D254" s="2" t="s">
        <v>356</v>
      </c>
      <c r="E254" s="2" t="s">
        <v>356</v>
      </c>
      <c r="F254" s="2" t="s">
        <v>1100</v>
      </c>
      <c r="G254" s="3">
        <v>260</v>
      </c>
      <c r="H254" s="2" t="s">
        <v>3893</v>
      </c>
      <c r="I254" s="2">
        <v>71</v>
      </c>
    </row>
    <row r="255" ht="19" customHeight="1" spans="1:9">
      <c r="A255" s="2">
        <v>3</v>
      </c>
      <c r="B255" s="2">
        <v>1</v>
      </c>
      <c r="C255" s="2" t="s">
        <v>3261</v>
      </c>
      <c r="D255" s="2" t="s">
        <v>356</v>
      </c>
      <c r="E255" s="2" t="s">
        <v>356</v>
      </c>
      <c r="F255" s="2" t="s">
        <v>691</v>
      </c>
      <c r="G255" s="3">
        <v>260</v>
      </c>
      <c r="H255" s="2" t="s">
        <v>3893</v>
      </c>
      <c r="I255" s="2">
        <v>72</v>
      </c>
    </row>
    <row r="256" ht="19" customHeight="1" spans="1:9">
      <c r="A256" s="2">
        <v>3</v>
      </c>
      <c r="B256" s="2">
        <v>3</v>
      </c>
      <c r="C256" s="2" t="s">
        <v>3261</v>
      </c>
      <c r="D256" s="2" t="s">
        <v>356</v>
      </c>
      <c r="E256" s="2" t="s">
        <v>356</v>
      </c>
      <c r="F256" s="2" t="s">
        <v>1100</v>
      </c>
      <c r="G256" s="3">
        <v>260</v>
      </c>
      <c r="H256" s="2" t="s">
        <v>3893</v>
      </c>
      <c r="I256" s="2">
        <v>73</v>
      </c>
    </row>
    <row r="257" ht="19" customHeight="1" spans="1:9">
      <c r="A257" s="2">
        <v>3</v>
      </c>
      <c r="B257" s="2">
        <v>3</v>
      </c>
      <c r="C257" s="2" t="s">
        <v>413</v>
      </c>
      <c r="D257" s="2" t="s">
        <v>356</v>
      </c>
      <c r="E257" s="2" t="s">
        <v>356</v>
      </c>
      <c r="F257" s="2" t="s">
        <v>4</v>
      </c>
      <c r="G257" s="3">
        <v>260</v>
      </c>
      <c r="H257" s="2" t="s">
        <v>3893</v>
      </c>
      <c r="I257" s="2">
        <v>74</v>
      </c>
    </row>
    <row r="258" ht="19" customHeight="1" spans="1:9">
      <c r="A258" s="2">
        <v>3</v>
      </c>
      <c r="B258" s="2">
        <v>3</v>
      </c>
      <c r="C258" s="2" t="s">
        <v>417</v>
      </c>
      <c r="D258" s="2" t="s">
        <v>356</v>
      </c>
      <c r="E258" s="2" t="s">
        <v>356</v>
      </c>
      <c r="F258" s="2" t="s">
        <v>1100</v>
      </c>
      <c r="G258" s="3">
        <v>150</v>
      </c>
      <c r="H258" s="2" t="s">
        <v>3893</v>
      </c>
      <c r="I258" s="2">
        <v>75</v>
      </c>
    </row>
    <row r="259" ht="19" customHeight="1" spans="1:9">
      <c r="A259" s="2">
        <v>3</v>
      </c>
      <c r="B259" s="2">
        <v>3</v>
      </c>
      <c r="C259" s="2" t="s">
        <v>3299</v>
      </c>
      <c r="D259" s="2" t="s">
        <v>356</v>
      </c>
      <c r="E259" s="2" t="s">
        <v>356</v>
      </c>
      <c r="F259" s="2" t="s">
        <v>4</v>
      </c>
      <c r="G259" s="3">
        <v>150</v>
      </c>
      <c r="H259" s="2" t="s">
        <v>3893</v>
      </c>
      <c r="I259" s="2">
        <v>76</v>
      </c>
    </row>
    <row r="260" ht="19" customHeight="1" spans="1:9">
      <c r="A260" s="2">
        <v>3</v>
      </c>
      <c r="B260" s="2">
        <v>3</v>
      </c>
      <c r="C260" s="2" t="s">
        <v>420</v>
      </c>
      <c r="D260" s="2" t="s">
        <v>356</v>
      </c>
      <c r="E260" s="2" t="s">
        <v>356</v>
      </c>
      <c r="F260" s="2" t="s">
        <v>4</v>
      </c>
      <c r="G260" s="3">
        <v>150</v>
      </c>
      <c r="H260" s="2" t="s">
        <v>3893</v>
      </c>
      <c r="I260" s="2">
        <v>77</v>
      </c>
    </row>
    <row r="261" ht="19" customHeight="1" spans="1:9">
      <c r="A261" s="2">
        <v>3</v>
      </c>
      <c r="B261" s="2">
        <v>3</v>
      </c>
      <c r="C261" s="2" t="s">
        <v>3316</v>
      </c>
      <c r="D261" s="2" t="s">
        <v>356</v>
      </c>
      <c r="E261" s="2" t="s">
        <v>356</v>
      </c>
      <c r="F261" s="2" t="s">
        <v>1100</v>
      </c>
      <c r="G261" s="3">
        <v>150</v>
      </c>
      <c r="H261" s="2" t="s">
        <v>3893</v>
      </c>
      <c r="I261" s="2">
        <v>78</v>
      </c>
    </row>
    <row r="262" ht="19" customHeight="1" spans="1:9">
      <c r="A262" s="2">
        <v>3</v>
      </c>
      <c r="B262" s="2">
        <v>3</v>
      </c>
      <c r="C262" s="2" t="s">
        <v>426</v>
      </c>
      <c r="D262" s="2" t="s">
        <v>356</v>
      </c>
      <c r="E262" s="2" t="s">
        <v>356</v>
      </c>
      <c r="F262" s="2" t="s">
        <v>1100</v>
      </c>
      <c r="G262" s="3">
        <v>150</v>
      </c>
      <c r="H262" s="2" t="s">
        <v>3893</v>
      </c>
      <c r="I262" s="2">
        <v>79</v>
      </c>
    </row>
    <row r="263" ht="19" customHeight="1" spans="1:9">
      <c r="A263" s="2">
        <v>3</v>
      </c>
      <c r="B263" s="2">
        <v>3</v>
      </c>
      <c r="C263" s="2" t="s">
        <v>430</v>
      </c>
      <c r="D263" s="2" t="s">
        <v>356</v>
      </c>
      <c r="E263" s="2" t="s">
        <v>356</v>
      </c>
      <c r="F263" s="2" t="s">
        <v>4</v>
      </c>
      <c r="G263" s="3">
        <v>150</v>
      </c>
      <c r="H263" s="2" t="s">
        <v>3893</v>
      </c>
      <c r="I263" s="2">
        <v>80</v>
      </c>
    </row>
    <row r="264" ht="19" customHeight="1" spans="1:9">
      <c r="A264" s="2">
        <v>3</v>
      </c>
      <c r="B264" s="2">
        <v>3</v>
      </c>
      <c r="C264" s="2" t="s">
        <v>431</v>
      </c>
      <c r="D264" s="2" t="s">
        <v>356</v>
      </c>
      <c r="E264" s="2" t="s">
        <v>356</v>
      </c>
      <c r="F264" s="2" t="s">
        <v>4</v>
      </c>
      <c r="G264" s="3">
        <v>150</v>
      </c>
      <c r="H264" s="2" t="s">
        <v>3893</v>
      </c>
      <c r="I264" s="2">
        <v>81</v>
      </c>
    </row>
    <row r="265" ht="19" customHeight="1" spans="1:9">
      <c r="A265" s="2">
        <v>3</v>
      </c>
      <c r="B265" s="2">
        <v>3</v>
      </c>
      <c r="C265" s="2" t="s">
        <v>704</v>
      </c>
      <c r="D265" s="2" t="s">
        <v>356</v>
      </c>
      <c r="E265" s="2" t="s">
        <v>356</v>
      </c>
      <c r="F265" s="2" t="s">
        <v>4</v>
      </c>
      <c r="G265" s="3">
        <v>150</v>
      </c>
      <c r="H265" s="2" t="s">
        <v>3893</v>
      </c>
      <c r="I265" s="2">
        <v>82</v>
      </c>
    </row>
    <row r="266" ht="19" customHeight="1" spans="1:9">
      <c r="A266" s="2">
        <v>3</v>
      </c>
      <c r="B266" s="2">
        <v>3</v>
      </c>
      <c r="C266" s="2" t="s">
        <v>435</v>
      </c>
      <c r="D266" s="2" t="s">
        <v>356</v>
      </c>
      <c r="E266" s="2" t="s">
        <v>356</v>
      </c>
      <c r="F266" s="2" t="s">
        <v>1100</v>
      </c>
      <c r="G266" s="3">
        <v>150</v>
      </c>
      <c r="H266" s="2" t="s">
        <v>3893</v>
      </c>
      <c r="I266" s="2">
        <v>83</v>
      </c>
    </row>
    <row r="267" ht="19" customHeight="1" spans="1:9">
      <c r="A267" s="2">
        <v>3</v>
      </c>
      <c r="B267" s="2">
        <v>3</v>
      </c>
      <c r="C267" s="2" t="s">
        <v>436</v>
      </c>
      <c r="D267" s="2" t="s">
        <v>356</v>
      </c>
      <c r="E267" s="2" t="s">
        <v>356</v>
      </c>
      <c r="F267" s="2" t="s">
        <v>4</v>
      </c>
      <c r="G267" s="3">
        <v>150</v>
      </c>
      <c r="H267" s="2" t="s">
        <v>3893</v>
      </c>
      <c r="I267" s="2">
        <v>84</v>
      </c>
    </row>
    <row r="268" ht="19" customHeight="1" spans="1:9">
      <c r="A268" s="2">
        <v>3</v>
      </c>
      <c r="B268" s="2">
        <v>3</v>
      </c>
      <c r="C268" s="2" t="s">
        <v>3396</v>
      </c>
      <c r="D268" s="2" t="s">
        <v>356</v>
      </c>
      <c r="E268" s="2" t="s">
        <v>356</v>
      </c>
      <c r="F268" s="2" t="s">
        <v>1100</v>
      </c>
      <c r="G268" s="3">
        <v>150</v>
      </c>
      <c r="H268" s="2" t="s">
        <v>3893</v>
      </c>
      <c r="I268" s="2">
        <v>85</v>
      </c>
    </row>
    <row r="269" ht="19" customHeight="1" spans="1:9">
      <c r="A269" s="2">
        <v>3</v>
      </c>
      <c r="B269" s="2">
        <v>1</v>
      </c>
      <c r="C269" s="2" t="s">
        <v>522</v>
      </c>
      <c r="D269" s="2" t="s">
        <v>3190</v>
      </c>
      <c r="E269" s="2" t="s">
        <v>3190</v>
      </c>
      <c r="F269" s="2" t="s">
        <v>691</v>
      </c>
      <c r="G269" s="3">
        <v>150</v>
      </c>
      <c r="H269" s="2" t="s">
        <v>3893</v>
      </c>
      <c r="I269" s="2">
        <v>86</v>
      </c>
    </row>
    <row r="270" ht="19" customHeight="1" spans="1:9">
      <c r="A270" s="2">
        <v>3</v>
      </c>
      <c r="B270" s="2">
        <v>2</v>
      </c>
      <c r="C270" s="2" t="s">
        <v>522</v>
      </c>
      <c r="D270" s="2" t="s">
        <v>3190</v>
      </c>
      <c r="E270" s="2" t="s">
        <v>3190</v>
      </c>
      <c r="F270" s="2" t="s">
        <v>692</v>
      </c>
      <c r="G270" s="3">
        <v>150</v>
      </c>
      <c r="H270" s="2" t="s">
        <v>3893</v>
      </c>
      <c r="I270" s="2">
        <v>87</v>
      </c>
    </row>
    <row r="271" ht="19" customHeight="1" spans="1:9">
      <c r="A271" s="2">
        <v>3</v>
      </c>
      <c r="B271" s="2">
        <v>3</v>
      </c>
      <c r="C271" s="2" t="s">
        <v>522</v>
      </c>
      <c r="D271" s="2" t="s">
        <v>3190</v>
      </c>
      <c r="E271" s="2" t="s">
        <v>3190</v>
      </c>
      <c r="F271" s="2" t="s">
        <v>1100</v>
      </c>
      <c r="G271" s="3">
        <v>150</v>
      </c>
      <c r="H271" s="2" t="s">
        <v>3893</v>
      </c>
      <c r="I271" s="2">
        <v>88</v>
      </c>
    </row>
    <row r="272" ht="19" customHeight="1" spans="1:9">
      <c r="A272" s="2">
        <v>3</v>
      </c>
      <c r="B272" s="2">
        <v>2</v>
      </c>
      <c r="C272" s="2" t="s">
        <v>526</v>
      </c>
      <c r="D272" s="2" t="s">
        <v>3190</v>
      </c>
      <c r="E272" s="2" t="s">
        <v>3190</v>
      </c>
      <c r="F272" s="2" t="s">
        <v>692</v>
      </c>
      <c r="G272" s="3">
        <v>150</v>
      </c>
      <c r="H272" s="2" t="s">
        <v>3893</v>
      </c>
      <c r="I272" s="2">
        <v>89</v>
      </c>
    </row>
    <row r="273" ht="19" customHeight="1" spans="1:9">
      <c r="A273" s="2">
        <v>3</v>
      </c>
      <c r="B273" s="2">
        <v>3</v>
      </c>
      <c r="C273" s="2" t="s">
        <v>526</v>
      </c>
      <c r="D273" s="2" t="s">
        <v>3190</v>
      </c>
      <c r="E273" s="2" t="s">
        <v>3190</v>
      </c>
      <c r="F273" s="2" t="s">
        <v>1100</v>
      </c>
      <c r="G273" s="3">
        <v>150</v>
      </c>
      <c r="H273" s="2" t="s">
        <v>3893</v>
      </c>
      <c r="I273" s="2">
        <v>90</v>
      </c>
    </row>
    <row r="274" ht="19" customHeight="1" spans="1:9">
      <c r="A274" s="2">
        <v>3</v>
      </c>
      <c r="B274" s="2">
        <v>1</v>
      </c>
      <c r="C274" s="2" t="s">
        <v>3322</v>
      </c>
      <c r="D274" s="2" t="s">
        <v>3190</v>
      </c>
      <c r="E274" s="2" t="s">
        <v>3190</v>
      </c>
      <c r="F274" s="2" t="s">
        <v>691</v>
      </c>
      <c r="G274" s="3">
        <v>150</v>
      </c>
      <c r="H274" s="2" t="s">
        <v>3893</v>
      </c>
      <c r="I274" s="2">
        <v>91</v>
      </c>
    </row>
    <row r="275" ht="19" customHeight="1" spans="1:9">
      <c r="A275" s="2">
        <v>3</v>
      </c>
      <c r="B275" s="2">
        <v>2</v>
      </c>
      <c r="C275" s="2" t="s">
        <v>3322</v>
      </c>
      <c r="D275" s="2" t="s">
        <v>3190</v>
      </c>
      <c r="E275" s="2" t="s">
        <v>3190</v>
      </c>
      <c r="F275" s="2" t="s">
        <v>692</v>
      </c>
      <c r="G275" s="3">
        <v>21.43</v>
      </c>
      <c r="H275" s="2" t="s">
        <v>3893</v>
      </c>
      <c r="I275" s="2">
        <v>92</v>
      </c>
    </row>
    <row r="276" ht="19" customHeight="1" spans="1:9">
      <c r="A276" s="2">
        <v>3</v>
      </c>
      <c r="B276" s="2">
        <v>3</v>
      </c>
      <c r="C276" s="2" t="s">
        <v>3322</v>
      </c>
      <c r="D276" s="2" t="s">
        <v>3190</v>
      </c>
      <c r="E276" s="2" t="s">
        <v>3190</v>
      </c>
      <c r="F276" s="2" t="s">
        <v>1100</v>
      </c>
      <c r="G276" s="3">
        <v>38.71</v>
      </c>
      <c r="H276" s="2" t="s">
        <v>3893</v>
      </c>
      <c r="I276" s="2">
        <v>93</v>
      </c>
    </row>
    <row r="277" ht="19" customHeight="1" spans="1:9">
      <c r="A277" s="2">
        <v>3</v>
      </c>
      <c r="B277" s="2">
        <v>3</v>
      </c>
      <c r="C277" s="2" t="s">
        <v>3358</v>
      </c>
      <c r="D277" s="2" t="s">
        <v>3190</v>
      </c>
      <c r="E277" s="2" t="s">
        <v>3190</v>
      </c>
      <c r="F277" s="2" t="s">
        <v>1100</v>
      </c>
      <c r="G277" s="3">
        <v>150</v>
      </c>
      <c r="H277" s="2" t="s">
        <v>3893</v>
      </c>
      <c r="I277" s="2">
        <v>94</v>
      </c>
    </row>
    <row r="278" ht="19" customHeight="1" spans="1:9">
      <c r="A278" s="2">
        <v>3</v>
      </c>
      <c r="B278" s="2">
        <v>3</v>
      </c>
      <c r="C278" s="2" t="s">
        <v>670</v>
      </c>
      <c r="D278" s="2" t="s">
        <v>3190</v>
      </c>
      <c r="E278" s="2" t="s">
        <v>3190</v>
      </c>
      <c r="F278" s="2" t="s">
        <v>1100</v>
      </c>
      <c r="G278" s="3">
        <v>150</v>
      </c>
      <c r="H278" s="2" t="s">
        <v>3893</v>
      </c>
      <c r="I278" s="2">
        <v>95</v>
      </c>
    </row>
    <row r="279" ht="19" customHeight="1" spans="1:9">
      <c r="A279" s="2">
        <v>3</v>
      </c>
      <c r="B279" s="2">
        <v>3</v>
      </c>
      <c r="C279" s="2" t="s">
        <v>316</v>
      </c>
      <c r="D279" s="2" t="s">
        <v>312</v>
      </c>
      <c r="E279" s="2" t="s">
        <v>312</v>
      </c>
      <c r="F279" s="2" t="s">
        <v>1100</v>
      </c>
      <c r="G279" s="3">
        <v>1000</v>
      </c>
      <c r="H279" s="2" t="s">
        <v>3893</v>
      </c>
      <c r="I279" s="2">
        <v>96</v>
      </c>
    </row>
    <row r="280" ht="19" customHeight="1" spans="1:9">
      <c r="A280" s="2">
        <v>3</v>
      </c>
      <c r="B280" s="2">
        <v>3</v>
      </c>
      <c r="C280" s="2" t="s">
        <v>317</v>
      </c>
      <c r="D280" s="2" t="s">
        <v>312</v>
      </c>
      <c r="E280" s="2" t="s">
        <v>312</v>
      </c>
      <c r="F280" s="2" t="s">
        <v>1100</v>
      </c>
      <c r="G280" s="3">
        <v>1000</v>
      </c>
      <c r="H280" s="2" t="s">
        <v>3893</v>
      </c>
      <c r="I280" s="2">
        <v>97</v>
      </c>
    </row>
    <row r="281" ht="19" customHeight="1" spans="1:9">
      <c r="A281" s="2">
        <v>3</v>
      </c>
      <c r="B281" s="2">
        <v>2</v>
      </c>
      <c r="C281" s="2" t="s">
        <v>333</v>
      </c>
      <c r="D281" s="2" t="s">
        <v>312</v>
      </c>
      <c r="E281" s="2" t="s">
        <v>312</v>
      </c>
      <c r="F281" s="2" t="s">
        <v>692</v>
      </c>
      <c r="G281" s="3">
        <v>1000</v>
      </c>
      <c r="H281" s="2" t="s">
        <v>3893</v>
      </c>
      <c r="I281" s="2">
        <v>98</v>
      </c>
    </row>
    <row r="282" ht="19" customHeight="1" spans="1:9">
      <c r="A282" s="2">
        <v>3</v>
      </c>
      <c r="B282" s="2">
        <v>3</v>
      </c>
      <c r="C282" s="2" t="s">
        <v>333</v>
      </c>
      <c r="D282" s="2" t="s">
        <v>312</v>
      </c>
      <c r="E282" s="2" t="s">
        <v>312</v>
      </c>
      <c r="F282" s="2" t="s">
        <v>1100</v>
      </c>
      <c r="G282" s="3">
        <v>1000</v>
      </c>
      <c r="H282" s="2" t="s">
        <v>3893</v>
      </c>
      <c r="I282" s="2">
        <v>99</v>
      </c>
    </row>
    <row r="283" ht="19" customHeight="1" spans="1:9">
      <c r="A283" s="2">
        <v>3</v>
      </c>
      <c r="B283" s="2">
        <v>2</v>
      </c>
      <c r="C283" s="2" t="s">
        <v>334</v>
      </c>
      <c r="D283" s="2" t="s">
        <v>312</v>
      </c>
      <c r="E283" s="2" t="s">
        <v>312</v>
      </c>
      <c r="F283" s="2" t="s">
        <v>692</v>
      </c>
      <c r="G283" s="3">
        <v>1000</v>
      </c>
      <c r="H283" s="2" t="s">
        <v>3893</v>
      </c>
      <c r="I283" s="2">
        <v>100</v>
      </c>
    </row>
    <row r="284" ht="19" customHeight="1" spans="1:9">
      <c r="A284" s="2">
        <v>3</v>
      </c>
      <c r="B284" s="2">
        <v>3</v>
      </c>
      <c r="C284" s="2" t="s">
        <v>334</v>
      </c>
      <c r="D284" s="2" t="s">
        <v>312</v>
      </c>
      <c r="E284" s="2" t="s">
        <v>312</v>
      </c>
      <c r="F284" s="2" t="s">
        <v>1100</v>
      </c>
      <c r="G284" s="3">
        <v>1000</v>
      </c>
      <c r="H284" s="2" t="s">
        <v>3893</v>
      </c>
      <c r="I284" s="2">
        <v>101</v>
      </c>
    </row>
    <row r="285" ht="19" customHeight="1" spans="1:9">
      <c r="A285" s="2">
        <v>3</v>
      </c>
      <c r="B285" s="2">
        <v>3</v>
      </c>
      <c r="C285" s="2" t="s">
        <v>337</v>
      </c>
      <c r="D285" s="2" t="s">
        <v>312</v>
      </c>
      <c r="E285" s="2" t="s">
        <v>312</v>
      </c>
      <c r="F285" s="2" t="s">
        <v>1100</v>
      </c>
      <c r="G285" s="3">
        <v>1000</v>
      </c>
      <c r="H285" s="2" t="s">
        <v>3893</v>
      </c>
      <c r="I285" s="2">
        <v>102</v>
      </c>
    </row>
    <row r="286" ht="19" customHeight="1" spans="1:9">
      <c r="A286" s="2">
        <v>3</v>
      </c>
      <c r="B286" s="2">
        <v>3</v>
      </c>
      <c r="C286" s="2" t="s">
        <v>214</v>
      </c>
      <c r="D286" s="2" t="s">
        <v>312</v>
      </c>
      <c r="E286" s="2" t="s">
        <v>312</v>
      </c>
      <c r="F286" s="2" t="s">
        <v>1100</v>
      </c>
      <c r="G286" s="3">
        <v>1000</v>
      </c>
      <c r="H286" s="2" t="s">
        <v>3893</v>
      </c>
      <c r="I286" s="2">
        <v>103</v>
      </c>
    </row>
    <row r="287" ht="19" customHeight="1" spans="1:9">
      <c r="A287" s="2">
        <v>3</v>
      </c>
      <c r="B287" s="2">
        <v>3</v>
      </c>
      <c r="C287" s="2" t="s">
        <v>3415</v>
      </c>
      <c r="D287" s="2" t="s">
        <v>312</v>
      </c>
      <c r="E287" s="2" t="s">
        <v>312</v>
      </c>
      <c r="F287" s="2" t="s">
        <v>1100</v>
      </c>
      <c r="G287" s="3">
        <v>1000</v>
      </c>
      <c r="H287" s="2" t="s">
        <v>3893</v>
      </c>
      <c r="I287" s="2">
        <v>104</v>
      </c>
    </row>
    <row r="288" ht="19" customHeight="1" spans="1:9">
      <c r="A288" s="2">
        <v>3</v>
      </c>
      <c r="B288" s="2">
        <v>3</v>
      </c>
      <c r="C288" s="2" t="s">
        <v>3493</v>
      </c>
      <c r="D288" s="2" t="s">
        <v>312</v>
      </c>
      <c r="E288" s="2" t="s">
        <v>312</v>
      </c>
      <c r="F288" s="2" t="s">
        <v>1100</v>
      </c>
      <c r="G288" s="3">
        <v>741.94</v>
      </c>
      <c r="H288" s="2" t="s">
        <v>3893</v>
      </c>
      <c r="I288" s="2">
        <v>105</v>
      </c>
    </row>
    <row r="289" ht="19" customHeight="1" spans="1:9">
      <c r="A289" s="2">
        <v>3</v>
      </c>
      <c r="B289" s="2">
        <v>3</v>
      </c>
      <c r="C289" s="2" t="s">
        <v>341</v>
      </c>
      <c r="D289" s="2" t="s">
        <v>312</v>
      </c>
      <c r="E289" s="2" t="s">
        <v>312</v>
      </c>
      <c r="F289" s="2" t="s">
        <v>1100</v>
      </c>
      <c r="G289" s="3">
        <v>1000</v>
      </c>
      <c r="H289" s="2" t="s">
        <v>3893</v>
      </c>
      <c r="I289" s="2">
        <v>106</v>
      </c>
    </row>
    <row r="290" ht="19" customHeight="1" spans="1:9">
      <c r="A290" s="2">
        <v>3</v>
      </c>
      <c r="B290" s="2">
        <v>3</v>
      </c>
      <c r="C290" s="2" t="s">
        <v>342</v>
      </c>
      <c r="D290" s="2" t="s">
        <v>312</v>
      </c>
      <c r="E290" s="2" t="s">
        <v>312</v>
      </c>
      <c r="F290" s="2" t="s">
        <v>1100</v>
      </c>
      <c r="G290" s="3">
        <v>1000</v>
      </c>
      <c r="H290" s="2" t="s">
        <v>3893</v>
      </c>
      <c r="I290" s="2">
        <v>107</v>
      </c>
    </row>
    <row r="291" ht="19" customHeight="1" spans="1:9">
      <c r="A291" s="2">
        <v>3</v>
      </c>
      <c r="B291" s="2">
        <v>3</v>
      </c>
      <c r="C291" s="2" t="s">
        <v>344</v>
      </c>
      <c r="D291" s="2" t="s">
        <v>312</v>
      </c>
      <c r="E291" s="2" t="s">
        <v>312</v>
      </c>
      <c r="F291" s="2" t="s">
        <v>1100</v>
      </c>
      <c r="G291" s="3">
        <v>870.97</v>
      </c>
      <c r="H291" s="2" t="s">
        <v>3893</v>
      </c>
      <c r="I291" s="2">
        <v>108</v>
      </c>
    </row>
    <row r="292" ht="19" customHeight="1" spans="1:9">
      <c r="A292" s="2">
        <v>3</v>
      </c>
      <c r="B292" s="2">
        <v>3</v>
      </c>
      <c r="C292" s="2" t="s">
        <v>3056</v>
      </c>
      <c r="D292" s="2" t="s">
        <v>66</v>
      </c>
      <c r="E292" s="2" t="s">
        <v>66</v>
      </c>
      <c r="F292" s="2" t="s">
        <v>1100</v>
      </c>
      <c r="G292" s="3">
        <v>72.58</v>
      </c>
      <c r="H292" s="2" t="s">
        <v>3893</v>
      </c>
      <c r="I292" s="2">
        <v>109</v>
      </c>
    </row>
    <row r="293" ht="19" customHeight="1" spans="1:9">
      <c r="A293" s="2">
        <v>3</v>
      </c>
      <c r="B293" s="2">
        <v>3</v>
      </c>
      <c r="C293" s="2" t="s">
        <v>3060</v>
      </c>
      <c r="D293" s="2" t="s">
        <v>66</v>
      </c>
      <c r="E293" s="2" t="s">
        <v>66</v>
      </c>
      <c r="F293" s="2" t="s">
        <v>1100</v>
      </c>
      <c r="G293" s="3">
        <v>72.58</v>
      </c>
      <c r="H293" s="2" t="s">
        <v>3893</v>
      </c>
      <c r="I293" s="2">
        <v>110</v>
      </c>
    </row>
    <row r="294" ht="19" customHeight="1" spans="1:9">
      <c r="A294" s="2">
        <v>3</v>
      </c>
      <c r="B294" s="2">
        <v>3</v>
      </c>
      <c r="C294" s="2" t="s">
        <v>3103</v>
      </c>
      <c r="D294" s="2" t="s">
        <v>66</v>
      </c>
      <c r="E294" s="2" t="s">
        <v>66</v>
      </c>
      <c r="F294" s="2" t="s">
        <v>1100</v>
      </c>
      <c r="G294" s="3">
        <v>140.32</v>
      </c>
      <c r="H294" s="2" t="s">
        <v>3893</v>
      </c>
      <c r="I294" s="2">
        <v>111</v>
      </c>
    </row>
    <row r="295" ht="19" customHeight="1" spans="1:9">
      <c r="A295" s="2">
        <v>3</v>
      </c>
      <c r="B295" s="2">
        <v>3</v>
      </c>
      <c r="C295" s="2" t="s">
        <v>3528</v>
      </c>
      <c r="D295" s="2" t="s">
        <v>66</v>
      </c>
      <c r="E295" s="2" t="s">
        <v>66</v>
      </c>
      <c r="F295" s="2" t="s">
        <v>1100</v>
      </c>
      <c r="G295" s="3">
        <v>72.58</v>
      </c>
      <c r="H295" s="2" t="s">
        <v>3893</v>
      </c>
      <c r="I295" s="2">
        <v>112</v>
      </c>
    </row>
    <row r="296" ht="19" customHeight="1" spans="1:9">
      <c r="A296" s="2">
        <v>3</v>
      </c>
      <c r="B296" s="2">
        <v>3</v>
      </c>
      <c r="C296" s="2" t="s">
        <v>77</v>
      </c>
      <c r="D296" s="2" t="s">
        <v>66</v>
      </c>
      <c r="E296" s="2" t="s">
        <v>66</v>
      </c>
      <c r="F296" s="2" t="s">
        <v>1100</v>
      </c>
      <c r="G296" s="3">
        <v>77.42</v>
      </c>
      <c r="H296" s="2" t="s">
        <v>3893</v>
      </c>
      <c r="I296" s="2">
        <v>113</v>
      </c>
    </row>
    <row r="297" ht="19" customHeight="1" spans="1:9">
      <c r="A297" s="2">
        <v>3</v>
      </c>
      <c r="B297" s="2">
        <v>3</v>
      </c>
      <c r="C297" s="2" t="s">
        <v>3146</v>
      </c>
      <c r="D297" s="2" t="s">
        <v>66</v>
      </c>
      <c r="E297" s="2" t="s">
        <v>66</v>
      </c>
      <c r="F297" s="2" t="s">
        <v>1100</v>
      </c>
      <c r="G297" s="3">
        <v>87.1</v>
      </c>
      <c r="H297" s="2" t="s">
        <v>3893</v>
      </c>
      <c r="I297" s="2">
        <v>114</v>
      </c>
    </row>
    <row r="298" ht="19" customHeight="1" spans="1:9">
      <c r="A298" s="2">
        <v>3</v>
      </c>
      <c r="B298" s="2">
        <v>3</v>
      </c>
      <c r="C298" s="2" t="s">
        <v>3148</v>
      </c>
      <c r="D298" s="2" t="s">
        <v>66</v>
      </c>
      <c r="E298" s="2" t="s">
        <v>66</v>
      </c>
      <c r="F298" s="2" t="s">
        <v>1100</v>
      </c>
      <c r="G298" s="3">
        <v>145.16</v>
      </c>
      <c r="H298" s="2" t="s">
        <v>3893</v>
      </c>
      <c r="I298" s="2">
        <v>115</v>
      </c>
    </row>
    <row r="299" ht="19" customHeight="1" spans="1:9">
      <c r="A299" s="2">
        <v>3</v>
      </c>
      <c r="B299" s="2">
        <v>3</v>
      </c>
      <c r="C299" s="2" t="s">
        <v>3152</v>
      </c>
      <c r="D299" s="2" t="s">
        <v>66</v>
      </c>
      <c r="E299" s="2" t="s">
        <v>66</v>
      </c>
      <c r="F299" s="2" t="s">
        <v>4</v>
      </c>
      <c r="G299" s="3">
        <v>150</v>
      </c>
      <c r="H299" s="2" t="s">
        <v>3893</v>
      </c>
      <c r="I299" s="2">
        <v>116</v>
      </c>
    </row>
    <row r="300" ht="19" customHeight="1" spans="1:9">
      <c r="A300" s="2">
        <v>3</v>
      </c>
      <c r="B300" s="2">
        <v>3</v>
      </c>
      <c r="C300" s="2" t="s">
        <v>85</v>
      </c>
      <c r="D300" s="2" t="s">
        <v>66</v>
      </c>
      <c r="E300" s="2" t="s">
        <v>66</v>
      </c>
      <c r="F300" s="2" t="s">
        <v>1100</v>
      </c>
      <c r="G300" s="3">
        <v>125.81</v>
      </c>
      <c r="H300" s="2" t="s">
        <v>3893</v>
      </c>
      <c r="I300" s="2">
        <v>117</v>
      </c>
    </row>
    <row r="301" ht="19" customHeight="1" spans="1:9">
      <c r="A301" s="2">
        <v>3</v>
      </c>
      <c r="B301" s="2">
        <v>3</v>
      </c>
      <c r="C301" s="2" t="s">
        <v>3544</v>
      </c>
      <c r="D301" s="2" t="s">
        <v>66</v>
      </c>
      <c r="E301" s="2" t="s">
        <v>66</v>
      </c>
      <c r="F301" s="2" t="s">
        <v>1100</v>
      </c>
      <c r="G301" s="3">
        <v>83.87</v>
      </c>
      <c r="H301" s="2" t="s">
        <v>3893</v>
      </c>
      <c r="I301" s="2">
        <v>118</v>
      </c>
    </row>
    <row r="302" ht="19" customHeight="1" spans="1:9">
      <c r="A302" s="2">
        <v>3</v>
      </c>
      <c r="B302" s="2">
        <v>2</v>
      </c>
      <c r="C302" s="2" t="s">
        <v>3430</v>
      </c>
      <c r="D302" s="2" t="s">
        <v>66</v>
      </c>
      <c r="E302" s="2" t="s">
        <v>66</v>
      </c>
      <c r="F302" s="2" t="s">
        <v>692</v>
      </c>
      <c r="G302" s="3">
        <v>222.86</v>
      </c>
      <c r="H302" s="2" t="s">
        <v>3893</v>
      </c>
      <c r="I302" s="2">
        <v>119</v>
      </c>
    </row>
    <row r="303" ht="19" customHeight="1" spans="1:9">
      <c r="A303" s="2">
        <v>3</v>
      </c>
      <c r="B303" s="2">
        <v>3</v>
      </c>
      <c r="C303" s="2" t="s">
        <v>3430</v>
      </c>
      <c r="D303" s="2" t="s">
        <v>66</v>
      </c>
      <c r="E303" s="2" t="s">
        <v>66</v>
      </c>
      <c r="F303" s="2" t="s">
        <v>1100</v>
      </c>
      <c r="G303" s="3">
        <v>260</v>
      </c>
      <c r="H303" s="2" t="s">
        <v>3893</v>
      </c>
      <c r="I303" s="2">
        <v>120</v>
      </c>
    </row>
    <row r="304" ht="19" customHeight="1" spans="1:9">
      <c r="A304" s="2">
        <v>3</v>
      </c>
      <c r="B304" s="2">
        <v>3</v>
      </c>
      <c r="C304" s="2" t="s">
        <v>382</v>
      </c>
      <c r="D304" s="2" t="s">
        <v>66</v>
      </c>
      <c r="E304" s="2" t="s">
        <v>66</v>
      </c>
      <c r="F304" s="2" t="s">
        <v>1100</v>
      </c>
      <c r="G304" s="3">
        <v>125.81</v>
      </c>
      <c r="H304" s="2" t="s">
        <v>3893</v>
      </c>
      <c r="I304" s="2">
        <v>121</v>
      </c>
    </row>
    <row r="305" ht="19" customHeight="1" spans="1:9">
      <c r="A305" s="2">
        <v>3</v>
      </c>
      <c r="B305" s="2">
        <v>3</v>
      </c>
      <c r="C305" s="2" t="s">
        <v>388</v>
      </c>
      <c r="D305" s="2" t="s">
        <v>66</v>
      </c>
      <c r="E305" s="2" t="s">
        <v>66</v>
      </c>
      <c r="F305" s="2" t="s">
        <v>1100</v>
      </c>
      <c r="G305" s="3">
        <v>159.35</v>
      </c>
      <c r="H305" s="2" t="s">
        <v>3893</v>
      </c>
      <c r="I305" s="2">
        <v>122</v>
      </c>
    </row>
    <row r="306" ht="19" customHeight="1" spans="1:9">
      <c r="A306" s="2">
        <v>3</v>
      </c>
      <c r="B306" s="2">
        <v>3</v>
      </c>
      <c r="C306" s="2" t="s">
        <v>3211</v>
      </c>
      <c r="D306" s="2" t="s">
        <v>66</v>
      </c>
      <c r="E306" s="2" t="s">
        <v>66</v>
      </c>
      <c r="F306" s="2" t="s">
        <v>1100</v>
      </c>
      <c r="G306" s="3">
        <v>192.9</v>
      </c>
      <c r="H306" s="2" t="s">
        <v>3893</v>
      </c>
      <c r="I306" s="2">
        <v>123</v>
      </c>
    </row>
    <row r="307" ht="19" customHeight="1" spans="1:9">
      <c r="A307" s="2">
        <v>3</v>
      </c>
      <c r="B307" s="2">
        <v>3</v>
      </c>
      <c r="C307" s="2" t="s">
        <v>3439</v>
      </c>
      <c r="D307" s="2" t="s">
        <v>66</v>
      </c>
      <c r="E307" s="2" t="s">
        <v>66</v>
      </c>
      <c r="F307" s="2" t="s">
        <v>1100</v>
      </c>
      <c r="G307" s="3">
        <v>218.06</v>
      </c>
      <c r="H307" s="2" t="s">
        <v>3893</v>
      </c>
      <c r="I307" s="2">
        <v>124</v>
      </c>
    </row>
    <row r="308" ht="19" customHeight="1" spans="1:9">
      <c r="A308" s="2">
        <v>3</v>
      </c>
      <c r="B308" s="2">
        <v>3</v>
      </c>
      <c r="C308" s="2" t="s">
        <v>408</v>
      </c>
      <c r="D308" s="2" t="s">
        <v>66</v>
      </c>
      <c r="E308" s="2" t="s">
        <v>66</v>
      </c>
      <c r="F308" s="2" t="s">
        <v>1100</v>
      </c>
      <c r="G308" s="3">
        <v>159.35</v>
      </c>
      <c r="H308" s="2" t="s">
        <v>3893</v>
      </c>
      <c r="I308" s="2">
        <v>125</v>
      </c>
    </row>
    <row r="309" ht="19" customHeight="1" spans="1:9">
      <c r="A309" s="2">
        <v>3</v>
      </c>
      <c r="B309" s="2">
        <v>3</v>
      </c>
      <c r="C309" s="2" t="s">
        <v>3450</v>
      </c>
      <c r="D309" s="2" t="s">
        <v>66</v>
      </c>
      <c r="E309" s="2" t="s">
        <v>66</v>
      </c>
      <c r="F309" s="2" t="s">
        <v>1100</v>
      </c>
      <c r="G309" s="3">
        <v>260</v>
      </c>
      <c r="H309" s="2" t="s">
        <v>3893</v>
      </c>
      <c r="I309" s="2">
        <v>126</v>
      </c>
    </row>
    <row r="310" ht="19" customHeight="1" spans="1:9">
      <c r="A310" s="2">
        <v>3</v>
      </c>
      <c r="B310" s="2">
        <v>3</v>
      </c>
      <c r="C310" s="2" t="s">
        <v>354</v>
      </c>
      <c r="D310" s="2" t="s">
        <v>66</v>
      </c>
      <c r="E310" s="2" t="s">
        <v>66</v>
      </c>
      <c r="F310" s="2" t="s">
        <v>1100</v>
      </c>
      <c r="G310" s="3">
        <v>58.06</v>
      </c>
      <c r="H310" s="2" t="s">
        <v>3893</v>
      </c>
      <c r="I310" s="2">
        <v>127</v>
      </c>
    </row>
    <row r="311" ht="19" customHeight="1" spans="1:9">
      <c r="A311" s="2">
        <v>3</v>
      </c>
      <c r="B311" s="2">
        <v>3</v>
      </c>
      <c r="C311" s="2" t="s">
        <v>91</v>
      </c>
      <c r="D311" s="2" t="s">
        <v>66</v>
      </c>
      <c r="E311" s="2" t="s">
        <v>66</v>
      </c>
      <c r="F311" s="2" t="s">
        <v>1100</v>
      </c>
      <c r="G311" s="3">
        <v>91.94</v>
      </c>
      <c r="H311" s="2" t="s">
        <v>3893</v>
      </c>
      <c r="I311" s="2">
        <v>128</v>
      </c>
    </row>
    <row r="312" ht="19" customHeight="1" spans="1:9">
      <c r="A312" s="2">
        <v>3</v>
      </c>
      <c r="B312" s="2">
        <v>3</v>
      </c>
      <c r="C312" s="2" t="s">
        <v>705</v>
      </c>
      <c r="D312" s="2" t="s">
        <v>66</v>
      </c>
      <c r="E312" s="2" t="s">
        <v>66</v>
      </c>
      <c r="F312" s="2" t="s">
        <v>1100</v>
      </c>
      <c r="G312" s="3">
        <v>106.45</v>
      </c>
      <c r="H312" s="2" t="s">
        <v>3893</v>
      </c>
      <c r="I312" s="2">
        <v>129</v>
      </c>
    </row>
    <row r="313" ht="19" customHeight="1" spans="1:9">
      <c r="A313" s="2">
        <v>3</v>
      </c>
      <c r="B313" s="2">
        <v>3</v>
      </c>
      <c r="C313" s="2" t="s">
        <v>261</v>
      </c>
      <c r="D313" s="2" t="s">
        <v>66</v>
      </c>
      <c r="E313" s="2" t="s">
        <v>66</v>
      </c>
      <c r="F313" s="2" t="s">
        <v>1100</v>
      </c>
      <c r="G313" s="3">
        <v>150.97</v>
      </c>
      <c r="H313" s="2" t="s">
        <v>3893</v>
      </c>
      <c r="I313" s="2">
        <v>130</v>
      </c>
    </row>
    <row r="314" ht="19" customHeight="1" spans="1:9">
      <c r="A314" s="2">
        <v>3</v>
      </c>
      <c r="B314" s="2">
        <v>3</v>
      </c>
      <c r="C314" s="2" t="s">
        <v>302</v>
      </c>
      <c r="D314" s="2" t="s">
        <v>66</v>
      </c>
      <c r="E314" s="2" t="s">
        <v>66</v>
      </c>
      <c r="F314" s="2" t="s">
        <v>1100</v>
      </c>
      <c r="G314" s="3">
        <v>43.55</v>
      </c>
      <c r="H314" s="2" t="s">
        <v>3893</v>
      </c>
      <c r="I314" s="2">
        <v>131</v>
      </c>
    </row>
    <row r="315" ht="19" customHeight="1" spans="1:9">
      <c r="A315" s="2">
        <v>3</v>
      </c>
      <c r="B315" s="2">
        <v>2</v>
      </c>
      <c r="C315" s="2" t="s">
        <v>97</v>
      </c>
      <c r="D315" s="2" t="s">
        <v>66</v>
      </c>
      <c r="E315" s="2" t="s">
        <v>66</v>
      </c>
      <c r="F315" s="2" t="s">
        <v>692</v>
      </c>
      <c r="G315" s="3">
        <v>5.36</v>
      </c>
      <c r="H315" s="2" t="s">
        <v>3893</v>
      </c>
      <c r="I315" s="2">
        <v>132</v>
      </c>
    </row>
    <row r="316" ht="19" customHeight="1" spans="1:9">
      <c r="A316" s="2">
        <v>3</v>
      </c>
      <c r="B316" s="2">
        <v>3</v>
      </c>
      <c r="C316" s="2" t="s">
        <v>97</v>
      </c>
      <c r="D316" s="2" t="s">
        <v>66</v>
      </c>
      <c r="E316" s="2" t="s">
        <v>66</v>
      </c>
      <c r="F316" s="2" t="s">
        <v>1100</v>
      </c>
      <c r="G316" s="3">
        <v>150</v>
      </c>
      <c r="H316" s="2" t="s">
        <v>3893</v>
      </c>
      <c r="I316" s="2">
        <v>133</v>
      </c>
    </row>
    <row r="317" ht="19" customHeight="1" spans="1:9">
      <c r="A317" s="2">
        <v>3</v>
      </c>
      <c r="B317" s="2">
        <v>3</v>
      </c>
      <c r="C317" s="2" t="s">
        <v>99</v>
      </c>
      <c r="D317" s="2" t="s">
        <v>66</v>
      </c>
      <c r="E317" s="2" t="s">
        <v>66</v>
      </c>
      <c r="F317" s="2" t="s">
        <v>1100</v>
      </c>
      <c r="G317" s="3">
        <v>43.55</v>
      </c>
      <c r="H317" s="2" t="s">
        <v>3893</v>
      </c>
      <c r="I317" s="2">
        <v>134</v>
      </c>
    </row>
    <row r="318" ht="19" customHeight="1" spans="1:9">
      <c r="A318" s="2">
        <v>3</v>
      </c>
      <c r="B318" s="2">
        <v>3</v>
      </c>
      <c r="C318" s="2" t="s">
        <v>102</v>
      </c>
      <c r="D318" s="2" t="s">
        <v>66</v>
      </c>
      <c r="E318" s="2" t="s">
        <v>66</v>
      </c>
      <c r="F318" s="2" t="s">
        <v>1100</v>
      </c>
      <c r="G318" s="3">
        <v>140.32</v>
      </c>
      <c r="H318" s="2" t="s">
        <v>3893</v>
      </c>
      <c r="I318" s="2">
        <v>135</v>
      </c>
    </row>
    <row r="319" ht="19" customHeight="1" spans="1:9">
      <c r="A319" s="2">
        <v>3</v>
      </c>
      <c r="B319" s="2">
        <v>3</v>
      </c>
      <c r="C319" s="2" t="s">
        <v>103</v>
      </c>
      <c r="D319" s="2" t="s">
        <v>66</v>
      </c>
      <c r="E319" s="2" t="s">
        <v>66</v>
      </c>
      <c r="F319" s="2" t="s">
        <v>1100</v>
      </c>
      <c r="G319" s="3">
        <v>58.06</v>
      </c>
      <c r="H319" s="2" t="s">
        <v>3893</v>
      </c>
      <c r="I319" s="2">
        <v>136</v>
      </c>
    </row>
    <row r="320" ht="19" customHeight="1" spans="1:9">
      <c r="A320" s="2">
        <v>3</v>
      </c>
      <c r="B320" s="2">
        <v>3</v>
      </c>
      <c r="C320" s="2" t="s">
        <v>706</v>
      </c>
      <c r="D320" s="2" t="s">
        <v>66</v>
      </c>
      <c r="E320" s="2" t="s">
        <v>66</v>
      </c>
      <c r="F320" s="2" t="s">
        <v>4</v>
      </c>
      <c r="G320" s="3">
        <v>150</v>
      </c>
      <c r="H320" s="2" t="s">
        <v>3893</v>
      </c>
      <c r="I320" s="2">
        <v>137</v>
      </c>
    </row>
    <row r="321" ht="19" customHeight="1" spans="1:9">
      <c r="A321" s="2">
        <v>3</v>
      </c>
      <c r="B321" s="2">
        <v>3</v>
      </c>
      <c r="C321" s="2" t="s">
        <v>707</v>
      </c>
      <c r="D321" s="2" t="s">
        <v>66</v>
      </c>
      <c r="E321" s="2" t="s">
        <v>66</v>
      </c>
      <c r="F321" s="2" t="s">
        <v>1100</v>
      </c>
      <c r="G321" s="3">
        <v>130.65</v>
      </c>
      <c r="H321" s="2" t="s">
        <v>3893</v>
      </c>
      <c r="I321" s="2">
        <v>138</v>
      </c>
    </row>
    <row r="322" ht="19" customHeight="1" spans="1:9">
      <c r="A322" s="2">
        <v>3</v>
      </c>
      <c r="B322" s="2">
        <v>3</v>
      </c>
      <c r="C322" s="2" t="s">
        <v>433</v>
      </c>
      <c r="D322" s="2" t="s">
        <v>66</v>
      </c>
      <c r="E322" s="2" t="s">
        <v>66</v>
      </c>
      <c r="F322" s="2" t="s">
        <v>1100</v>
      </c>
      <c r="G322" s="3">
        <v>77.42</v>
      </c>
      <c r="H322" s="2" t="s">
        <v>3893</v>
      </c>
      <c r="I322" s="2">
        <v>139</v>
      </c>
    </row>
    <row r="323" ht="19" customHeight="1" spans="1:9">
      <c r="A323" s="2">
        <v>3</v>
      </c>
      <c r="B323" s="2">
        <v>2</v>
      </c>
      <c r="C323" s="2" t="s">
        <v>108</v>
      </c>
      <c r="D323" s="2" t="s">
        <v>66</v>
      </c>
      <c r="E323" s="2" t="s">
        <v>66</v>
      </c>
      <c r="F323" s="2" t="s">
        <v>692</v>
      </c>
      <c r="G323" s="3">
        <v>5.36</v>
      </c>
      <c r="H323" s="2" t="s">
        <v>3893</v>
      </c>
      <c r="I323" s="2">
        <v>140</v>
      </c>
    </row>
    <row r="324" ht="19" customHeight="1" spans="1:9">
      <c r="A324" s="2">
        <v>3</v>
      </c>
      <c r="B324" s="2">
        <v>3</v>
      </c>
      <c r="C324" s="2" t="s">
        <v>108</v>
      </c>
      <c r="D324" s="2" t="s">
        <v>66</v>
      </c>
      <c r="E324" s="2" t="s">
        <v>66</v>
      </c>
      <c r="F324" s="2" t="s">
        <v>1100</v>
      </c>
      <c r="G324" s="3">
        <v>150</v>
      </c>
      <c r="H324" s="2" t="s">
        <v>3893</v>
      </c>
      <c r="I324" s="2">
        <v>141</v>
      </c>
    </row>
    <row r="325" ht="19" customHeight="1" spans="1:9">
      <c r="A325" s="2">
        <v>3</v>
      </c>
      <c r="B325" s="2">
        <v>3</v>
      </c>
      <c r="C325" s="2" t="s">
        <v>3504</v>
      </c>
      <c r="D325" s="2" t="s">
        <v>274</v>
      </c>
      <c r="E325" s="2" t="s">
        <v>274</v>
      </c>
      <c r="F325" s="2" t="s">
        <v>1100</v>
      </c>
      <c r="G325" s="3">
        <v>50.32</v>
      </c>
      <c r="H325" s="2" t="s">
        <v>3893</v>
      </c>
      <c r="I325" s="2">
        <v>142</v>
      </c>
    </row>
    <row r="326" ht="19" customHeight="1" spans="1:9">
      <c r="A326" s="2">
        <v>3</v>
      </c>
      <c r="B326" s="2">
        <v>3</v>
      </c>
      <c r="C326" s="2" t="s">
        <v>3506</v>
      </c>
      <c r="D326" s="2" t="s">
        <v>274</v>
      </c>
      <c r="E326" s="2" t="s">
        <v>274</v>
      </c>
      <c r="F326" s="2" t="s">
        <v>1100</v>
      </c>
      <c r="G326" s="3">
        <v>50.32</v>
      </c>
      <c r="H326" s="2" t="s">
        <v>3893</v>
      </c>
      <c r="I326" s="2">
        <v>143</v>
      </c>
    </row>
    <row r="327" ht="19" customHeight="1" spans="1:9">
      <c r="A327" s="2">
        <v>3</v>
      </c>
      <c r="B327" s="2">
        <v>2</v>
      </c>
      <c r="C327" s="2" t="s">
        <v>283</v>
      </c>
      <c r="D327" s="2" t="s">
        <v>274</v>
      </c>
      <c r="E327" s="2" t="s">
        <v>274</v>
      </c>
      <c r="F327" s="2" t="s">
        <v>692</v>
      </c>
      <c r="G327" s="3">
        <v>150</v>
      </c>
      <c r="H327" s="2" t="s">
        <v>3893</v>
      </c>
      <c r="I327" s="2">
        <v>144</v>
      </c>
    </row>
    <row r="328" ht="19" customHeight="1" spans="1:9">
      <c r="A328" s="2">
        <v>3</v>
      </c>
      <c r="B328" s="2">
        <v>3</v>
      </c>
      <c r="C328" s="2" t="s">
        <v>283</v>
      </c>
      <c r="D328" s="2" t="s">
        <v>274</v>
      </c>
      <c r="E328" s="2" t="s">
        <v>274</v>
      </c>
      <c r="F328" s="2" t="s">
        <v>1100</v>
      </c>
      <c r="G328" s="3">
        <v>150</v>
      </c>
      <c r="H328" s="2" t="s">
        <v>3893</v>
      </c>
      <c r="I328" s="2">
        <v>145</v>
      </c>
    </row>
    <row r="329" ht="19" customHeight="1" spans="1:9">
      <c r="A329" s="2">
        <v>3</v>
      </c>
      <c r="B329" s="2">
        <v>1</v>
      </c>
      <c r="C329" s="2" t="s">
        <v>288</v>
      </c>
      <c r="D329" s="2" t="s">
        <v>274</v>
      </c>
      <c r="E329" s="2" t="s">
        <v>274</v>
      </c>
      <c r="F329" s="2" t="s">
        <v>691</v>
      </c>
      <c r="G329" s="3">
        <v>150</v>
      </c>
      <c r="H329" s="2" t="s">
        <v>3893</v>
      </c>
      <c r="I329" s="2">
        <v>146</v>
      </c>
    </row>
    <row r="330" ht="19" customHeight="1" spans="1:9">
      <c r="A330" s="2">
        <v>3</v>
      </c>
      <c r="B330" s="2">
        <v>2</v>
      </c>
      <c r="C330" s="2" t="s">
        <v>288</v>
      </c>
      <c r="D330" s="2" t="s">
        <v>274</v>
      </c>
      <c r="E330" s="2" t="s">
        <v>274</v>
      </c>
      <c r="F330" s="2" t="s">
        <v>692</v>
      </c>
      <c r="G330" s="3">
        <v>150</v>
      </c>
      <c r="H330" s="2" t="s">
        <v>3893</v>
      </c>
      <c r="I330" s="2">
        <v>147</v>
      </c>
    </row>
    <row r="331" ht="19" customHeight="1" spans="1:9">
      <c r="A331" s="2">
        <v>3</v>
      </c>
      <c r="B331" s="2">
        <v>3</v>
      </c>
      <c r="C331" s="2" t="s">
        <v>288</v>
      </c>
      <c r="D331" s="2" t="s">
        <v>274</v>
      </c>
      <c r="E331" s="2" t="s">
        <v>274</v>
      </c>
      <c r="F331" s="2" t="s">
        <v>1100</v>
      </c>
      <c r="G331" s="3">
        <v>150</v>
      </c>
      <c r="H331" s="2" t="s">
        <v>3893</v>
      </c>
      <c r="I331" s="2">
        <v>148</v>
      </c>
    </row>
    <row r="332" ht="19" customHeight="1" spans="1:9">
      <c r="A332" s="2">
        <v>3</v>
      </c>
      <c r="B332" s="2">
        <v>3</v>
      </c>
      <c r="C332" s="2" t="s">
        <v>291</v>
      </c>
      <c r="D332" s="2" t="s">
        <v>274</v>
      </c>
      <c r="E332" s="2" t="s">
        <v>274</v>
      </c>
      <c r="F332" s="2" t="s">
        <v>1100</v>
      </c>
      <c r="G332" s="3">
        <v>150</v>
      </c>
      <c r="H332" s="2" t="s">
        <v>3893</v>
      </c>
      <c r="I332" s="2">
        <v>149</v>
      </c>
    </row>
    <row r="333" ht="19" customHeight="1" spans="1:9">
      <c r="A333" s="2">
        <v>3</v>
      </c>
      <c r="B333" s="2">
        <v>3</v>
      </c>
      <c r="C333" s="2" t="s">
        <v>414</v>
      </c>
      <c r="D333" s="2" t="s">
        <v>274</v>
      </c>
      <c r="E333" s="2" t="s">
        <v>274</v>
      </c>
      <c r="F333" s="2" t="s">
        <v>1100</v>
      </c>
      <c r="G333" s="3">
        <v>58.71</v>
      </c>
      <c r="H333" s="2" t="s">
        <v>3893</v>
      </c>
      <c r="I333" s="2">
        <v>150</v>
      </c>
    </row>
    <row r="334" ht="19" customHeight="1" spans="1:9">
      <c r="A334" s="2">
        <v>3</v>
      </c>
      <c r="B334" s="2">
        <v>3</v>
      </c>
      <c r="C334" s="2" t="s">
        <v>298</v>
      </c>
      <c r="D334" s="2" t="s">
        <v>274</v>
      </c>
      <c r="E334" s="2" t="s">
        <v>274</v>
      </c>
      <c r="F334" s="2" t="s">
        <v>4</v>
      </c>
      <c r="G334" s="3">
        <v>150</v>
      </c>
      <c r="H334" s="2" t="s">
        <v>3893</v>
      </c>
      <c r="I334" s="2">
        <v>151</v>
      </c>
    </row>
    <row r="335" ht="19" customHeight="1" spans="1:9">
      <c r="A335" s="2">
        <v>3</v>
      </c>
      <c r="B335" s="2">
        <v>3</v>
      </c>
      <c r="C335" s="2" t="s">
        <v>299</v>
      </c>
      <c r="D335" s="2" t="s">
        <v>274</v>
      </c>
      <c r="E335" s="2" t="s">
        <v>274</v>
      </c>
      <c r="F335" s="2" t="s">
        <v>1100</v>
      </c>
      <c r="G335" s="3">
        <v>43.55</v>
      </c>
      <c r="H335" s="2" t="s">
        <v>3893</v>
      </c>
      <c r="I335" s="2">
        <v>152</v>
      </c>
    </row>
    <row r="336" ht="19" customHeight="1" spans="1:9">
      <c r="A336" s="2">
        <v>3</v>
      </c>
      <c r="B336" s="2">
        <v>3</v>
      </c>
      <c r="C336" s="2" t="s">
        <v>308</v>
      </c>
      <c r="D336" s="2" t="s">
        <v>274</v>
      </c>
      <c r="E336" s="2" t="s">
        <v>274</v>
      </c>
      <c r="F336" s="2" t="s">
        <v>4</v>
      </c>
      <c r="G336" s="3">
        <v>150</v>
      </c>
      <c r="H336" s="2" t="s">
        <v>3893</v>
      </c>
      <c r="I336" s="2">
        <v>153</v>
      </c>
    </row>
    <row r="337" ht="19" customHeight="1" spans="1:9">
      <c r="A337" s="2">
        <v>3</v>
      </c>
      <c r="B337" s="2">
        <v>3</v>
      </c>
      <c r="C337" s="2" t="s">
        <v>309</v>
      </c>
      <c r="D337" s="2" t="s">
        <v>274</v>
      </c>
      <c r="E337" s="2" t="s">
        <v>274</v>
      </c>
      <c r="F337" s="2" t="s">
        <v>1100</v>
      </c>
      <c r="G337" s="3">
        <v>29.03</v>
      </c>
      <c r="H337" s="2" t="s">
        <v>3893</v>
      </c>
      <c r="I337" s="2">
        <v>154</v>
      </c>
    </row>
    <row r="338" ht="19" customHeight="1" spans="1:9">
      <c r="A338" s="2">
        <v>3</v>
      </c>
      <c r="B338" s="2">
        <v>3</v>
      </c>
      <c r="C338" s="2" t="s">
        <v>213</v>
      </c>
      <c r="D338" s="2" t="s">
        <v>3104</v>
      </c>
      <c r="E338" s="2" t="s">
        <v>3104</v>
      </c>
      <c r="F338" s="2" t="s">
        <v>1100</v>
      </c>
      <c r="G338" s="3">
        <v>193.55</v>
      </c>
      <c r="H338" s="2" t="s">
        <v>3893</v>
      </c>
      <c r="I338" s="2">
        <v>155</v>
      </c>
    </row>
    <row r="339" ht="19" customHeight="1" spans="1:9">
      <c r="A339" s="2">
        <v>3</v>
      </c>
      <c r="B339" s="2">
        <v>3</v>
      </c>
      <c r="C339" s="2" t="s">
        <v>3103</v>
      </c>
      <c r="D339" s="2" t="s">
        <v>3104</v>
      </c>
      <c r="E339" s="2" t="s">
        <v>3104</v>
      </c>
      <c r="F339" s="2" t="s">
        <v>4</v>
      </c>
      <c r="G339" s="3">
        <v>150</v>
      </c>
      <c r="H339" s="2" t="s">
        <v>3893</v>
      </c>
      <c r="I339" s="2">
        <v>156</v>
      </c>
    </row>
    <row r="340" ht="19" customHeight="1" spans="1:9">
      <c r="A340" s="2">
        <v>3</v>
      </c>
      <c r="B340" s="2">
        <v>3</v>
      </c>
      <c r="C340" s="2" t="s">
        <v>3146</v>
      </c>
      <c r="D340" s="2" t="s">
        <v>3104</v>
      </c>
      <c r="E340" s="2" t="s">
        <v>3104</v>
      </c>
      <c r="F340" s="2" t="s">
        <v>4</v>
      </c>
      <c r="G340" s="3">
        <v>150</v>
      </c>
      <c r="H340" s="2" t="s">
        <v>3893</v>
      </c>
      <c r="I340" s="2">
        <v>157</v>
      </c>
    </row>
    <row r="341" ht="19" customHeight="1" spans="1:9">
      <c r="A341" s="2">
        <v>3</v>
      </c>
      <c r="B341" s="2">
        <v>3</v>
      </c>
      <c r="C341" s="2" t="s">
        <v>3148</v>
      </c>
      <c r="D341" s="2" t="s">
        <v>3104</v>
      </c>
      <c r="E341" s="2" t="s">
        <v>3104</v>
      </c>
      <c r="F341" s="2" t="s">
        <v>4</v>
      </c>
      <c r="G341" s="3">
        <v>150</v>
      </c>
      <c r="H341" s="2" t="s">
        <v>3893</v>
      </c>
      <c r="I341" s="2">
        <v>158</v>
      </c>
    </row>
    <row r="342" ht="19" customHeight="1" spans="1:9">
      <c r="A342" s="2">
        <v>3</v>
      </c>
      <c r="B342" s="2">
        <v>3</v>
      </c>
      <c r="C342" s="2" t="s">
        <v>3431</v>
      </c>
      <c r="D342" s="2" t="s">
        <v>3104</v>
      </c>
      <c r="E342" s="2" t="s">
        <v>3104</v>
      </c>
      <c r="F342" s="2" t="s">
        <v>1100</v>
      </c>
      <c r="G342" s="3">
        <v>260</v>
      </c>
      <c r="H342" s="2" t="s">
        <v>3893</v>
      </c>
      <c r="I342" s="2">
        <v>159</v>
      </c>
    </row>
    <row r="343" ht="19" customHeight="1" spans="1:9">
      <c r="A343" s="2">
        <v>3</v>
      </c>
      <c r="B343" s="2">
        <v>3</v>
      </c>
      <c r="C343" s="2" t="s">
        <v>352</v>
      </c>
      <c r="D343" s="2" t="s">
        <v>3104</v>
      </c>
      <c r="E343" s="2" t="s">
        <v>3104</v>
      </c>
      <c r="F343" s="2" t="s">
        <v>1100</v>
      </c>
      <c r="G343" s="3">
        <v>260</v>
      </c>
      <c r="H343" s="2" t="s">
        <v>3893</v>
      </c>
      <c r="I343" s="2">
        <v>160</v>
      </c>
    </row>
    <row r="344" ht="19" customHeight="1" spans="1:9">
      <c r="A344" s="2">
        <v>3</v>
      </c>
      <c r="B344" s="2">
        <v>3</v>
      </c>
      <c r="C344" s="2" t="s">
        <v>3572</v>
      </c>
      <c r="D344" s="2" t="s">
        <v>3104</v>
      </c>
      <c r="E344" s="2" t="s">
        <v>3104</v>
      </c>
      <c r="F344" s="2" t="s">
        <v>1100</v>
      </c>
      <c r="G344" s="3">
        <v>111.29</v>
      </c>
      <c r="H344" s="2" t="s">
        <v>3893</v>
      </c>
      <c r="I344" s="2">
        <v>161</v>
      </c>
    </row>
    <row r="345" ht="19" customHeight="1" spans="1:9">
      <c r="A345" s="2">
        <v>3</v>
      </c>
      <c r="B345" s="2">
        <v>3</v>
      </c>
      <c r="C345" s="2" t="s">
        <v>3255</v>
      </c>
      <c r="D345" s="2" t="s">
        <v>3104</v>
      </c>
      <c r="E345" s="2" t="s">
        <v>3104</v>
      </c>
      <c r="F345" s="2" t="s">
        <v>1100</v>
      </c>
      <c r="G345" s="3">
        <v>135.48</v>
      </c>
      <c r="H345" s="2" t="s">
        <v>3893</v>
      </c>
      <c r="I345" s="2">
        <v>162</v>
      </c>
    </row>
    <row r="346" ht="19" customHeight="1" spans="1:9">
      <c r="A346" s="2">
        <v>3</v>
      </c>
      <c r="B346" s="2">
        <v>3</v>
      </c>
      <c r="C346" s="2" t="s">
        <v>258</v>
      </c>
      <c r="D346" s="2" t="s">
        <v>3104</v>
      </c>
      <c r="E346" s="2" t="s">
        <v>3104</v>
      </c>
      <c r="F346" s="2" t="s">
        <v>1100</v>
      </c>
      <c r="G346" s="3">
        <v>260</v>
      </c>
      <c r="H346" s="2" t="s">
        <v>3893</v>
      </c>
      <c r="I346" s="2">
        <v>163</v>
      </c>
    </row>
    <row r="347" ht="19" customHeight="1" spans="1:9">
      <c r="A347" s="2">
        <v>3</v>
      </c>
      <c r="B347" s="2">
        <v>3</v>
      </c>
      <c r="C347" s="2" t="s">
        <v>97</v>
      </c>
      <c r="D347" s="2" t="s">
        <v>3104</v>
      </c>
      <c r="E347" s="2" t="s">
        <v>3104</v>
      </c>
      <c r="F347" s="2" t="s">
        <v>4</v>
      </c>
      <c r="G347" s="3">
        <v>150</v>
      </c>
      <c r="H347" s="2" t="s">
        <v>3893</v>
      </c>
      <c r="I347" s="2">
        <v>164</v>
      </c>
    </row>
    <row r="348" ht="19" customHeight="1" spans="1:9">
      <c r="A348" s="2">
        <v>3</v>
      </c>
      <c r="B348" s="2">
        <v>3</v>
      </c>
      <c r="C348" s="2" t="s">
        <v>3381</v>
      </c>
      <c r="D348" s="2" t="s">
        <v>3104</v>
      </c>
      <c r="E348" s="2" t="s">
        <v>3104</v>
      </c>
      <c r="F348" s="2" t="s">
        <v>1100</v>
      </c>
      <c r="G348" s="3">
        <v>130.65</v>
      </c>
      <c r="H348" s="2" t="s">
        <v>3893</v>
      </c>
      <c r="I348" s="2">
        <v>165</v>
      </c>
    </row>
    <row r="349" ht="19" customHeight="1" spans="1:9">
      <c r="A349" s="2">
        <v>3</v>
      </c>
      <c r="B349" s="2">
        <v>3</v>
      </c>
      <c r="C349" s="2" t="s">
        <v>3399</v>
      </c>
      <c r="D349" s="2" t="s">
        <v>3104</v>
      </c>
      <c r="E349" s="2" t="s">
        <v>3104</v>
      </c>
      <c r="F349" s="2" t="s">
        <v>1100</v>
      </c>
      <c r="G349" s="3">
        <v>150</v>
      </c>
      <c r="H349" s="2" t="s">
        <v>3893</v>
      </c>
      <c r="I349" s="2">
        <v>166</v>
      </c>
    </row>
    <row r="350" ht="19" customHeight="1" spans="1:9">
      <c r="A350" s="2">
        <v>3</v>
      </c>
      <c r="B350" s="2">
        <v>3</v>
      </c>
      <c r="C350" s="2" t="s">
        <v>3484</v>
      </c>
      <c r="D350" s="2" t="s">
        <v>121</v>
      </c>
      <c r="E350" s="2" t="s">
        <v>121</v>
      </c>
      <c r="F350" s="2" t="s">
        <v>1100</v>
      </c>
      <c r="G350" s="3">
        <v>419.35</v>
      </c>
      <c r="H350" s="2" t="s">
        <v>3893</v>
      </c>
      <c r="I350" s="2">
        <v>167</v>
      </c>
    </row>
    <row r="351" ht="19" customHeight="1" spans="1:9">
      <c r="A351" s="2">
        <v>3</v>
      </c>
      <c r="B351" s="2">
        <v>3</v>
      </c>
      <c r="C351" s="2" t="s">
        <v>454</v>
      </c>
      <c r="D351" s="2" t="s">
        <v>121</v>
      </c>
      <c r="E351" s="2" t="s">
        <v>121</v>
      </c>
      <c r="F351" s="2" t="s">
        <v>1100</v>
      </c>
      <c r="G351" s="3">
        <v>290.32</v>
      </c>
      <c r="H351" s="2" t="s">
        <v>3893</v>
      </c>
      <c r="I351" s="2">
        <v>168</v>
      </c>
    </row>
    <row r="352" ht="19" customHeight="1" spans="1:9">
      <c r="A352" s="2">
        <v>3</v>
      </c>
      <c r="B352" s="2">
        <v>3</v>
      </c>
      <c r="C352" s="2" t="s">
        <v>455</v>
      </c>
      <c r="D352" s="2" t="s">
        <v>121</v>
      </c>
      <c r="E352" s="2" t="s">
        <v>121</v>
      </c>
      <c r="F352" s="2" t="s">
        <v>1100</v>
      </c>
      <c r="G352" s="3">
        <v>419.35</v>
      </c>
      <c r="H352" s="2" t="s">
        <v>3893</v>
      </c>
      <c r="I352" s="2">
        <v>169</v>
      </c>
    </row>
    <row r="353" ht="19" customHeight="1" spans="1:9">
      <c r="A353" s="2">
        <v>3</v>
      </c>
      <c r="B353" s="2">
        <v>2</v>
      </c>
      <c r="C353" s="2" t="s">
        <v>133</v>
      </c>
      <c r="D353" s="2" t="s">
        <v>121</v>
      </c>
      <c r="E353" s="2" t="s">
        <v>121</v>
      </c>
      <c r="F353" s="2" t="s">
        <v>692</v>
      </c>
      <c r="G353" s="3">
        <v>71.43</v>
      </c>
      <c r="H353" s="2" t="s">
        <v>3893</v>
      </c>
      <c r="I353" s="2">
        <v>170</v>
      </c>
    </row>
    <row r="354" ht="19" customHeight="1" spans="1:9">
      <c r="A354" s="2">
        <v>3</v>
      </c>
      <c r="B354" s="2">
        <v>3</v>
      </c>
      <c r="C354" s="2" t="s">
        <v>133</v>
      </c>
      <c r="D354" s="2" t="s">
        <v>121</v>
      </c>
      <c r="E354" s="2" t="s">
        <v>121</v>
      </c>
      <c r="F354" s="2" t="s">
        <v>1100</v>
      </c>
      <c r="G354" s="3">
        <v>1000</v>
      </c>
      <c r="H354" s="2" t="s">
        <v>3893</v>
      </c>
      <c r="I354" s="2">
        <v>171</v>
      </c>
    </row>
    <row r="355" ht="19" customHeight="1" spans="1:9">
      <c r="A355" s="2">
        <v>3</v>
      </c>
      <c r="B355" s="2">
        <v>3</v>
      </c>
      <c r="C355" s="2" t="s">
        <v>583</v>
      </c>
      <c r="D355" s="2" t="s">
        <v>121</v>
      </c>
      <c r="E355" s="2" t="s">
        <v>121</v>
      </c>
      <c r="F355" s="2" t="s">
        <v>1100</v>
      </c>
      <c r="G355" s="3">
        <v>150</v>
      </c>
      <c r="H355" s="2" t="s">
        <v>3893</v>
      </c>
      <c r="I355" s="2">
        <v>172</v>
      </c>
    </row>
    <row r="356" ht="19" customHeight="1" spans="1:9">
      <c r="A356" s="2">
        <v>3</v>
      </c>
      <c r="B356" s="2">
        <v>3</v>
      </c>
      <c r="C356" s="2" t="s">
        <v>3092</v>
      </c>
      <c r="D356" s="2" t="s">
        <v>121</v>
      </c>
      <c r="E356" s="2" t="s">
        <v>121</v>
      </c>
      <c r="F356" s="2" t="s">
        <v>1100</v>
      </c>
      <c r="G356" s="3">
        <v>150</v>
      </c>
      <c r="H356" s="2" t="s">
        <v>3893</v>
      </c>
      <c r="I356" s="2">
        <v>173</v>
      </c>
    </row>
    <row r="357" ht="19" customHeight="1" spans="1:9">
      <c r="A357" s="2">
        <v>3</v>
      </c>
      <c r="B357" s="2">
        <v>3</v>
      </c>
      <c r="C357" s="2" t="s">
        <v>153</v>
      </c>
      <c r="D357" s="2" t="s">
        <v>121</v>
      </c>
      <c r="E357" s="2" t="s">
        <v>121</v>
      </c>
      <c r="F357" s="2" t="s">
        <v>1100</v>
      </c>
      <c r="G357" s="3">
        <v>260</v>
      </c>
      <c r="H357" s="2" t="s">
        <v>3893</v>
      </c>
      <c r="I357" s="2">
        <v>174</v>
      </c>
    </row>
    <row r="358" ht="19" customHeight="1" spans="1:9">
      <c r="A358" s="2">
        <v>3</v>
      </c>
      <c r="B358" s="2">
        <v>3</v>
      </c>
      <c r="C358" s="2" t="s">
        <v>160</v>
      </c>
      <c r="D358" s="2" t="s">
        <v>121</v>
      </c>
      <c r="E358" s="2" t="s">
        <v>121</v>
      </c>
      <c r="F358" s="2" t="s">
        <v>4</v>
      </c>
      <c r="G358" s="3">
        <v>260</v>
      </c>
      <c r="H358" s="2" t="s">
        <v>3893</v>
      </c>
      <c r="I358" s="2">
        <v>175</v>
      </c>
    </row>
    <row r="359" ht="19" customHeight="1" spans="1:9">
      <c r="A359" s="2">
        <v>3</v>
      </c>
      <c r="B359" s="2">
        <v>3</v>
      </c>
      <c r="C359" s="2" t="s">
        <v>628</v>
      </c>
      <c r="D359" s="2" t="s">
        <v>121</v>
      </c>
      <c r="E359" s="2" t="s">
        <v>121</v>
      </c>
      <c r="F359" s="2" t="s">
        <v>1100</v>
      </c>
      <c r="G359" s="3">
        <v>260</v>
      </c>
      <c r="H359" s="2" t="s">
        <v>3893</v>
      </c>
      <c r="I359" s="2">
        <v>176</v>
      </c>
    </row>
    <row r="360" ht="19" customHeight="1" spans="1:9">
      <c r="A360" s="2">
        <v>3</v>
      </c>
      <c r="B360" s="2">
        <v>1</v>
      </c>
      <c r="C360" s="2" t="s">
        <v>3175</v>
      </c>
      <c r="D360" s="2" t="s">
        <v>121</v>
      </c>
      <c r="E360" s="2" t="s">
        <v>121</v>
      </c>
      <c r="F360" s="2" t="s">
        <v>691</v>
      </c>
      <c r="G360" s="3">
        <v>260</v>
      </c>
      <c r="H360" s="2" t="s">
        <v>3893</v>
      </c>
      <c r="I360" s="2">
        <v>177</v>
      </c>
    </row>
    <row r="361" ht="19" customHeight="1" spans="1:9">
      <c r="A361" s="2">
        <v>3</v>
      </c>
      <c r="B361" s="2">
        <v>3</v>
      </c>
      <c r="C361" s="2" t="s">
        <v>3175</v>
      </c>
      <c r="D361" s="2" t="s">
        <v>121</v>
      </c>
      <c r="E361" s="2" t="s">
        <v>121</v>
      </c>
      <c r="F361" s="2" t="s">
        <v>1100</v>
      </c>
      <c r="G361" s="3">
        <v>260</v>
      </c>
      <c r="H361" s="2" t="s">
        <v>3893</v>
      </c>
      <c r="I361" s="2">
        <v>178</v>
      </c>
    </row>
    <row r="362" ht="19" customHeight="1" spans="1:9">
      <c r="A362" s="2">
        <v>3</v>
      </c>
      <c r="B362" s="2">
        <v>3</v>
      </c>
      <c r="C362" s="2" t="s">
        <v>3207</v>
      </c>
      <c r="D362" s="2" t="s">
        <v>121</v>
      </c>
      <c r="E362" s="2" t="s">
        <v>121</v>
      </c>
      <c r="F362" s="2" t="s">
        <v>1100</v>
      </c>
      <c r="G362" s="3">
        <v>150</v>
      </c>
      <c r="H362" s="2" t="s">
        <v>3893</v>
      </c>
      <c r="I362" s="2">
        <v>179</v>
      </c>
    </row>
    <row r="363" ht="19" customHeight="1" spans="1:9">
      <c r="A363" s="2">
        <v>3</v>
      </c>
      <c r="B363" s="2">
        <v>3</v>
      </c>
      <c r="C363" s="2" t="s">
        <v>509</v>
      </c>
      <c r="D363" s="2" t="s">
        <v>121</v>
      </c>
      <c r="E363" s="2" t="s">
        <v>121</v>
      </c>
      <c r="F363" s="2" t="s">
        <v>4</v>
      </c>
      <c r="G363" s="3">
        <v>150</v>
      </c>
      <c r="H363" s="2" t="s">
        <v>3893</v>
      </c>
      <c r="I363" s="2">
        <v>180</v>
      </c>
    </row>
    <row r="364" ht="19" customHeight="1" spans="1:9">
      <c r="A364" s="2">
        <v>3</v>
      </c>
      <c r="B364" s="2">
        <v>3</v>
      </c>
      <c r="C364" s="2" t="s">
        <v>510</v>
      </c>
      <c r="D364" s="2" t="s">
        <v>121</v>
      </c>
      <c r="E364" s="2" t="s">
        <v>121</v>
      </c>
      <c r="F364" s="2" t="s">
        <v>1100</v>
      </c>
      <c r="G364" s="3">
        <v>150</v>
      </c>
      <c r="H364" s="2" t="s">
        <v>3893</v>
      </c>
      <c r="I364" s="2">
        <v>181</v>
      </c>
    </row>
    <row r="365" ht="19" customHeight="1" spans="1:9">
      <c r="A365" s="2">
        <v>3</v>
      </c>
      <c r="B365" s="2">
        <v>2</v>
      </c>
      <c r="C365" s="2" t="s">
        <v>516</v>
      </c>
      <c r="D365" s="2" t="s">
        <v>121</v>
      </c>
      <c r="E365" s="2" t="s">
        <v>121</v>
      </c>
      <c r="F365" s="2" t="s">
        <v>692</v>
      </c>
      <c r="G365" s="3">
        <v>150</v>
      </c>
      <c r="H365" s="2" t="s">
        <v>3893</v>
      </c>
      <c r="I365" s="2">
        <v>182</v>
      </c>
    </row>
    <row r="366" ht="19" customHeight="1" spans="1:9">
      <c r="A366" s="2">
        <v>3</v>
      </c>
      <c r="B366" s="2">
        <v>3</v>
      </c>
      <c r="C366" s="2" t="s">
        <v>516</v>
      </c>
      <c r="D366" s="2" t="s">
        <v>121</v>
      </c>
      <c r="E366" s="2" t="s">
        <v>121</v>
      </c>
      <c r="F366" s="2" t="s">
        <v>1100</v>
      </c>
      <c r="G366" s="3">
        <v>150</v>
      </c>
      <c r="H366" s="2" t="s">
        <v>3893</v>
      </c>
      <c r="I366" s="2">
        <v>183</v>
      </c>
    </row>
    <row r="367" ht="19" customHeight="1" spans="1:9">
      <c r="A367" s="2">
        <v>3</v>
      </c>
      <c r="B367" s="2">
        <v>3</v>
      </c>
      <c r="C367" s="2" t="s">
        <v>114</v>
      </c>
      <c r="D367" s="2" t="s">
        <v>121</v>
      </c>
      <c r="E367" s="2" t="s">
        <v>121</v>
      </c>
      <c r="F367" s="2" t="s">
        <v>1100</v>
      </c>
      <c r="G367" s="3">
        <v>41.94</v>
      </c>
      <c r="H367" s="2" t="s">
        <v>3893</v>
      </c>
      <c r="I367" s="2">
        <v>184</v>
      </c>
    </row>
    <row r="368" ht="19" customHeight="1" spans="1:9">
      <c r="A368" s="2">
        <v>3</v>
      </c>
      <c r="B368" s="2">
        <v>3</v>
      </c>
      <c r="C368" s="2" t="s">
        <v>175</v>
      </c>
      <c r="D368" s="2" t="s">
        <v>121</v>
      </c>
      <c r="E368" s="2" t="s">
        <v>121</v>
      </c>
      <c r="F368" s="2" t="s">
        <v>1100</v>
      </c>
      <c r="G368" s="3">
        <v>150</v>
      </c>
      <c r="H368" s="2" t="s">
        <v>3893</v>
      </c>
      <c r="I368" s="2">
        <v>185</v>
      </c>
    </row>
    <row r="369" ht="19" customHeight="1" spans="1:9">
      <c r="A369" s="2">
        <v>3</v>
      </c>
      <c r="B369" s="2">
        <v>1</v>
      </c>
      <c r="C369" s="2" t="s">
        <v>3338</v>
      </c>
      <c r="D369" s="2" t="s">
        <v>121</v>
      </c>
      <c r="E369" s="2" t="s">
        <v>121</v>
      </c>
      <c r="F369" s="2" t="s">
        <v>691</v>
      </c>
      <c r="G369" s="3">
        <v>150</v>
      </c>
      <c r="H369" s="2" t="s">
        <v>3893</v>
      </c>
      <c r="I369" s="2">
        <v>186</v>
      </c>
    </row>
    <row r="370" ht="19" customHeight="1" spans="1:9">
      <c r="A370" s="2">
        <v>3</v>
      </c>
      <c r="B370" s="2">
        <v>3</v>
      </c>
      <c r="C370" s="2" t="s">
        <v>3338</v>
      </c>
      <c r="D370" s="2" t="s">
        <v>121</v>
      </c>
      <c r="E370" s="2" t="s">
        <v>121</v>
      </c>
      <c r="F370" s="2" t="s">
        <v>1100</v>
      </c>
      <c r="G370" s="3">
        <v>150</v>
      </c>
      <c r="H370" s="2" t="s">
        <v>3893</v>
      </c>
      <c r="I370" s="2">
        <v>187</v>
      </c>
    </row>
    <row r="371" ht="19" customHeight="1" spans="1:9">
      <c r="A371" s="2">
        <v>3</v>
      </c>
      <c r="B371" s="2">
        <v>3</v>
      </c>
      <c r="C371" s="2" t="s">
        <v>539</v>
      </c>
      <c r="D371" s="2" t="s">
        <v>121</v>
      </c>
      <c r="E371" s="2" t="s">
        <v>121</v>
      </c>
      <c r="F371" s="2" t="s">
        <v>1100</v>
      </c>
      <c r="G371" s="3">
        <v>150</v>
      </c>
      <c r="H371" s="2" t="s">
        <v>3893</v>
      </c>
      <c r="I371" s="2">
        <v>188</v>
      </c>
    </row>
    <row r="372" ht="19" customHeight="1" spans="1:9">
      <c r="A372" s="2">
        <v>3</v>
      </c>
      <c r="B372" s="2">
        <v>3</v>
      </c>
      <c r="C372" s="2" t="s">
        <v>669</v>
      </c>
      <c r="D372" s="2" t="s">
        <v>121</v>
      </c>
      <c r="E372" s="2" t="s">
        <v>121</v>
      </c>
      <c r="F372" s="2" t="s">
        <v>4</v>
      </c>
      <c r="G372" s="3">
        <v>150</v>
      </c>
      <c r="H372" s="2" t="s">
        <v>3893</v>
      </c>
      <c r="I372" s="2">
        <v>189</v>
      </c>
    </row>
    <row r="373" ht="19" customHeight="1" spans="1:9">
      <c r="A373" s="2">
        <v>3</v>
      </c>
      <c r="B373" s="2">
        <v>3</v>
      </c>
      <c r="C373" s="2" t="s">
        <v>3370</v>
      </c>
      <c r="D373" s="2" t="s">
        <v>121</v>
      </c>
      <c r="E373" s="2" t="s">
        <v>121</v>
      </c>
      <c r="F373" s="2" t="s">
        <v>1100</v>
      </c>
      <c r="G373" s="3">
        <v>38.71</v>
      </c>
      <c r="H373" s="2" t="s">
        <v>3893</v>
      </c>
      <c r="I373" s="2">
        <v>190</v>
      </c>
    </row>
    <row r="374" ht="19" customHeight="1" spans="1:9">
      <c r="A374" s="2">
        <v>3</v>
      </c>
      <c r="B374" s="2">
        <v>3</v>
      </c>
      <c r="C374" s="2" t="s">
        <v>3372</v>
      </c>
      <c r="D374" s="2" t="s">
        <v>121</v>
      </c>
      <c r="E374" s="2" t="s">
        <v>121</v>
      </c>
      <c r="F374" s="2" t="s">
        <v>1100</v>
      </c>
      <c r="G374" s="3">
        <v>150</v>
      </c>
      <c r="H374" s="2" t="s">
        <v>3893</v>
      </c>
      <c r="I374" s="2">
        <v>191</v>
      </c>
    </row>
    <row r="375" ht="19" customHeight="1" spans="1:9">
      <c r="A375" s="2">
        <v>3</v>
      </c>
      <c r="B375" s="2">
        <v>3</v>
      </c>
      <c r="C375" s="2" t="s">
        <v>547</v>
      </c>
      <c r="D375" s="2" t="s">
        <v>121</v>
      </c>
      <c r="E375" s="2" t="s">
        <v>121</v>
      </c>
      <c r="F375" s="2" t="s">
        <v>4</v>
      </c>
      <c r="G375" s="3">
        <v>150</v>
      </c>
      <c r="H375" s="2" t="s">
        <v>3893</v>
      </c>
      <c r="I375" s="2">
        <v>192</v>
      </c>
    </row>
    <row r="376" ht="19" customHeight="1" spans="1:9">
      <c r="A376" s="2">
        <v>3</v>
      </c>
      <c r="B376" s="2">
        <v>3</v>
      </c>
      <c r="C376" s="2" t="s">
        <v>550</v>
      </c>
      <c r="D376" s="2" t="s">
        <v>121</v>
      </c>
      <c r="E376" s="2" t="s">
        <v>121</v>
      </c>
      <c r="F376" s="2" t="s">
        <v>1100</v>
      </c>
      <c r="G376" s="3">
        <v>91.94</v>
      </c>
      <c r="H376" s="2" t="s">
        <v>3893</v>
      </c>
      <c r="I376" s="2">
        <v>193</v>
      </c>
    </row>
    <row r="377" ht="19" customHeight="1" spans="1:9">
      <c r="A377" s="2">
        <v>3</v>
      </c>
      <c r="B377" s="2">
        <v>3</v>
      </c>
      <c r="C377" s="2" t="s">
        <v>552</v>
      </c>
      <c r="D377" s="2" t="s">
        <v>121</v>
      </c>
      <c r="E377" s="2" t="s">
        <v>121</v>
      </c>
      <c r="F377" s="2" t="s">
        <v>1100</v>
      </c>
      <c r="G377" s="3">
        <v>150</v>
      </c>
      <c r="H377" s="2" t="s">
        <v>3893</v>
      </c>
      <c r="I377" s="2">
        <v>194</v>
      </c>
    </row>
    <row r="378" ht="19" customHeight="1" spans="1:9">
      <c r="A378" s="2">
        <v>3</v>
      </c>
      <c r="B378" s="2">
        <v>3</v>
      </c>
      <c r="C378" s="2" t="s">
        <v>672</v>
      </c>
      <c r="D378" s="2" t="s">
        <v>121</v>
      </c>
      <c r="E378" s="2" t="s">
        <v>121</v>
      </c>
      <c r="F378" s="2" t="s">
        <v>1100</v>
      </c>
      <c r="G378" s="3">
        <v>150</v>
      </c>
      <c r="H378" s="2" t="s">
        <v>3893</v>
      </c>
      <c r="I378" s="2">
        <v>195</v>
      </c>
    </row>
    <row r="379" ht="19" customHeight="1" spans="1:9">
      <c r="A379" s="2">
        <v>3</v>
      </c>
      <c r="B379" s="2">
        <v>3</v>
      </c>
      <c r="C379" s="2" t="s">
        <v>573</v>
      </c>
      <c r="D379" s="2" t="s">
        <v>564</v>
      </c>
      <c r="E379" s="2" t="s">
        <v>564</v>
      </c>
      <c r="F379" s="2" t="s">
        <v>1100</v>
      </c>
      <c r="G379" s="3">
        <v>150</v>
      </c>
      <c r="H379" s="2" t="s">
        <v>3893</v>
      </c>
      <c r="I379" s="2">
        <v>196</v>
      </c>
    </row>
    <row r="380" ht="19" customHeight="1" spans="1:9">
      <c r="A380" s="2">
        <v>3</v>
      </c>
      <c r="B380" s="2">
        <v>3</v>
      </c>
      <c r="C380" s="2" t="s">
        <v>3048</v>
      </c>
      <c r="D380" s="2" t="s">
        <v>564</v>
      </c>
      <c r="E380" s="2" t="s">
        <v>564</v>
      </c>
      <c r="F380" s="2" t="s">
        <v>1100</v>
      </c>
      <c r="G380" s="3">
        <v>24.19</v>
      </c>
      <c r="H380" s="2" t="s">
        <v>3893</v>
      </c>
      <c r="I380" s="2">
        <v>197</v>
      </c>
    </row>
    <row r="381" ht="19" customHeight="1" spans="1:9">
      <c r="A381" s="2">
        <v>3</v>
      </c>
      <c r="B381" s="2">
        <v>3</v>
      </c>
      <c r="C381" s="2" t="s">
        <v>612</v>
      </c>
      <c r="D381" s="2" t="s">
        <v>564</v>
      </c>
      <c r="E381" s="2" t="s">
        <v>564</v>
      </c>
      <c r="F381" s="2" t="s">
        <v>1100</v>
      </c>
      <c r="G381" s="3">
        <v>260</v>
      </c>
      <c r="H381" s="2" t="s">
        <v>3893</v>
      </c>
      <c r="I381" s="2">
        <v>198</v>
      </c>
    </row>
    <row r="382" ht="19" customHeight="1" spans="1:9">
      <c r="A382" s="2">
        <v>3</v>
      </c>
      <c r="B382" s="2">
        <v>3</v>
      </c>
      <c r="C382" s="2" t="s">
        <v>633</v>
      </c>
      <c r="D382" s="2" t="s">
        <v>564</v>
      </c>
      <c r="E382" s="2" t="s">
        <v>564</v>
      </c>
      <c r="F382" s="2" t="s">
        <v>1100</v>
      </c>
      <c r="G382" s="3">
        <v>150</v>
      </c>
      <c r="H382" s="2" t="s">
        <v>3893</v>
      </c>
      <c r="I382" s="2">
        <v>199</v>
      </c>
    </row>
    <row r="383" ht="19" customHeight="1" spans="1:9">
      <c r="A383" s="2">
        <v>3</v>
      </c>
      <c r="B383" s="2">
        <v>3</v>
      </c>
      <c r="C383" s="2" t="s">
        <v>3198</v>
      </c>
      <c r="D383" s="2" t="s">
        <v>564</v>
      </c>
      <c r="E383" s="2" t="s">
        <v>564</v>
      </c>
      <c r="F383" s="2" t="s">
        <v>1100</v>
      </c>
      <c r="G383" s="3">
        <v>150</v>
      </c>
      <c r="H383" s="2" t="s">
        <v>3893</v>
      </c>
      <c r="I383" s="2">
        <v>200</v>
      </c>
    </row>
    <row r="384" ht="19" customHeight="1" spans="1:9">
      <c r="A384" s="2">
        <v>3</v>
      </c>
      <c r="B384" s="2">
        <v>2</v>
      </c>
      <c r="C384" s="2" t="s">
        <v>641</v>
      </c>
      <c r="D384" s="2" t="s">
        <v>564</v>
      </c>
      <c r="E384" s="2" t="s">
        <v>564</v>
      </c>
      <c r="F384" s="2" t="s">
        <v>692</v>
      </c>
      <c r="G384" s="3">
        <v>150</v>
      </c>
      <c r="H384" s="2" t="s">
        <v>3893</v>
      </c>
      <c r="I384" s="2">
        <v>201</v>
      </c>
    </row>
    <row r="385" ht="19" customHeight="1" spans="1:9">
      <c r="A385" s="2">
        <v>3</v>
      </c>
      <c r="B385" s="2">
        <v>3</v>
      </c>
      <c r="C385" s="2" t="s">
        <v>641</v>
      </c>
      <c r="D385" s="2" t="s">
        <v>564</v>
      </c>
      <c r="E385" s="2" t="s">
        <v>564</v>
      </c>
      <c r="F385" s="2" t="s">
        <v>1100</v>
      </c>
      <c r="G385" s="3">
        <v>150</v>
      </c>
      <c r="H385" s="2" t="s">
        <v>3893</v>
      </c>
      <c r="I385" s="2">
        <v>202</v>
      </c>
    </row>
    <row r="386" ht="19" customHeight="1" spans="1:9">
      <c r="A386" s="2">
        <v>3</v>
      </c>
      <c r="B386" s="2">
        <v>2</v>
      </c>
      <c r="C386" s="2" t="s">
        <v>3230</v>
      </c>
      <c r="D386" s="2" t="s">
        <v>564</v>
      </c>
      <c r="E386" s="2" t="s">
        <v>564</v>
      </c>
      <c r="F386" s="2" t="s">
        <v>692</v>
      </c>
      <c r="G386" s="3">
        <v>150</v>
      </c>
      <c r="H386" s="2" t="s">
        <v>3893</v>
      </c>
      <c r="I386" s="2">
        <v>203</v>
      </c>
    </row>
    <row r="387" ht="19" customHeight="1" spans="1:9">
      <c r="A387" s="2">
        <v>3</v>
      </c>
      <c r="B387" s="2">
        <v>3</v>
      </c>
      <c r="C387" s="2" t="s">
        <v>3230</v>
      </c>
      <c r="D387" s="2" t="s">
        <v>564</v>
      </c>
      <c r="E387" s="2" t="s">
        <v>564</v>
      </c>
      <c r="F387" s="2" t="s">
        <v>1100</v>
      </c>
      <c r="G387" s="3">
        <v>150</v>
      </c>
      <c r="H387" s="2" t="s">
        <v>3893</v>
      </c>
      <c r="I387" s="2">
        <v>204</v>
      </c>
    </row>
    <row r="388" ht="19" customHeight="1" spans="1:9">
      <c r="A388" s="2">
        <v>3</v>
      </c>
      <c r="B388" s="2">
        <v>3</v>
      </c>
      <c r="C388" s="2" t="s">
        <v>519</v>
      </c>
      <c r="D388" s="2" t="s">
        <v>564</v>
      </c>
      <c r="E388" s="2" t="s">
        <v>564</v>
      </c>
      <c r="F388" s="2" t="s">
        <v>1100</v>
      </c>
      <c r="G388" s="3">
        <v>150</v>
      </c>
      <c r="H388" s="2" t="s">
        <v>3893</v>
      </c>
      <c r="I388" s="2">
        <v>205</v>
      </c>
    </row>
    <row r="389" ht="19" customHeight="1" spans="1:9">
      <c r="A389" s="2">
        <v>3</v>
      </c>
      <c r="B389" s="2">
        <v>3</v>
      </c>
      <c r="C389" s="2" t="s">
        <v>3579</v>
      </c>
      <c r="D389" s="2" t="s">
        <v>564</v>
      </c>
      <c r="E389" s="2" t="s">
        <v>564</v>
      </c>
      <c r="F389" s="2" t="s">
        <v>1100</v>
      </c>
      <c r="G389" s="3">
        <v>251.61</v>
      </c>
      <c r="H389" s="2" t="s">
        <v>3893</v>
      </c>
      <c r="I389" s="2">
        <v>206</v>
      </c>
    </row>
    <row r="390" ht="19" customHeight="1" spans="1:9">
      <c r="A390" s="2">
        <v>3</v>
      </c>
      <c r="B390" s="2">
        <v>1</v>
      </c>
      <c r="C390" s="2" t="s">
        <v>658</v>
      </c>
      <c r="D390" s="2" t="s">
        <v>564</v>
      </c>
      <c r="E390" s="2" t="s">
        <v>564</v>
      </c>
      <c r="F390" s="2" t="s">
        <v>691</v>
      </c>
      <c r="G390" s="3">
        <v>150</v>
      </c>
      <c r="H390" s="2" t="s">
        <v>3893</v>
      </c>
      <c r="I390" s="2">
        <v>207</v>
      </c>
    </row>
    <row r="391" ht="19" customHeight="1" spans="1:9">
      <c r="A391" s="2">
        <v>3</v>
      </c>
      <c r="B391" s="2">
        <v>2</v>
      </c>
      <c r="C391" s="2" t="s">
        <v>658</v>
      </c>
      <c r="D391" s="2" t="s">
        <v>564</v>
      </c>
      <c r="E391" s="2" t="s">
        <v>564</v>
      </c>
      <c r="F391" s="2" t="s">
        <v>692</v>
      </c>
      <c r="G391" s="3">
        <v>150</v>
      </c>
      <c r="H391" s="2" t="s">
        <v>3893</v>
      </c>
      <c r="I391" s="2">
        <v>208</v>
      </c>
    </row>
    <row r="392" ht="19" customHeight="1" spans="1:9">
      <c r="A392" s="2">
        <v>3</v>
      </c>
      <c r="B392" s="2">
        <v>3</v>
      </c>
      <c r="C392" s="2" t="s">
        <v>658</v>
      </c>
      <c r="D392" s="2" t="s">
        <v>564</v>
      </c>
      <c r="E392" s="2" t="s">
        <v>564</v>
      </c>
      <c r="F392" s="2" t="s">
        <v>1100</v>
      </c>
      <c r="G392" s="3">
        <v>150</v>
      </c>
      <c r="H392" s="2" t="s">
        <v>3893</v>
      </c>
      <c r="I392" s="2">
        <v>209</v>
      </c>
    </row>
    <row r="393" ht="19" customHeight="1" spans="1:9">
      <c r="A393" s="2">
        <v>3</v>
      </c>
      <c r="B393" s="2">
        <v>1</v>
      </c>
      <c r="C393" s="2" t="s">
        <v>664</v>
      </c>
      <c r="D393" s="2" t="s">
        <v>564</v>
      </c>
      <c r="E393" s="2" t="s">
        <v>564</v>
      </c>
      <c r="F393" s="2" t="s">
        <v>691</v>
      </c>
      <c r="G393" s="3">
        <v>150</v>
      </c>
      <c r="H393" s="2" t="s">
        <v>3893</v>
      </c>
      <c r="I393" s="2">
        <v>210</v>
      </c>
    </row>
    <row r="394" ht="19" customHeight="1" spans="1:9">
      <c r="A394" s="2">
        <v>3</v>
      </c>
      <c r="B394" s="2">
        <v>2</v>
      </c>
      <c r="C394" s="2" t="s">
        <v>664</v>
      </c>
      <c r="D394" s="2" t="s">
        <v>564</v>
      </c>
      <c r="E394" s="2" t="s">
        <v>564</v>
      </c>
      <c r="F394" s="2" t="s">
        <v>692</v>
      </c>
      <c r="G394" s="3">
        <v>150</v>
      </c>
      <c r="H394" s="2" t="s">
        <v>3893</v>
      </c>
      <c r="I394" s="2">
        <v>211</v>
      </c>
    </row>
    <row r="395" ht="19" customHeight="1" spans="1:9">
      <c r="A395" s="2">
        <v>3</v>
      </c>
      <c r="B395" s="2">
        <v>3</v>
      </c>
      <c r="C395" s="2" t="s">
        <v>664</v>
      </c>
      <c r="D395" s="2" t="s">
        <v>564</v>
      </c>
      <c r="E395" s="2" t="s">
        <v>564</v>
      </c>
      <c r="F395" s="2" t="s">
        <v>1100</v>
      </c>
      <c r="G395" s="3">
        <v>150</v>
      </c>
      <c r="H395" s="2" t="s">
        <v>3893</v>
      </c>
      <c r="I395" s="2">
        <v>212</v>
      </c>
    </row>
    <row r="396" ht="19" customHeight="1" spans="1:9">
      <c r="A396" s="2">
        <v>3</v>
      </c>
      <c r="B396" s="2">
        <v>3</v>
      </c>
      <c r="C396" s="2" t="s">
        <v>667</v>
      </c>
      <c r="D396" s="2" t="s">
        <v>564</v>
      </c>
      <c r="E396" s="2" t="s">
        <v>564</v>
      </c>
      <c r="F396" s="2" t="s">
        <v>1100</v>
      </c>
      <c r="G396" s="3">
        <v>150</v>
      </c>
      <c r="H396" s="2" t="s">
        <v>3893</v>
      </c>
      <c r="I396" s="2">
        <v>213</v>
      </c>
    </row>
    <row r="397" ht="19" customHeight="1" spans="1:9">
      <c r="A397" s="2">
        <v>3</v>
      </c>
      <c r="B397" s="2">
        <v>3</v>
      </c>
      <c r="C397" s="2" t="s">
        <v>540</v>
      </c>
      <c r="D397" s="2" t="s">
        <v>564</v>
      </c>
      <c r="E397" s="2" t="s">
        <v>564</v>
      </c>
      <c r="F397" s="2" t="s">
        <v>1100</v>
      </c>
      <c r="G397" s="3">
        <v>150</v>
      </c>
      <c r="H397" s="2" t="s">
        <v>3893</v>
      </c>
      <c r="I397" s="2">
        <v>214</v>
      </c>
    </row>
    <row r="398" ht="19" customHeight="1" spans="1:9">
      <c r="A398" s="2">
        <v>3</v>
      </c>
      <c r="B398" s="2">
        <v>3</v>
      </c>
      <c r="C398" s="2" t="s">
        <v>541</v>
      </c>
      <c r="D398" s="2" t="s">
        <v>564</v>
      </c>
      <c r="E398" s="2" t="s">
        <v>564</v>
      </c>
      <c r="F398" s="2" t="s">
        <v>1100</v>
      </c>
      <c r="G398" s="3">
        <v>150</v>
      </c>
      <c r="H398" s="2" t="s">
        <v>3893</v>
      </c>
      <c r="I398" s="2">
        <v>215</v>
      </c>
    </row>
    <row r="399" ht="19" customHeight="1" spans="1:9">
      <c r="A399" s="2">
        <v>3</v>
      </c>
      <c r="B399" s="2">
        <v>3</v>
      </c>
      <c r="C399" s="2" t="s">
        <v>671</v>
      </c>
      <c r="D399" s="2" t="s">
        <v>564</v>
      </c>
      <c r="E399" s="2" t="s">
        <v>564</v>
      </c>
      <c r="F399" s="2" t="s">
        <v>1100</v>
      </c>
      <c r="G399" s="3">
        <v>150</v>
      </c>
      <c r="H399" s="2" t="s">
        <v>3893</v>
      </c>
      <c r="I399" s="2">
        <v>216</v>
      </c>
    </row>
    <row r="400" ht="19" customHeight="1" spans="1:9">
      <c r="A400" s="2">
        <v>3</v>
      </c>
      <c r="B400" s="2">
        <v>3</v>
      </c>
      <c r="C400" s="2" t="s">
        <v>555</v>
      </c>
      <c r="D400" s="2" t="s">
        <v>564</v>
      </c>
      <c r="E400" s="2" t="s">
        <v>564</v>
      </c>
      <c r="F400" s="2" t="s">
        <v>1100</v>
      </c>
      <c r="G400" s="3">
        <v>150</v>
      </c>
      <c r="H400" s="2" t="s">
        <v>3893</v>
      </c>
      <c r="I400" s="2">
        <v>217</v>
      </c>
    </row>
    <row r="401" ht="19" customHeight="1" spans="1:9">
      <c r="A401" s="2">
        <v>3</v>
      </c>
      <c r="B401" s="2">
        <v>3</v>
      </c>
      <c r="C401" s="2" t="s">
        <v>170</v>
      </c>
      <c r="D401" s="2" t="s">
        <v>3273</v>
      </c>
      <c r="E401" s="2" t="s">
        <v>3273</v>
      </c>
      <c r="F401" s="2" t="s">
        <v>4</v>
      </c>
      <c r="G401" s="3">
        <v>150</v>
      </c>
      <c r="H401" s="2" t="s">
        <v>3893</v>
      </c>
      <c r="I401" s="2">
        <v>218</v>
      </c>
    </row>
    <row r="402" ht="19" customHeight="1" spans="1:9">
      <c r="A402" s="2">
        <v>4</v>
      </c>
      <c r="B402" s="2">
        <v>4</v>
      </c>
      <c r="C402" s="2" t="s">
        <v>505</v>
      </c>
      <c r="D402" s="2" t="s">
        <v>3070</v>
      </c>
      <c r="E402" s="2" t="s">
        <v>3070</v>
      </c>
      <c r="F402" s="2" t="s">
        <v>1100</v>
      </c>
      <c r="G402" s="3">
        <v>50</v>
      </c>
      <c r="H402" s="2" t="s">
        <v>3895</v>
      </c>
      <c r="I402" s="2">
        <v>2</v>
      </c>
    </row>
    <row r="403" ht="19" customHeight="1" spans="1:9">
      <c r="A403" s="2">
        <v>4</v>
      </c>
      <c r="B403" s="2">
        <v>4</v>
      </c>
      <c r="C403" s="2" t="s">
        <v>3251</v>
      </c>
      <c r="D403" s="2" t="s">
        <v>3070</v>
      </c>
      <c r="E403" s="2" t="s">
        <v>3070</v>
      </c>
      <c r="F403" s="2" t="s">
        <v>1100</v>
      </c>
      <c r="G403" s="3">
        <v>150</v>
      </c>
      <c r="H403" s="2" t="s">
        <v>3895</v>
      </c>
      <c r="I403" s="2">
        <v>3</v>
      </c>
    </row>
    <row r="404" ht="19" customHeight="1" spans="1:9">
      <c r="A404" s="2">
        <v>4</v>
      </c>
      <c r="B404" s="2">
        <v>4</v>
      </c>
      <c r="C404" s="2" t="s">
        <v>3301</v>
      </c>
      <c r="D404" s="2" t="s">
        <v>3070</v>
      </c>
      <c r="E404" s="2" t="s">
        <v>3070</v>
      </c>
      <c r="F404" s="2" t="s">
        <v>1100</v>
      </c>
      <c r="G404" s="3">
        <v>150</v>
      </c>
      <c r="H404" s="2" t="s">
        <v>3895</v>
      </c>
      <c r="I404" s="2">
        <v>4</v>
      </c>
    </row>
    <row r="405" ht="19" customHeight="1" spans="1:9">
      <c r="A405" s="2">
        <v>4</v>
      </c>
      <c r="B405" s="2">
        <v>4</v>
      </c>
      <c r="C405" s="2" t="s">
        <v>3745</v>
      </c>
      <c r="D405" s="2" t="s">
        <v>3070</v>
      </c>
      <c r="E405" s="2" t="s">
        <v>3070</v>
      </c>
      <c r="F405" s="2" t="s">
        <v>1100</v>
      </c>
      <c r="G405" s="3">
        <v>90</v>
      </c>
      <c r="H405" s="2" t="s">
        <v>3895</v>
      </c>
      <c r="I405" s="2">
        <v>5</v>
      </c>
    </row>
    <row r="406" ht="19" customHeight="1" spans="1:9">
      <c r="A406" s="2">
        <v>4</v>
      </c>
      <c r="B406" s="2">
        <v>4</v>
      </c>
      <c r="C406" s="2" t="s">
        <v>676</v>
      </c>
      <c r="D406" s="2" t="s">
        <v>3070</v>
      </c>
      <c r="E406" s="2" t="s">
        <v>3070</v>
      </c>
      <c r="F406" s="2" t="s">
        <v>1100</v>
      </c>
      <c r="G406" s="3">
        <v>150</v>
      </c>
      <c r="H406" s="2" t="s">
        <v>3895</v>
      </c>
      <c r="I406" s="2">
        <v>6</v>
      </c>
    </row>
    <row r="407" ht="19" customHeight="1" spans="1:9">
      <c r="A407" s="2">
        <v>4</v>
      </c>
      <c r="B407" s="2">
        <v>4</v>
      </c>
      <c r="C407" s="2" t="s">
        <v>178</v>
      </c>
      <c r="D407" s="2" t="s">
        <v>179</v>
      </c>
      <c r="E407" s="2" t="s">
        <v>179</v>
      </c>
      <c r="F407" s="2" t="s">
        <v>1100</v>
      </c>
      <c r="G407" s="3">
        <v>1000</v>
      </c>
      <c r="H407" s="2" t="s">
        <v>3895</v>
      </c>
      <c r="I407" s="2">
        <v>7</v>
      </c>
    </row>
    <row r="408" ht="19" customHeight="1" spans="1:9">
      <c r="A408" s="2">
        <v>4</v>
      </c>
      <c r="B408" s="2">
        <v>4</v>
      </c>
      <c r="C408" s="2" t="s">
        <v>182</v>
      </c>
      <c r="D408" s="2" t="s">
        <v>179</v>
      </c>
      <c r="E408" s="2" t="s">
        <v>179</v>
      </c>
      <c r="F408" s="2" t="s">
        <v>1100</v>
      </c>
      <c r="G408" s="3">
        <v>1000</v>
      </c>
      <c r="H408" s="2" t="s">
        <v>3895</v>
      </c>
      <c r="I408" s="2">
        <v>8</v>
      </c>
    </row>
    <row r="409" ht="19" customHeight="1" spans="1:9">
      <c r="A409" s="2">
        <v>4</v>
      </c>
      <c r="B409" s="2">
        <v>4</v>
      </c>
      <c r="C409" s="2" t="s">
        <v>185</v>
      </c>
      <c r="D409" s="2" t="s">
        <v>179</v>
      </c>
      <c r="E409" s="2" t="s">
        <v>179</v>
      </c>
      <c r="F409" s="2" t="s">
        <v>4</v>
      </c>
      <c r="G409" s="3">
        <v>1000</v>
      </c>
      <c r="H409" s="2" t="s">
        <v>3895</v>
      </c>
      <c r="I409" s="2">
        <v>9</v>
      </c>
    </row>
    <row r="410" ht="19" customHeight="1" spans="1:9">
      <c r="A410" s="2">
        <v>4</v>
      </c>
      <c r="B410" s="2">
        <v>4</v>
      </c>
      <c r="C410" s="2" t="s">
        <v>190</v>
      </c>
      <c r="D410" s="2" t="s">
        <v>179</v>
      </c>
      <c r="E410" s="2" t="s">
        <v>179</v>
      </c>
      <c r="F410" s="2" t="s">
        <v>1100</v>
      </c>
      <c r="G410" s="3">
        <v>1000</v>
      </c>
      <c r="H410" s="2" t="s">
        <v>3895</v>
      </c>
      <c r="I410" s="2">
        <v>10</v>
      </c>
    </row>
    <row r="411" ht="19" customHeight="1" spans="1:9">
      <c r="A411" s="2">
        <v>4</v>
      </c>
      <c r="B411" s="2">
        <v>4</v>
      </c>
      <c r="C411" s="2" t="s">
        <v>192</v>
      </c>
      <c r="D411" s="2" t="s">
        <v>179</v>
      </c>
      <c r="E411" s="2" t="s">
        <v>179</v>
      </c>
      <c r="F411" s="2" t="s">
        <v>1100</v>
      </c>
      <c r="G411" s="3">
        <v>1000</v>
      </c>
      <c r="H411" s="2" t="s">
        <v>3895</v>
      </c>
      <c r="I411" s="2">
        <v>11</v>
      </c>
    </row>
    <row r="412" ht="19" customHeight="1" spans="1:9">
      <c r="A412" s="2">
        <v>4</v>
      </c>
      <c r="B412" s="2">
        <v>4</v>
      </c>
      <c r="C412" s="2" t="s">
        <v>195</v>
      </c>
      <c r="D412" s="2" t="s">
        <v>179</v>
      </c>
      <c r="E412" s="2" t="s">
        <v>179</v>
      </c>
      <c r="F412" s="2" t="s">
        <v>4</v>
      </c>
      <c r="G412" s="3">
        <v>1000</v>
      </c>
      <c r="H412" s="2" t="s">
        <v>3895</v>
      </c>
      <c r="I412" s="2">
        <v>12</v>
      </c>
    </row>
    <row r="413" ht="19" customHeight="1" spans="1:9">
      <c r="A413" s="2">
        <v>4</v>
      </c>
      <c r="B413" s="2">
        <v>4</v>
      </c>
      <c r="C413" s="2" t="s">
        <v>2998</v>
      </c>
      <c r="D413" s="2" t="s">
        <v>179</v>
      </c>
      <c r="E413" s="2" t="s">
        <v>179</v>
      </c>
      <c r="F413" s="2" t="s">
        <v>4</v>
      </c>
      <c r="G413" s="3">
        <v>1000</v>
      </c>
      <c r="H413" s="2" t="s">
        <v>3895</v>
      </c>
      <c r="I413" s="2">
        <v>13</v>
      </c>
    </row>
    <row r="414" ht="19" customHeight="1" spans="1:9">
      <c r="A414" s="2">
        <v>4</v>
      </c>
      <c r="B414" s="2">
        <v>4</v>
      </c>
      <c r="C414" s="2" t="s">
        <v>196</v>
      </c>
      <c r="D414" s="2" t="s">
        <v>179</v>
      </c>
      <c r="E414" s="2" t="s">
        <v>179</v>
      </c>
      <c r="F414" s="2" t="s">
        <v>1100</v>
      </c>
      <c r="G414" s="3">
        <v>1000</v>
      </c>
      <c r="H414" s="2" t="s">
        <v>3895</v>
      </c>
      <c r="I414" s="2">
        <v>14</v>
      </c>
    </row>
    <row r="415" ht="19" customHeight="1" spans="1:9">
      <c r="A415" s="2">
        <v>4</v>
      </c>
      <c r="B415" s="2">
        <v>1</v>
      </c>
      <c r="C415" s="2" t="s">
        <v>3005</v>
      </c>
      <c r="D415" s="2" t="s">
        <v>179</v>
      </c>
      <c r="E415" s="2" t="s">
        <v>179</v>
      </c>
      <c r="F415" s="2" t="s">
        <v>691</v>
      </c>
      <c r="G415" s="3">
        <v>322.58</v>
      </c>
      <c r="H415" s="2" t="s">
        <v>3895</v>
      </c>
      <c r="I415" s="2">
        <v>15</v>
      </c>
    </row>
    <row r="416" ht="19" customHeight="1" spans="1:9">
      <c r="A416" s="2">
        <v>4</v>
      </c>
      <c r="B416" s="2">
        <v>2</v>
      </c>
      <c r="C416" s="2" t="s">
        <v>3005</v>
      </c>
      <c r="D416" s="2" t="s">
        <v>179</v>
      </c>
      <c r="E416" s="2" t="s">
        <v>179</v>
      </c>
      <c r="F416" s="2" t="s">
        <v>692</v>
      </c>
      <c r="G416" s="3">
        <v>1000</v>
      </c>
      <c r="H416" s="2" t="s">
        <v>3895</v>
      </c>
      <c r="I416" s="2">
        <v>16</v>
      </c>
    </row>
    <row r="417" ht="19" customHeight="1" spans="1:9">
      <c r="A417" s="2">
        <v>4</v>
      </c>
      <c r="B417" s="2">
        <v>4</v>
      </c>
      <c r="C417" s="2" t="s">
        <v>3005</v>
      </c>
      <c r="D417" s="2" t="s">
        <v>179</v>
      </c>
      <c r="E417" s="2" t="s">
        <v>179</v>
      </c>
      <c r="F417" s="2" t="s">
        <v>1100</v>
      </c>
      <c r="G417" s="3">
        <v>1000</v>
      </c>
      <c r="H417" s="2" t="s">
        <v>3895</v>
      </c>
      <c r="I417" s="2">
        <v>17</v>
      </c>
    </row>
    <row r="418" ht="19" customHeight="1" spans="1:9">
      <c r="A418" s="2">
        <v>4</v>
      </c>
      <c r="B418" s="2">
        <v>4</v>
      </c>
      <c r="C418" s="2" t="s">
        <v>197</v>
      </c>
      <c r="D418" s="2" t="s">
        <v>179</v>
      </c>
      <c r="E418" s="2" t="s">
        <v>179</v>
      </c>
      <c r="F418" s="2" t="s">
        <v>1100</v>
      </c>
      <c r="G418" s="3">
        <v>1000</v>
      </c>
      <c r="H418" s="2" t="s">
        <v>3895</v>
      </c>
      <c r="I418" s="2">
        <v>18</v>
      </c>
    </row>
    <row r="419" ht="19" customHeight="1" spans="1:9">
      <c r="A419" s="2">
        <v>4</v>
      </c>
      <c r="B419" s="2">
        <v>4</v>
      </c>
      <c r="C419" s="2" t="s">
        <v>200</v>
      </c>
      <c r="D419" s="2" t="s">
        <v>179</v>
      </c>
      <c r="E419" s="2" t="s">
        <v>179</v>
      </c>
      <c r="F419" s="2" t="s">
        <v>1100</v>
      </c>
      <c r="G419" s="3">
        <v>1033.33</v>
      </c>
      <c r="H419" s="2" t="s">
        <v>3895</v>
      </c>
      <c r="I419" s="2">
        <v>19</v>
      </c>
    </row>
    <row r="420" ht="19" customHeight="1" spans="1:9">
      <c r="A420" s="2">
        <v>4</v>
      </c>
      <c r="B420" s="2">
        <v>4</v>
      </c>
      <c r="C420" s="2" t="s">
        <v>326</v>
      </c>
      <c r="D420" s="2" t="s">
        <v>179</v>
      </c>
      <c r="E420" s="2" t="s">
        <v>179</v>
      </c>
      <c r="F420" s="2" t="s">
        <v>4</v>
      </c>
      <c r="G420" s="3">
        <v>1000</v>
      </c>
      <c r="H420" s="2" t="s">
        <v>3895</v>
      </c>
      <c r="I420" s="2">
        <v>20</v>
      </c>
    </row>
    <row r="421" ht="19" customHeight="1" spans="1:9">
      <c r="A421" s="2">
        <v>4</v>
      </c>
      <c r="B421" s="2">
        <v>4</v>
      </c>
      <c r="C421" s="2" t="s">
        <v>203</v>
      </c>
      <c r="D421" s="2" t="s">
        <v>179</v>
      </c>
      <c r="E421" s="2" t="s">
        <v>179</v>
      </c>
      <c r="F421" s="2" t="s">
        <v>1100</v>
      </c>
      <c r="G421" s="3">
        <v>1000</v>
      </c>
      <c r="H421" s="2" t="s">
        <v>3895</v>
      </c>
      <c r="I421" s="2">
        <v>21</v>
      </c>
    </row>
    <row r="422" ht="19" customHeight="1" spans="1:9">
      <c r="A422" s="2">
        <v>4</v>
      </c>
      <c r="B422" s="2">
        <v>4</v>
      </c>
      <c r="C422" s="2" t="s">
        <v>208</v>
      </c>
      <c r="D422" s="2" t="s">
        <v>179</v>
      </c>
      <c r="E422" s="2" t="s">
        <v>179</v>
      </c>
      <c r="F422" s="2" t="s">
        <v>4</v>
      </c>
      <c r="G422" s="3">
        <v>1000</v>
      </c>
      <c r="H422" s="2" t="s">
        <v>3895</v>
      </c>
      <c r="I422" s="2">
        <v>22</v>
      </c>
    </row>
    <row r="423" ht="19" customHeight="1" spans="1:9">
      <c r="A423" s="2">
        <v>4</v>
      </c>
      <c r="B423" s="2">
        <v>4</v>
      </c>
      <c r="C423" s="2" t="s">
        <v>209</v>
      </c>
      <c r="D423" s="2" t="s">
        <v>179</v>
      </c>
      <c r="E423" s="2" t="s">
        <v>179</v>
      </c>
      <c r="F423" s="2" t="s">
        <v>1100</v>
      </c>
      <c r="G423" s="3">
        <v>633.33</v>
      </c>
      <c r="H423" s="2" t="s">
        <v>3895</v>
      </c>
      <c r="I423" s="2">
        <v>23</v>
      </c>
    </row>
    <row r="424" ht="19" customHeight="1" spans="1:9">
      <c r="A424" s="2">
        <v>4</v>
      </c>
      <c r="B424" s="2">
        <v>4</v>
      </c>
      <c r="C424" s="2" t="s">
        <v>336</v>
      </c>
      <c r="D424" s="2" t="s">
        <v>179</v>
      </c>
      <c r="E424" s="2" t="s">
        <v>179</v>
      </c>
      <c r="F424" s="2" t="s">
        <v>4</v>
      </c>
      <c r="G424" s="3">
        <v>1000</v>
      </c>
      <c r="H424" s="2" t="s">
        <v>3895</v>
      </c>
      <c r="I424" s="2">
        <v>24</v>
      </c>
    </row>
    <row r="425" ht="19" customHeight="1" spans="1:9">
      <c r="A425" s="2">
        <v>4</v>
      </c>
      <c r="B425" s="2">
        <v>4</v>
      </c>
      <c r="C425" s="2" t="s">
        <v>212</v>
      </c>
      <c r="D425" s="2" t="s">
        <v>179</v>
      </c>
      <c r="E425" s="2" t="s">
        <v>179</v>
      </c>
      <c r="F425" s="2" t="s">
        <v>1100</v>
      </c>
      <c r="G425" s="3">
        <v>1000</v>
      </c>
      <c r="H425" s="2" t="s">
        <v>3895</v>
      </c>
      <c r="I425" s="2">
        <v>25</v>
      </c>
    </row>
    <row r="426" ht="19" customHeight="1" spans="1:9">
      <c r="A426" s="2">
        <v>4</v>
      </c>
      <c r="B426" s="2">
        <v>4</v>
      </c>
      <c r="C426" s="2" t="s">
        <v>215</v>
      </c>
      <c r="D426" s="2" t="s">
        <v>179</v>
      </c>
      <c r="E426" s="2" t="s">
        <v>179</v>
      </c>
      <c r="F426" s="2" t="s">
        <v>1100</v>
      </c>
      <c r="G426" s="3">
        <v>1000</v>
      </c>
      <c r="H426" s="2" t="s">
        <v>3895</v>
      </c>
      <c r="I426" s="2">
        <v>26</v>
      </c>
    </row>
    <row r="427" ht="19" customHeight="1" spans="1:9">
      <c r="A427" s="2">
        <v>4</v>
      </c>
      <c r="B427" s="2">
        <v>4</v>
      </c>
      <c r="C427" s="2" t="s">
        <v>218</v>
      </c>
      <c r="D427" s="2" t="s">
        <v>179</v>
      </c>
      <c r="E427" s="2" t="s">
        <v>179</v>
      </c>
      <c r="F427" s="2" t="s">
        <v>1100</v>
      </c>
      <c r="G427" s="3">
        <v>1000</v>
      </c>
      <c r="H427" s="2" t="s">
        <v>3895</v>
      </c>
      <c r="I427" s="2">
        <v>27</v>
      </c>
    </row>
    <row r="428" ht="19" customHeight="1" spans="1:9">
      <c r="A428" s="2">
        <v>4</v>
      </c>
      <c r="B428" s="2">
        <v>1</v>
      </c>
      <c r="C428" s="2" t="s">
        <v>221</v>
      </c>
      <c r="D428" s="2" t="s">
        <v>179</v>
      </c>
      <c r="E428" s="2" t="s">
        <v>179</v>
      </c>
      <c r="F428" s="2" t="s">
        <v>691</v>
      </c>
      <c r="G428" s="3">
        <v>870.97</v>
      </c>
      <c r="H428" s="2" t="s">
        <v>3895</v>
      </c>
      <c r="I428" s="2">
        <v>28</v>
      </c>
    </row>
    <row r="429" ht="19" customHeight="1" spans="1:9">
      <c r="A429" s="2">
        <v>4</v>
      </c>
      <c r="B429" s="2">
        <v>2</v>
      </c>
      <c r="C429" s="2" t="s">
        <v>221</v>
      </c>
      <c r="D429" s="2" t="s">
        <v>179</v>
      </c>
      <c r="E429" s="2" t="s">
        <v>179</v>
      </c>
      <c r="F429" s="2" t="s">
        <v>692</v>
      </c>
      <c r="G429" s="3">
        <v>1000</v>
      </c>
      <c r="H429" s="2" t="s">
        <v>3895</v>
      </c>
      <c r="I429" s="2">
        <v>29</v>
      </c>
    </row>
    <row r="430" ht="19" customHeight="1" spans="1:9">
      <c r="A430" s="2">
        <v>4</v>
      </c>
      <c r="B430" s="2">
        <v>4</v>
      </c>
      <c r="C430" s="2" t="s">
        <v>221</v>
      </c>
      <c r="D430" s="2" t="s">
        <v>179</v>
      </c>
      <c r="E430" s="2" t="s">
        <v>179</v>
      </c>
      <c r="F430" s="2" t="s">
        <v>1100</v>
      </c>
      <c r="G430" s="3">
        <v>1000</v>
      </c>
      <c r="H430" s="2" t="s">
        <v>3895</v>
      </c>
      <c r="I430" s="2">
        <v>30</v>
      </c>
    </row>
    <row r="431" ht="19" customHeight="1" spans="1:9">
      <c r="A431" s="2">
        <v>4</v>
      </c>
      <c r="B431" s="2">
        <v>4</v>
      </c>
      <c r="C431" s="2" t="s">
        <v>222</v>
      </c>
      <c r="D431" s="2" t="s">
        <v>179</v>
      </c>
      <c r="E431" s="2" t="s">
        <v>179</v>
      </c>
      <c r="F431" s="2" t="s">
        <v>1100</v>
      </c>
      <c r="G431" s="3">
        <v>400</v>
      </c>
      <c r="H431" s="2" t="s">
        <v>3895</v>
      </c>
      <c r="I431" s="2">
        <v>31</v>
      </c>
    </row>
    <row r="432" ht="19" customHeight="1" spans="1:9">
      <c r="A432" s="2">
        <v>4</v>
      </c>
      <c r="B432" s="2">
        <v>4</v>
      </c>
      <c r="C432" s="2" t="s">
        <v>223</v>
      </c>
      <c r="D432" s="2" t="s">
        <v>179</v>
      </c>
      <c r="E432" s="2" t="s">
        <v>179</v>
      </c>
      <c r="F432" s="2" t="s">
        <v>1100</v>
      </c>
      <c r="G432" s="3">
        <v>1000</v>
      </c>
      <c r="H432" s="2" t="s">
        <v>3895</v>
      </c>
      <c r="I432" s="2">
        <v>32</v>
      </c>
    </row>
    <row r="433" ht="19" customHeight="1" spans="1:9">
      <c r="A433" s="2">
        <v>4</v>
      </c>
      <c r="B433" s="2">
        <v>4</v>
      </c>
      <c r="C433" s="2" t="s">
        <v>3501</v>
      </c>
      <c r="D433" s="2" t="s">
        <v>179</v>
      </c>
      <c r="E433" s="2" t="s">
        <v>179</v>
      </c>
      <c r="F433" s="2" t="s">
        <v>1100</v>
      </c>
      <c r="G433" s="3">
        <v>1000</v>
      </c>
      <c r="H433" s="2" t="s">
        <v>3895</v>
      </c>
      <c r="I433" s="2">
        <v>33</v>
      </c>
    </row>
    <row r="434" ht="19" customHeight="1" spans="1:9">
      <c r="A434" s="2">
        <v>4</v>
      </c>
      <c r="B434" s="2">
        <v>4</v>
      </c>
      <c r="C434" s="2" t="s">
        <v>3043</v>
      </c>
      <c r="D434" s="2" t="s">
        <v>179</v>
      </c>
      <c r="E434" s="2" t="s">
        <v>179</v>
      </c>
      <c r="F434" s="2" t="s">
        <v>4</v>
      </c>
      <c r="G434" s="3">
        <v>150</v>
      </c>
      <c r="H434" s="2" t="s">
        <v>3895</v>
      </c>
      <c r="I434" s="2">
        <v>34</v>
      </c>
    </row>
    <row r="435" ht="19" customHeight="1" spans="1:9">
      <c r="A435" s="2">
        <v>4</v>
      </c>
      <c r="B435" s="2">
        <v>4</v>
      </c>
      <c r="C435" s="2" t="s">
        <v>240</v>
      </c>
      <c r="D435" s="2" t="s">
        <v>179</v>
      </c>
      <c r="E435" s="2" t="s">
        <v>179</v>
      </c>
      <c r="F435" s="2" t="s">
        <v>4</v>
      </c>
      <c r="G435" s="3">
        <v>150</v>
      </c>
      <c r="H435" s="2" t="s">
        <v>3895</v>
      </c>
      <c r="I435" s="2">
        <v>35</v>
      </c>
    </row>
    <row r="436" ht="19" customHeight="1" spans="1:9">
      <c r="A436" s="2">
        <v>4</v>
      </c>
      <c r="B436" s="2">
        <v>4</v>
      </c>
      <c r="C436" s="2" t="s">
        <v>243</v>
      </c>
      <c r="D436" s="2" t="s">
        <v>179</v>
      </c>
      <c r="E436" s="2" t="s">
        <v>179</v>
      </c>
      <c r="F436" s="2" t="s">
        <v>1100</v>
      </c>
      <c r="G436" s="3">
        <v>260</v>
      </c>
      <c r="H436" s="2" t="s">
        <v>3895</v>
      </c>
      <c r="I436" s="2">
        <v>36</v>
      </c>
    </row>
    <row r="437" ht="19" customHeight="1" spans="1:9">
      <c r="A437" s="2">
        <v>4</v>
      </c>
      <c r="B437" s="2">
        <v>1</v>
      </c>
      <c r="C437" s="2" t="s">
        <v>368</v>
      </c>
      <c r="D437" s="2" t="s">
        <v>179</v>
      </c>
      <c r="E437" s="2" t="s">
        <v>179</v>
      </c>
      <c r="F437" s="2" t="s">
        <v>691</v>
      </c>
      <c r="G437" s="3">
        <v>260</v>
      </c>
      <c r="H437" s="2" t="s">
        <v>3895</v>
      </c>
      <c r="I437" s="2">
        <v>37</v>
      </c>
    </row>
    <row r="438" ht="19" customHeight="1" spans="1:9">
      <c r="A438" s="2">
        <v>4</v>
      </c>
      <c r="B438" s="2">
        <v>2</v>
      </c>
      <c r="C438" s="2" t="s">
        <v>368</v>
      </c>
      <c r="D438" s="2" t="s">
        <v>179</v>
      </c>
      <c r="E438" s="2" t="s">
        <v>179</v>
      </c>
      <c r="F438" s="2" t="s">
        <v>692</v>
      </c>
      <c r="G438" s="3">
        <v>260</v>
      </c>
      <c r="H438" s="2" t="s">
        <v>3895</v>
      </c>
      <c r="I438" s="2">
        <v>38</v>
      </c>
    </row>
    <row r="439" ht="19" customHeight="1" spans="1:9">
      <c r="A439" s="2">
        <v>4</v>
      </c>
      <c r="B439" s="2">
        <v>4</v>
      </c>
      <c r="C439" s="2" t="s">
        <v>368</v>
      </c>
      <c r="D439" s="2" t="s">
        <v>179</v>
      </c>
      <c r="E439" s="2" t="s">
        <v>179</v>
      </c>
      <c r="F439" s="2" t="s">
        <v>1100</v>
      </c>
      <c r="G439" s="3">
        <v>260</v>
      </c>
      <c r="H439" s="2" t="s">
        <v>3895</v>
      </c>
      <c r="I439" s="2">
        <v>39</v>
      </c>
    </row>
    <row r="440" ht="19" customHeight="1" spans="1:9">
      <c r="A440" s="2">
        <v>4</v>
      </c>
      <c r="B440" s="2">
        <v>4</v>
      </c>
      <c r="C440" s="2" t="s">
        <v>3160</v>
      </c>
      <c r="D440" s="2" t="s">
        <v>179</v>
      </c>
      <c r="E440" s="2" t="s">
        <v>179</v>
      </c>
      <c r="F440" s="2" t="s">
        <v>1100</v>
      </c>
      <c r="G440" s="3">
        <v>150</v>
      </c>
      <c r="H440" s="2" t="s">
        <v>3895</v>
      </c>
      <c r="I440" s="2">
        <v>40</v>
      </c>
    </row>
    <row r="441" ht="19" customHeight="1" spans="1:9">
      <c r="A441" s="2">
        <v>4</v>
      </c>
      <c r="B441" s="2">
        <v>1</v>
      </c>
      <c r="C441" s="2" t="s">
        <v>254</v>
      </c>
      <c r="D441" s="2" t="s">
        <v>179</v>
      </c>
      <c r="E441" s="2" t="s">
        <v>179</v>
      </c>
      <c r="F441" s="2" t="s">
        <v>691</v>
      </c>
      <c r="G441" s="3">
        <v>150</v>
      </c>
      <c r="H441" s="2" t="s">
        <v>3895</v>
      </c>
      <c r="I441" s="2">
        <v>41</v>
      </c>
    </row>
    <row r="442" ht="19" customHeight="1" spans="1:9">
      <c r="A442" s="2">
        <v>4</v>
      </c>
      <c r="B442" s="2">
        <v>2</v>
      </c>
      <c r="C442" s="2" t="s">
        <v>254</v>
      </c>
      <c r="D442" s="2" t="s">
        <v>179</v>
      </c>
      <c r="E442" s="2" t="s">
        <v>179</v>
      </c>
      <c r="F442" s="2" t="s">
        <v>692</v>
      </c>
      <c r="G442" s="3">
        <v>150</v>
      </c>
      <c r="H442" s="2" t="s">
        <v>3895</v>
      </c>
      <c r="I442" s="2">
        <v>42</v>
      </c>
    </row>
    <row r="443" ht="19" customHeight="1" spans="1:9">
      <c r="A443" s="2">
        <v>4</v>
      </c>
      <c r="B443" s="2">
        <v>4</v>
      </c>
      <c r="C443" s="2" t="s">
        <v>254</v>
      </c>
      <c r="D443" s="2" t="s">
        <v>179</v>
      </c>
      <c r="E443" s="2" t="s">
        <v>179</v>
      </c>
      <c r="F443" s="2" t="s">
        <v>1100</v>
      </c>
      <c r="G443" s="3">
        <v>150</v>
      </c>
      <c r="H443" s="2" t="s">
        <v>3895</v>
      </c>
      <c r="I443" s="2">
        <v>43</v>
      </c>
    </row>
    <row r="444" ht="19" customHeight="1" spans="1:9">
      <c r="A444" s="2">
        <v>4</v>
      </c>
      <c r="B444" s="2">
        <v>4</v>
      </c>
      <c r="C444" s="2" t="s">
        <v>88</v>
      </c>
      <c r="D444" s="2" t="s">
        <v>179</v>
      </c>
      <c r="E444" s="2" t="s">
        <v>179</v>
      </c>
      <c r="F444" s="2" t="s">
        <v>1100</v>
      </c>
      <c r="G444" s="3">
        <v>260</v>
      </c>
      <c r="H444" s="2" t="s">
        <v>3895</v>
      </c>
      <c r="I444" s="2">
        <v>44</v>
      </c>
    </row>
    <row r="445" ht="19" customHeight="1" spans="1:9">
      <c r="A445" s="2">
        <v>4</v>
      </c>
      <c r="B445" s="2">
        <v>4</v>
      </c>
      <c r="C445" s="2" t="s">
        <v>255</v>
      </c>
      <c r="D445" s="2" t="s">
        <v>179</v>
      </c>
      <c r="E445" s="2" t="s">
        <v>179</v>
      </c>
      <c r="F445" s="2" t="s">
        <v>1100</v>
      </c>
      <c r="G445" s="3">
        <v>260</v>
      </c>
      <c r="H445" s="2" t="s">
        <v>3895</v>
      </c>
      <c r="I445" s="2">
        <v>45</v>
      </c>
    </row>
    <row r="446" ht="19" customHeight="1" spans="1:9">
      <c r="A446" s="2">
        <v>4</v>
      </c>
      <c r="B446" s="2">
        <v>4</v>
      </c>
      <c r="C446" s="2" t="s">
        <v>3232</v>
      </c>
      <c r="D446" s="2" t="s">
        <v>179</v>
      </c>
      <c r="E446" s="2" t="s">
        <v>179</v>
      </c>
      <c r="F446" s="2" t="s">
        <v>1100</v>
      </c>
      <c r="G446" s="3">
        <v>260</v>
      </c>
      <c r="H446" s="2" t="s">
        <v>3895</v>
      </c>
      <c r="I446" s="2">
        <v>46</v>
      </c>
    </row>
    <row r="447" ht="19" customHeight="1" spans="1:9">
      <c r="A447" s="2">
        <v>4</v>
      </c>
      <c r="B447" s="2">
        <v>4</v>
      </c>
      <c r="C447" s="2" t="s">
        <v>3275</v>
      </c>
      <c r="D447" s="2" t="s">
        <v>179</v>
      </c>
      <c r="E447" s="2" t="s">
        <v>179</v>
      </c>
      <c r="F447" s="2" t="s">
        <v>1100</v>
      </c>
      <c r="G447" s="3">
        <v>260</v>
      </c>
      <c r="H447" s="2" t="s">
        <v>3895</v>
      </c>
      <c r="I447" s="2">
        <v>47</v>
      </c>
    </row>
    <row r="448" ht="19" customHeight="1" spans="1:9">
      <c r="A448" s="2">
        <v>4</v>
      </c>
      <c r="B448" s="2">
        <v>4</v>
      </c>
      <c r="C448" s="2" t="s">
        <v>263</v>
      </c>
      <c r="D448" s="2" t="s">
        <v>179</v>
      </c>
      <c r="E448" s="2" t="s">
        <v>179</v>
      </c>
      <c r="F448" s="2" t="s">
        <v>4</v>
      </c>
      <c r="G448" s="3">
        <v>150</v>
      </c>
      <c r="H448" s="2" t="s">
        <v>3895</v>
      </c>
      <c r="I448" s="2">
        <v>48</v>
      </c>
    </row>
    <row r="449" ht="19" customHeight="1" spans="1:9">
      <c r="A449" s="2">
        <v>4</v>
      </c>
      <c r="B449" s="2">
        <v>4</v>
      </c>
      <c r="C449" s="2" t="s">
        <v>264</v>
      </c>
      <c r="D449" s="2" t="s">
        <v>179</v>
      </c>
      <c r="E449" s="2" t="s">
        <v>179</v>
      </c>
      <c r="F449" s="2" t="s">
        <v>1100</v>
      </c>
      <c r="G449" s="3">
        <v>150</v>
      </c>
      <c r="H449" s="2" t="s">
        <v>3895</v>
      </c>
      <c r="I449" s="2">
        <v>49</v>
      </c>
    </row>
    <row r="450" ht="19" customHeight="1" spans="1:9">
      <c r="A450" s="2">
        <v>4</v>
      </c>
      <c r="B450" s="2">
        <v>4</v>
      </c>
      <c r="C450" s="2" t="s">
        <v>267</v>
      </c>
      <c r="D450" s="2" t="s">
        <v>179</v>
      </c>
      <c r="E450" s="2" t="s">
        <v>179</v>
      </c>
      <c r="F450" s="2" t="s">
        <v>3896</v>
      </c>
      <c r="G450" s="3">
        <v>150</v>
      </c>
      <c r="H450" s="2" t="s">
        <v>3895</v>
      </c>
      <c r="I450" s="2">
        <v>50</v>
      </c>
    </row>
    <row r="451" ht="19" customHeight="1" spans="1:9">
      <c r="A451" s="2">
        <v>4</v>
      </c>
      <c r="B451" s="2">
        <v>4</v>
      </c>
      <c r="C451" s="2" t="s">
        <v>425</v>
      </c>
      <c r="D451" s="2" t="s">
        <v>179</v>
      </c>
      <c r="E451" s="2" t="s">
        <v>179</v>
      </c>
      <c r="F451" s="2" t="s">
        <v>1100</v>
      </c>
      <c r="G451" s="3">
        <v>150</v>
      </c>
      <c r="H451" s="2" t="s">
        <v>3895</v>
      </c>
      <c r="I451" s="2">
        <v>51</v>
      </c>
    </row>
    <row r="452" ht="19" customHeight="1" spans="1:9">
      <c r="A452" s="2">
        <v>4</v>
      </c>
      <c r="B452" s="2">
        <v>4</v>
      </c>
      <c r="C452" s="2" t="s">
        <v>269</v>
      </c>
      <c r="D452" s="2" t="s">
        <v>179</v>
      </c>
      <c r="E452" s="2" t="s">
        <v>179</v>
      </c>
      <c r="F452" s="2" t="s">
        <v>4</v>
      </c>
      <c r="G452" s="3">
        <v>150</v>
      </c>
      <c r="H452" s="2" t="s">
        <v>3895</v>
      </c>
      <c r="I452" s="2">
        <v>52</v>
      </c>
    </row>
    <row r="453" ht="19" customHeight="1" spans="1:9">
      <c r="A453" s="2">
        <v>4</v>
      </c>
      <c r="B453" s="2">
        <v>1</v>
      </c>
      <c r="C453" s="2" t="s">
        <v>271</v>
      </c>
      <c r="D453" s="2" t="s">
        <v>179</v>
      </c>
      <c r="E453" s="2" t="s">
        <v>179</v>
      </c>
      <c r="F453" s="2" t="s">
        <v>691</v>
      </c>
      <c r="G453" s="3">
        <v>150</v>
      </c>
      <c r="H453" s="2" t="s">
        <v>3895</v>
      </c>
      <c r="I453" s="2">
        <v>53</v>
      </c>
    </row>
    <row r="454" ht="19" customHeight="1" spans="1:9">
      <c r="A454" s="2">
        <v>4</v>
      </c>
      <c r="B454" s="2">
        <v>2</v>
      </c>
      <c r="C454" s="2" t="s">
        <v>271</v>
      </c>
      <c r="D454" s="2" t="s">
        <v>179</v>
      </c>
      <c r="E454" s="2" t="s">
        <v>179</v>
      </c>
      <c r="F454" s="2" t="s">
        <v>692</v>
      </c>
      <c r="G454" s="3">
        <v>150</v>
      </c>
      <c r="H454" s="2" t="s">
        <v>3895</v>
      </c>
      <c r="I454" s="2">
        <v>54</v>
      </c>
    </row>
    <row r="455" ht="19" customHeight="1" spans="1:9">
      <c r="A455" s="2">
        <v>4</v>
      </c>
      <c r="B455" s="2">
        <v>4</v>
      </c>
      <c r="C455" s="2" t="s">
        <v>271</v>
      </c>
      <c r="D455" s="2" t="s">
        <v>179</v>
      </c>
      <c r="E455" s="2" t="s">
        <v>179</v>
      </c>
      <c r="F455" s="2" t="s">
        <v>1100</v>
      </c>
      <c r="G455" s="3">
        <v>150</v>
      </c>
      <c r="H455" s="2" t="s">
        <v>3895</v>
      </c>
      <c r="I455" s="2">
        <v>55</v>
      </c>
    </row>
    <row r="456" ht="19" customHeight="1" spans="1:9">
      <c r="A456" s="2">
        <v>4</v>
      </c>
      <c r="B456" s="2">
        <v>4</v>
      </c>
      <c r="C456" s="2" t="s">
        <v>3356</v>
      </c>
      <c r="D456" s="2" t="s">
        <v>179</v>
      </c>
      <c r="E456" s="2" t="s">
        <v>179</v>
      </c>
      <c r="F456" s="2" t="s">
        <v>4</v>
      </c>
      <c r="G456" s="3">
        <v>150</v>
      </c>
      <c r="H456" s="2" t="s">
        <v>3895</v>
      </c>
      <c r="I456" s="2">
        <v>56</v>
      </c>
    </row>
    <row r="457" ht="19" customHeight="1" spans="1:9">
      <c r="A457" s="2">
        <v>4</v>
      </c>
      <c r="B457" s="2">
        <v>4</v>
      </c>
      <c r="C457" s="2" t="s">
        <v>3374</v>
      </c>
      <c r="D457" s="2" t="s">
        <v>179</v>
      </c>
      <c r="E457" s="2" t="s">
        <v>179</v>
      </c>
      <c r="F457" s="2" t="s">
        <v>4</v>
      </c>
      <c r="G457" s="3">
        <v>150</v>
      </c>
      <c r="H457" s="2" t="s">
        <v>3895</v>
      </c>
      <c r="I457" s="2">
        <v>57</v>
      </c>
    </row>
    <row r="458" ht="19" customHeight="1" spans="1:9">
      <c r="A458" s="2">
        <v>4</v>
      </c>
      <c r="B458" s="2">
        <v>4</v>
      </c>
      <c r="C458" s="2" t="s">
        <v>272</v>
      </c>
      <c r="D458" s="2" t="s">
        <v>179</v>
      </c>
      <c r="E458" s="2" t="s">
        <v>179</v>
      </c>
      <c r="F458" s="2" t="s">
        <v>4</v>
      </c>
      <c r="G458" s="3">
        <v>150</v>
      </c>
      <c r="H458" s="2" t="s">
        <v>3895</v>
      </c>
      <c r="I458" s="2">
        <v>58</v>
      </c>
    </row>
    <row r="459" ht="19" customHeight="1" spans="1:9">
      <c r="A459" s="2">
        <v>4</v>
      </c>
      <c r="B459" s="2">
        <v>4</v>
      </c>
      <c r="C459" s="2" t="s">
        <v>702</v>
      </c>
      <c r="D459" s="2" t="s">
        <v>179</v>
      </c>
      <c r="E459" s="2" t="s">
        <v>179</v>
      </c>
      <c r="F459" s="2" t="s">
        <v>1100</v>
      </c>
      <c r="G459" s="3">
        <v>150</v>
      </c>
      <c r="H459" s="2" t="s">
        <v>3895</v>
      </c>
      <c r="I459" s="2">
        <v>59</v>
      </c>
    </row>
    <row r="460" ht="19" customHeight="1" spans="1:9">
      <c r="A460" s="2">
        <v>4</v>
      </c>
      <c r="B460" s="2">
        <v>4</v>
      </c>
      <c r="C460" s="2" t="s">
        <v>3399</v>
      </c>
      <c r="D460" s="2" t="s">
        <v>179</v>
      </c>
      <c r="E460" s="2" t="s">
        <v>179</v>
      </c>
      <c r="F460" s="2" t="s">
        <v>1100</v>
      </c>
      <c r="G460" s="3">
        <v>100</v>
      </c>
      <c r="H460" s="2" t="s">
        <v>3895</v>
      </c>
      <c r="I460" s="2">
        <v>60</v>
      </c>
    </row>
    <row r="461" ht="19" customHeight="1" spans="1:9">
      <c r="A461" s="2">
        <v>4</v>
      </c>
      <c r="B461" s="2">
        <v>4</v>
      </c>
      <c r="C461" s="2" t="s">
        <v>3657</v>
      </c>
      <c r="D461" s="2" t="s">
        <v>444</v>
      </c>
      <c r="E461" s="2" t="s">
        <v>444</v>
      </c>
      <c r="F461" s="2" t="s">
        <v>1100</v>
      </c>
      <c r="G461" s="3">
        <v>69.33</v>
      </c>
      <c r="H461" s="2" t="s">
        <v>3895</v>
      </c>
      <c r="I461" s="2">
        <v>61</v>
      </c>
    </row>
    <row r="462" ht="19" customHeight="1" spans="1:9">
      <c r="A462" s="2">
        <v>4</v>
      </c>
      <c r="B462" s="2">
        <v>4</v>
      </c>
      <c r="C462" s="2" t="s">
        <v>535</v>
      </c>
      <c r="D462" s="2" t="s">
        <v>444</v>
      </c>
      <c r="E462" s="2" t="s">
        <v>444</v>
      </c>
      <c r="F462" s="2" t="s">
        <v>4</v>
      </c>
      <c r="G462" s="3">
        <v>150</v>
      </c>
      <c r="H462" s="2" t="s">
        <v>3895</v>
      </c>
      <c r="I462" s="2">
        <v>62</v>
      </c>
    </row>
    <row r="463" ht="19" customHeight="1" spans="1:9">
      <c r="A463" s="2">
        <v>4</v>
      </c>
      <c r="B463" s="2">
        <v>4</v>
      </c>
      <c r="C463" s="2" t="s">
        <v>554</v>
      </c>
      <c r="D463" s="2" t="s">
        <v>444</v>
      </c>
      <c r="E463" s="2" t="s">
        <v>444</v>
      </c>
      <c r="F463" s="2" t="s">
        <v>1100</v>
      </c>
      <c r="G463" s="3">
        <v>150</v>
      </c>
      <c r="H463" s="2" t="s">
        <v>3895</v>
      </c>
      <c r="I463" s="2">
        <v>63</v>
      </c>
    </row>
    <row r="464" ht="19" customHeight="1" spans="1:9">
      <c r="A464" s="2">
        <v>4</v>
      </c>
      <c r="B464" s="2">
        <v>4</v>
      </c>
      <c r="C464" s="2" t="s">
        <v>355</v>
      </c>
      <c r="D464" s="2" t="s">
        <v>356</v>
      </c>
      <c r="E464" s="2" t="s">
        <v>356</v>
      </c>
      <c r="F464" s="2" t="s">
        <v>1100</v>
      </c>
      <c r="G464" s="3">
        <v>150</v>
      </c>
      <c r="H464" s="2" t="s">
        <v>3895</v>
      </c>
      <c r="I464" s="2">
        <v>64</v>
      </c>
    </row>
    <row r="465" ht="19" customHeight="1" spans="1:9">
      <c r="A465" s="2">
        <v>4</v>
      </c>
      <c r="B465" s="2">
        <v>4</v>
      </c>
      <c r="C465" s="2" t="s">
        <v>3107</v>
      </c>
      <c r="D465" s="2" t="s">
        <v>356</v>
      </c>
      <c r="E465" s="2" t="s">
        <v>356</v>
      </c>
      <c r="F465" s="2" t="s">
        <v>4</v>
      </c>
      <c r="G465" s="3">
        <v>260</v>
      </c>
      <c r="H465" s="2" t="s">
        <v>3895</v>
      </c>
      <c r="I465" s="2">
        <v>65</v>
      </c>
    </row>
    <row r="466" ht="19" customHeight="1" spans="1:9">
      <c r="A466" s="2">
        <v>4</v>
      </c>
      <c r="B466" s="2">
        <v>4</v>
      </c>
      <c r="C466" s="2" t="s">
        <v>364</v>
      </c>
      <c r="D466" s="2" t="s">
        <v>356</v>
      </c>
      <c r="E466" s="2" t="s">
        <v>356</v>
      </c>
      <c r="F466" s="2" t="s">
        <v>1100</v>
      </c>
      <c r="G466" s="3">
        <v>150</v>
      </c>
      <c r="H466" s="2" t="s">
        <v>3895</v>
      </c>
      <c r="I466" s="2">
        <v>66</v>
      </c>
    </row>
    <row r="467" ht="19" customHeight="1" spans="1:9">
      <c r="A467" s="2">
        <v>4</v>
      </c>
      <c r="B467" s="2">
        <v>4</v>
      </c>
      <c r="C467" s="2" t="s">
        <v>348</v>
      </c>
      <c r="D467" s="2" t="s">
        <v>356</v>
      </c>
      <c r="E467" s="2" t="s">
        <v>356</v>
      </c>
      <c r="F467" s="2" t="s">
        <v>1100</v>
      </c>
      <c r="G467" s="3">
        <v>260</v>
      </c>
      <c r="H467" s="2" t="s">
        <v>3895</v>
      </c>
      <c r="I467" s="2">
        <v>67</v>
      </c>
    </row>
    <row r="468" ht="19" customHeight="1" spans="1:9">
      <c r="A468" s="2">
        <v>4</v>
      </c>
      <c r="B468" s="2">
        <v>4</v>
      </c>
      <c r="C468" s="2" t="s">
        <v>371</v>
      </c>
      <c r="D468" s="2" t="s">
        <v>356</v>
      </c>
      <c r="E468" s="2" t="s">
        <v>356</v>
      </c>
      <c r="F468" s="2" t="s">
        <v>1100</v>
      </c>
      <c r="G468" s="3">
        <v>216.67</v>
      </c>
      <c r="H468" s="2" t="s">
        <v>3895</v>
      </c>
      <c r="I468" s="2">
        <v>68</v>
      </c>
    </row>
    <row r="469" ht="19" customHeight="1" spans="1:9">
      <c r="A469" s="2">
        <v>4</v>
      </c>
      <c r="B469" s="2">
        <v>1</v>
      </c>
      <c r="C469" s="2" t="s">
        <v>3162</v>
      </c>
      <c r="D469" s="2" t="s">
        <v>356</v>
      </c>
      <c r="E469" s="2" t="s">
        <v>356</v>
      </c>
      <c r="F469" s="2" t="s">
        <v>691</v>
      </c>
      <c r="G469" s="3">
        <v>260</v>
      </c>
      <c r="H469" s="2" t="s">
        <v>3895</v>
      </c>
      <c r="I469" s="2">
        <v>69</v>
      </c>
    </row>
    <row r="470" ht="19" customHeight="1" spans="1:9">
      <c r="A470" s="2">
        <v>4</v>
      </c>
      <c r="B470" s="2">
        <v>2</v>
      </c>
      <c r="C470" s="2" t="s">
        <v>3162</v>
      </c>
      <c r="D470" s="2" t="s">
        <v>356</v>
      </c>
      <c r="E470" s="2" t="s">
        <v>356</v>
      </c>
      <c r="F470" s="2" t="s">
        <v>692</v>
      </c>
      <c r="G470" s="3">
        <v>260</v>
      </c>
      <c r="H470" s="2" t="s">
        <v>3895</v>
      </c>
      <c r="I470" s="2">
        <v>70</v>
      </c>
    </row>
    <row r="471" ht="19" customHeight="1" spans="1:9">
      <c r="A471" s="2">
        <v>4</v>
      </c>
      <c r="B471" s="2">
        <v>4</v>
      </c>
      <c r="C471" s="2" t="s">
        <v>3162</v>
      </c>
      <c r="D471" s="2" t="s">
        <v>356</v>
      </c>
      <c r="E471" s="2" t="s">
        <v>356</v>
      </c>
      <c r="F471" s="2" t="s">
        <v>1100</v>
      </c>
      <c r="G471" s="3">
        <v>260</v>
      </c>
      <c r="H471" s="2" t="s">
        <v>3895</v>
      </c>
      <c r="I471" s="2">
        <v>71</v>
      </c>
    </row>
    <row r="472" ht="19" customHeight="1" spans="1:9">
      <c r="A472" s="2">
        <v>4</v>
      </c>
      <c r="B472" s="2">
        <v>4</v>
      </c>
      <c r="C472" s="2" t="s">
        <v>375</v>
      </c>
      <c r="D472" s="2" t="s">
        <v>356</v>
      </c>
      <c r="E472" s="2" t="s">
        <v>356</v>
      </c>
      <c r="F472" s="2" t="s">
        <v>1100</v>
      </c>
      <c r="G472" s="3">
        <v>260</v>
      </c>
      <c r="H472" s="2" t="s">
        <v>3895</v>
      </c>
      <c r="I472" s="2">
        <v>72</v>
      </c>
    </row>
    <row r="473" ht="19" customHeight="1" spans="1:9">
      <c r="A473" s="2">
        <v>4</v>
      </c>
      <c r="B473" s="2">
        <v>4</v>
      </c>
      <c r="C473" s="2" t="s">
        <v>378</v>
      </c>
      <c r="D473" s="2" t="s">
        <v>356</v>
      </c>
      <c r="E473" s="2" t="s">
        <v>356</v>
      </c>
      <c r="F473" s="2" t="s">
        <v>1100</v>
      </c>
      <c r="G473" s="3">
        <v>260</v>
      </c>
      <c r="H473" s="2" t="s">
        <v>3895</v>
      </c>
      <c r="I473" s="2">
        <v>73</v>
      </c>
    </row>
    <row r="474" ht="19" customHeight="1" spans="1:9">
      <c r="A474" s="2">
        <v>4</v>
      </c>
      <c r="B474" s="2">
        <v>4</v>
      </c>
      <c r="C474" s="2" t="s">
        <v>703</v>
      </c>
      <c r="D474" s="2" t="s">
        <v>356</v>
      </c>
      <c r="E474" s="2" t="s">
        <v>356</v>
      </c>
      <c r="F474" s="2" t="s">
        <v>4</v>
      </c>
      <c r="G474" s="3">
        <v>150</v>
      </c>
      <c r="H474" s="2" t="s">
        <v>3895</v>
      </c>
      <c r="I474" s="2">
        <v>74</v>
      </c>
    </row>
    <row r="475" ht="19" customHeight="1" spans="1:9">
      <c r="A475" s="2">
        <v>4</v>
      </c>
      <c r="B475" s="2">
        <v>4</v>
      </c>
      <c r="C475" s="2" t="s">
        <v>381</v>
      </c>
      <c r="D475" s="2" t="s">
        <v>356</v>
      </c>
      <c r="E475" s="2" t="s">
        <v>356</v>
      </c>
      <c r="F475" s="2" t="s">
        <v>1100</v>
      </c>
      <c r="G475" s="3">
        <v>216.67</v>
      </c>
      <c r="H475" s="2" t="s">
        <v>3895</v>
      </c>
      <c r="I475" s="2">
        <v>75</v>
      </c>
    </row>
    <row r="476" ht="19" customHeight="1" spans="1:9">
      <c r="A476" s="2">
        <v>4</v>
      </c>
      <c r="B476" s="2">
        <v>4</v>
      </c>
      <c r="C476" s="2" t="s">
        <v>388</v>
      </c>
      <c r="D476" s="2" t="s">
        <v>356</v>
      </c>
      <c r="E476" s="2" t="s">
        <v>356</v>
      </c>
      <c r="F476" s="2" t="s">
        <v>1100</v>
      </c>
      <c r="G476" s="3">
        <v>260</v>
      </c>
      <c r="H476" s="2" t="s">
        <v>3895</v>
      </c>
      <c r="I476" s="2">
        <v>76</v>
      </c>
    </row>
    <row r="477" ht="19" customHeight="1" spans="1:9">
      <c r="A477" s="2">
        <v>4</v>
      </c>
      <c r="B477" s="2">
        <v>4</v>
      </c>
      <c r="C477" s="2" t="s">
        <v>3438</v>
      </c>
      <c r="D477" s="2" t="s">
        <v>356</v>
      </c>
      <c r="E477" s="2" t="s">
        <v>356</v>
      </c>
      <c r="F477" s="2" t="s">
        <v>1100</v>
      </c>
      <c r="G477" s="3">
        <v>260</v>
      </c>
      <c r="H477" s="2" t="s">
        <v>3895</v>
      </c>
      <c r="I477" s="2">
        <v>77</v>
      </c>
    </row>
    <row r="478" ht="19" customHeight="1" spans="1:9">
      <c r="A478" s="2">
        <v>4</v>
      </c>
      <c r="B478" s="2">
        <v>4</v>
      </c>
      <c r="C478" s="2" t="s">
        <v>398</v>
      </c>
      <c r="D478" s="2" t="s">
        <v>356</v>
      </c>
      <c r="E478" s="2" t="s">
        <v>356</v>
      </c>
      <c r="F478" s="2" t="s">
        <v>1100</v>
      </c>
      <c r="G478" s="3">
        <v>260</v>
      </c>
      <c r="H478" s="2" t="s">
        <v>3895</v>
      </c>
      <c r="I478" s="2">
        <v>78</v>
      </c>
    </row>
    <row r="479" ht="19" customHeight="1" spans="1:9">
      <c r="A479" s="2">
        <v>4</v>
      </c>
      <c r="B479" s="2">
        <v>4</v>
      </c>
      <c r="C479" s="2" t="s">
        <v>3443</v>
      </c>
      <c r="D479" s="2" t="s">
        <v>356</v>
      </c>
      <c r="E479" s="2" t="s">
        <v>356</v>
      </c>
      <c r="F479" s="2" t="s">
        <v>4</v>
      </c>
      <c r="G479" s="3">
        <v>150</v>
      </c>
      <c r="H479" s="2" t="s">
        <v>3895</v>
      </c>
      <c r="I479" s="2">
        <v>79</v>
      </c>
    </row>
    <row r="480" ht="19" customHeight="1" spans="1:9">
      <c r="A480" s="2">
        <v>4</v>
      </c>
      <c r="B480" s="2">
        <v>4</v>
      </c>
      <c r="C480" s="2" t="s">
        <v>400</v>
      </c>
      <c r="D480" s="2" t="s">
        <v>356</v>
      </c>
      <c r="E480" s="2" t="s">
        <v>356</v>
      </c>
      <c r="F480" s="2" t="s">
        <v>1100</v>
      </c>
      <c r="G480" s="3">
        <v>150</v>
      </c>
      <c r="H480" s="2" t="s">
        <v>3895</v>
      </c>
      <c r="I480" s="2">
        <v>80</v>
      </c>
    </row>
    <row r="481" ht="19" customHeight="1" spans="1:9">
      <c r="A481" s="2">
        <v>4</v>
      </c>
      <c r="B481" s="2">
        <v>4</v>
      </c>
      <c r="C481" s="2" t="s">
        <v>401</v>
      </c>
      <c r="D481" s="2" t="s">
        <v>356</v>
      </c>
      <c r="E481" s="2" t="s">
        <v>356</v>
      </c>
      <c r="F481" s="2" t="s">
        <v>1100</v>
      </c>
      <c r="G481" s="3">
        <v>150</v>
      </c>
      <c r="H481" s="2" t="s">
        <v>3895</v>
      </c>
      <c r="I481" s="2">
        <v>81</v>
      </c>
    </row>
    <row r="482" ht="19" customHeight="1" spans="1:9">
      <c r="A482" s="2">
        <v>4</v>
      </c>
      <c r="B482" s="2">
        <v>4</v>
      </c>
      <c r="C482" s="2" t="s">
        <v>405</v>
      </c>
      <c r="D482" s="2" t="s">
        <v>356</v>
      </c>
      <c r="E482" s="2" t="s">
        <v>356</v>
      </c>
      <c r="F482" s="2" t="s">
        <v>4</v>
      </c>
      <c r="G482" s="3">
        <v>150</v>
      </c>
      <c r="H482" s="2" t="s">
        <v>3895</v>
      </c>
      <c r="I482" s="2">
        <v>82</v>
      </c>
    </row>
    <row r="483" ht="19" customHeight="1" spans="1:9">
      <c r="A483" s="2">
        <v>4</v>
      </c>
      <c r="B483" s="2">
        <v>4</v>
      </c>
      <c r="C483" s="2" t="s">
        <v>408</v>
      </c>
      <c r="D483" s="2" t="s">
        <v>356</v>
      </c>
      <c r="E483" s="2" t="s">
        <v>356</v>
      </c>
      <c r="F483" s="2" t="s">
        <v>1100</v>
      </c>
      <c r="G483" s="3">
        <v>260</v>
      </c>
      <c r="H483" s="2" t="s">
        <v>3895</v>
      </c>
      <c r="I483" s="2">
        <v>83</v>
      </c>
    </row>
    <row r="484" ht="19" customHeight="1" spans="1:9">
      <c r="A484" s="2">
        <v>4</v>
      </c>
      <c r="B484" s="2">
        <v>4</v>
      </c>
      <c r="C484" s="2" t="s">
        <v>409</v>
      </c>
      <c r="D484" s="2" t="s">
        <v>356</v>
      </c>
      <c r="E484" s="2" t="s">
        <v>356</v>
      </c>
      <c r="F484" s="2" t="s">
        <v>1100</v>
      </c>
      <c r="G484" s="3">
        <v>260</v>
      </c>
      <c r="H484" s="2" t="s">
        <v>3895</v>
      </c>
      <c r="I484" s="2">
        <v>84</v>
      </c>
    </row>
    <row r="485" ht="19" customHeight="1" spans="1:9">
      <c r="A485" s="2">
        <v>4</v>
      </c>
      <c r="B485" s="2">
        <v>4</v>
      </c>
      <c r="C485" s="2" t="s">
        <v>3261</v>
      </c>
      <c r="D485" s="2" t="s">
        <v>356</v>
      </c>
      <c r="E485" s="2" t="s">
        <v>356</v>
      </c>
      <c r="F485" s="2" t="s">
        <v>1100</v>
      </c>
      <c r="G485" s="3">
        <v>260</v>
      </c>
      <c r="H485" s="2" t="s">
        <v>3895</v>
      </c>
      <c r="I485" s="2">
        <v>85</v>
      </c>
    </row>
    <row r="486" ht="19" customHeight="1" spans="1:9">
      <c r="A486" s="2">
        <v>4</v>
      </c>
      <c r="B486" s="2">
        <v>4</v>
      </c>
      <c r="C486" s="2" t="s">
        <v>413</v>
      </c>
      <c r="D486" s="2" t="s">
        <v>356</v>
      </c>
      <c r="E486" s="2" t="s">
        <v>356</v>
      </c>
      <c r="F486" s="2" t="s">
        <v>1100</v>
      </c>
      <c r="G486" s="3">
        <v>260</v>
      </c>
      <c r="H486" s="2" t="s">
        <v>3895</v>
      </c>
      <c r="I486" s="2">
        <v>86</v>
      </c>
    </row>
    <row r="487" ht="19" customHeight="1" spans="1:9">
      <c r="A487" s="2">
        <v>4</v>
      </c>
      <c r="B487" s="2">
        <v>1</v>
      </c>
      <c r="C487" s="2" t="s">
        <v>417</v>
      </c>
      <c r="D487" s="2" t="s">
        <v>356</v>
      </c>
      <c r="E487" s="2" t="s">
        <v>356</v>
      </c>
      <c r="F487" s="2" t="s">
        <v>691</v>
      </c>
      <c r="G487" s="3">
        <v>150</v>
      </c>
      <c r="H487" s="2" t="s">
        <v>3895</v>
      </c>
      <c r="I487" s="2">
        <v>87</v>
      </c>
    </row>
    <row r="488" ht="19" customHeight="1" spans="1:9">
      <c r="A488" s="2">
        <v>4</v>
      </c>
      <c r="B488" s="2">
        <v>2</v>
      </c>
      <c r="C488" s="2" t="s">
        <v>417</v>
      </c>
      <c r="D488" s="2" t="s">
        <v>356</v>
      </c>
      <c r="E488" s="2" t="s">
        <v>356</v>
      </c>
      <c r="F488" s="2" t="s">
        <v>692</v>
      </c>
      <c r="G488" s="3">
        <v>150</v>
      </c>
      <c r="H488" s="2" t="s">
        <v>3895</v>
      </c>
      <c r="I488" s="2">
        <v>88</v>
      </c>
    </row>
    <row r="489" ht="19" customHeight="1" spans="1:9">
      <c r="A489" s="2">
        <v>4</v>
      </c>
      <c r="B489" s="2">
        <v>4</v>
      </c>
      <c r="C489" s="2" t="s">
        <v>417</v>
      </c>
      <c r="D489" s="2" t="s">
        <v>356</v>
      </c>
      <c r="E489" s="2" t="s">
        <v>356</v>
      </c>
      <c r="F489" s="2" t="s">
        <v>1100</v>
      </c>
      <c r="G489" s="3">
        <v>150</v>
      </c>
      <c r="H489" s="2" t="s">
        <v>3895</v>
      </c>
      <c r="I489" s="2">
        <v>89</v>
      </c>
    </row>
    <row r="490" ht="19" customHeight="1" spans="1:9">
      <c r="A490" s="2">
        <v>4</v>
      </c>
      <c r="B490" s="2">
        <v>4</v>
      </c>
      <c r="C490" s="2" t="s">
        <v>3299</v>
      </c>
      <c r="D490" s="2" t="s">
        <v>356</v>
      </c>
      <c r="E490" s="2" t="s">
        <v>356</v>
      </c>
      <c r="F490" s="2" t="s">
        <v>4</v>
      </c>
      <c r="G490" s="3">
        <v>150</v>
      </c>
      <c r="H490" s="2" t="s">
        <v>3895</v>
      </c>
      <c r="I490" s="2">
        <v>90</v>
      </c>
    </row>
    <row r="491" ht="19" customHeight="1" spans="1:9">
      <c r="A491" s="2">
        <v>4</v>
      </c>
      <c r="B491" s="2">
        <v>4</v>
      </c>
      <c r="C491" s="2" t="s">
        <v>418</v>
      </c>
      <c r="D491" s="2" t="s">
        <v>356</v>
      </c>
      <c r="E491" s="2" t="s">
        <v>356</v>
      </c>
      <c r="F491" s="2" t="s">
        <v>1100</v>
      </c>
      <c r="G491" s="3">
        <v>150</v>
      </c>
      <c r="H491" s="2" t="s">
        <v>3895</v>
      </c>
      <c r="I491" s="2">
        <v>91</v>
      </c>
    </row>
    <row r="492" ht="19" customHeight="1" spans="1:9">
      <c r="A492" s="2">
        <v>4</v>
      </c>
      <c r="B492" s="2">
        <v>4</v>
      </c>
      <c r="C492" s="2" t="s">
        <v>420</v>
      </c>
      <c r="D492" s="2" t="s">
        <v>356</v>
      </c>
      <c r="E492" s="2" t="s">
        <v>356</v>
      </c>
      <c r="F492" s="2" t="s">
        <v>4</v>
      </c>
      <c r="G492" s="3">
        <v>150</v>
      </c>
      <c r="H492" s="2" t="s">
        <v>3895</v>
      </c>
      <c r="I492" s="2">
        <v>92</v>
      </c>
    </row>
    <row r="493" ht="19" customHeight="1" spans="1:9">
      <c r="A493" s="2">
        <v>4</v>
      </c>
      <c r="B493" s="2">
        <v>4</v>
      </c>
      <c r="C493" s="2" t="s">
        <v>3316</v>
      </c>
      <c r="D493" s="2" t="s">
        <v>356</v>
      </c>
      <c r="E493" s="2" t="s">
        <v>356</v>
      </c>
      <c r="F493" s="2" t="s">
        <v>4</v>
      </c>
      <c r="G493" s="3">
        <v>150</v>
      </c>
      <c r="H493" s="2" t="s">
        <v>3895</v>
      </c>
      <c r="I493" s="2">
        <v>93</v>
      </c>
    </row>
    <row r="494" ht="19" customHeight="1" spans="1:9">
      <c r="A494" s="2">
        <v>4</v>
      </c>
      <c r="B494" s="2">
        <v>4</v>
      </c>
      <c r="C494" s="2" t="s">
        <v>423</v>
      </c>
      <c r="D494" s="2" t="s">
        <v>356</v>
      </c>
      <c r="E494" s="2" t="s">
        <v>356</v>
      </c>
      <c r="F494" s="2" t="s">
        <v>1100</v>
      </c>
      <c r="G494" s="3">
        <v>150</v>
      </c>
      <c r="H494" s="2" t="s">
        <v>3895</v>
      </c>
      <c r="I494" s="2">
        <v>94</v>
      </c>
    </row>
    <row r="495" ht="19" customHeight="1" spans="1:9">
      <c r="A495" s="2">
        <v>4</v>
      </c>
      <c r="B495" s="2">
        <v>4</v>
      </c>
      <c r="C495" s="2" t="s">
        <v>424</v>
      </c>
      <c r="D495" s="2" t="s">
        <v>356</v>
      </c>
      <c r="E495" s="2" t="s">
        <v>356</v>
      </c>
      <c r="F495" s="2" t="s">
        <v>1100</v>
      </c>
      <c r="G495" s="3">
        <v>150</v>
      </c>
      <c r="H495" s="2" t="s">
        <v>3895</v>
      </c>
      <c r="I495" s="2">
        <v>95</v>
      </c>
    </row>
    <row r="496" ht="19" customHeight="1" spans="1:9">
      <c r="A496" s="2">
        <v>4</v>
      </c>
      <c r="B496" s="2">
        <v>4</v>
      </c>
      <c r="C496" s="2" t="s">
        <v>427</v>
      </c>
      <c r="D496" s="2" t="s">
        <v>356</v>
      </c>
      <c r="E496" s="2" t="s">
        <v>356</v>
      </c>
      <c r="F496" s="2" t="s">
        <v>1100</v>
      </c>
      <c r="G496" s="3">
        <v>150</v>
      </c>
      <c r="H496" s="2" t="s">
        <v>3895</v>
      </c>
      <c r="I496" s="2">
        <v>96</v>
      </c>
    </row>
    <row r="497" ht="19" customHeight="1" spans="1:9">
      <c r="A497" s="2">
        <v>4</v>
      </c>
      <c r="B497" s="2">
        <v>4</v>
      </c>
      <c r="C497" s="2" t="s">
        <v>428</v>
      </c>
      <c r="D497" s="2" t="s">
        <v>356</v>
      </c>
      <c r="E497" s="2" t="s">
        <v>356</v>
      </c>
      <c r="F497" s="2" t="s">
        <v>1100</v>
      </c>
      <c r="G497" s="3">
        <v>150</v>
      </c>
      <c r="H497" s="2" t="s">
        <v>3895</v>
      </c>
      <c r="I497" s="2">
        <v>97</v>
      </c>
    </row>
    <row r="498" ht="19" customHeight="1" spans="1:9">
      <c r="A498" s="2">
        <v>4</v>
      </c>
      <c r="B498" s="2">
        <v>4</v>
      </c>
      <c r="C498" s="2" t="s">
        <v>429</v>
      </c>
      <c r="D498" s="2" t="s">
        <v>356</v>
      </c>
      <c r="E498" s="2" t="s">
        <v>356</v>
      </c>
      <c r="F498" s="2" t="s">
        <v>1100</v>
      </c>
      <c r="G498" s="3">
        <v>150</v>
      </c>
      <c r="H498" s="2" t="s">
        <v>3895</v>
      </c>
      <c r="I498" s="2">
        <v>98</v>
      </c>
    </row>
    <row r="499" ht="19" customHeight="1" spans="1:9">
      <c r="A499" s="2">
        <v>4</v>
      </c>
      <c r="B499" s="2">
        <v>4</v>
      </c>
      <c r="C499" s="2" t="s">
        <v>430</v>
      </c>
      <c r="D499" s="2" t="s">
        <v>356</v>
      </c>
      <c r="E499" s="2" t="s">
        <v>356</v>
      </c>
      <c r="F499" s="2" t="s">
        <v>4</v>
      </c>
      <c r="G499" s="3">
        <v>150</v>
      </c>
      <c r="H499" s="2" t="s">
        <v>3895</v>
      </c>
      <c r="I499" s="2">
        <v>99</v>
      </c>
    </row>
    <row r="500" ht="19" customHeight="1" spans="1:9">
      <c r="A500" s="2">
        <v>4</v>
      </c>
      <c r="B500" s="2">
        <v>4</v>
      </c>
      <c r="C500" s="2" t="s">
        <v>431</v>
      </c>
      <c r="D500" s="2" t="s">
        <v>356</v>
      </c>
      <c r="E500" s="2" t="s">
        <v>356</v>
      </c>
      <c r="F500" s="2" t="s">
        <v>4</v>
      </c>
      <c r="G500" s="3">
        <v>150</v>
      </c>
      <c r="H500" s="2" t="s">
        <v>3895</v>
      </c>
      <c r="I500" s="2">
        <v>100</v>
      </c>
    </row>
    <row r="501" ht="19" customHeight="1" spans="1:9">
      <c r="A501" s="2">
        <v>4</v>
      </c>
      <c r="B501" s="2">
        <v>4</v>
      </c>
      <c r="C501" s="2" t="s">
        <v>704</v>
      </c>
      <c r="D501" s="2" t="s">
        <v>356</v>
      </c>
      <c r="E501" s="2" t="s">
        <v>356</v>
      </c>
      <c r="F501" s="2" t="s">
        <v>4</v>
      </c>
      <c r="G501" s="3">
        <v>150</v>
      </c>
      <c r="H501" s="2" t="s">
        <v>3895</v>
      </c>
      <c r="I501" s="2">
        <v>101</v>
      </c>
    </row>
    <row r="502" ht="19" customHeight="1" spans="1:9">
      <c r="A502" s="2">
        <v>4</v>
      </c>
      <c r="B502" s="2">
        <v>3</v>
      </c>
      <c r="C502" s="2" t="s">
        <v>434</v>
      </c>
      <c r="D502" s="2" t="s">
        <v>356</v>
      </c>
      <c r="E502" s="2" t="s">
        <v>356</v>
      </c>
      <c r="F502" s="2" t="s">
        <v>693</v>
      </c>
      <c r="G502" s="3">
        <v>43.55</v>
      </c>
      <c r="H502" s="2" t="s">
        <v>3895</v>
      </c>
      <c r="I502" s="2">
        <v>102</v>
      </c>
    </row>
    <row r="503" ht="19" customHeight="1" spans="1:9">
      <c r="A503" s="2">
        <v>4</v>
      </c>
      <c r="B503" s="2">
        <v>4</v>
      </c>
      <c r="C503" s="2" t="s">
        <v>434</v>
      </c>
      <c r="D503" s="2" t="s">
        <v>356</v>
      </c>
      <c r="E503" s="2" t="s">
        <v>356</v>
      </c>
      <c r="F503" s="2" t="s">
        <v>1100</v>
      </c>
      <c r="G503" s="3">
        <v>150</v>
      </c>
      <c r="H503" s="2" t="s">
        <v>3895</v>
      </c>
      <c r="I503" s="2">
        <v>103</v>
      </c>
    </row>
    <row r="504" ht="19" customHeight="1" spans="1:9">
      <c r="A504" s="2">
        <v>4</v>
      </c>
      <c r="B504" s="2">
        <v>4</v>
      </c>
      <c r="C504" s="2" t="s">
        <v>435</v>
      </c>
      <c r="D504" s="2" t="s">
        <v>356</v>
      </c>
      <c r="E504" s="2" t="s">
        <v>356</v>
      </c>
      <c r="F504" s="2" t="s">
        <v>4</v>
      </c>
      <c r="G504" s="3">
        <v>150</v>
      </c>
      <c r="H504" s="2" t="s">
        <v>3895</v>
      </c>
      <c r="I504" s="2">
        <v>104</v>
      </c>
    </row>
    <row r="505" ht="19" customHeight="1" spans="1:9">
      <c r="A505" s="2">
        <v>4</v>
      </c>
      <c r="B505" s="2">
        <v>4</v>
      </c>
      <c r="C505" s="2" t="s">
        <v>436</v>
      </c>
      <c r="D505" s="2" t="s">
        <v>356</v>
      </c>
      <c r="E505" s="2" t="s">
        <v>356</v>
      </c>
      <c r="F505" s="2" t="s">
        <v>1100</v>
      </c>
      <c r="G505" s="3">
        <v>150</v>
      </c>
      <c r="H505" s="2" t="s">
        <v>3895</v>
      </c>
      <c r="I505" s="2">
        <v>105</v>
      </c>
    </row>
    <row r="506" ht="19" customHeight="1" spans="1:9">
      <c r="A506" s="2">
        <v>4</v>
      </c>
      <c r="B506" s="2">
        <v>1</v>
      </c>
      <c r="C506" s="2" t="s">
        <v>3396</v>
      </c>
      <c r="D506" s="2" t="s">
        <v>356</v>
      </c>
      <c r="E506" s="2" t="s">
        <v>356</v>
      </c>
      <c r="F506" s="2" t="s">
        <v>691</v>
      </c>
      <c r="G506" s="3">
        <v>150</v>
      </c>
      <c r="H506" s="2" t="s">
        <v>3895</v>
      </c>
      <c r="I506" s="2">
        <v>106</v>
      </c>
    </row>
    <row r="507" ht="19" customHeight="1" spans="1:9">
      <c r="A507" s="2">
        <v>4</v>
      </c>
      <c r="B507" s="2">
        <v>2</v>
      </c>
      <c r="C507" s="2" t="s">
        <v>3396</v>
      </c>
      <c r="D507" s="2" t="s">
        <v>356</v>
      </c>
      <c r="E507" s="2" t="s">
        <v>356</v>
      </c>
      <c r="F507" s="2" t="s">
        <v>692</v>
      </c>
      <c r="G507" s="3">
        <v>150</v>
      </c>
      <c r="H507" s="2" t="s">
        <v>3895</v>
      </c>
      <c r="I507" s="2">
        <v>107</v>
      </c>
    </row>
    <row r="508" ht="19" customHeight="1" spans="1:9">
      <c r="A508" s="2">
        <v>4</v>
      </c>
      <c r="B508" s="2">
        <v>4</v>
      </c>
      <c r="C508" s="2" t="s">
        <v>3396</v>
      </c>
      <c r="D508" s="2" t="s">
        <v>356</v>
      </c>
      <c r="E508" s="2" t="s">
        <v>356</v>
      </c>
      <c r="F508" s="2" t="s">
        <v>1100</v>
      </c>
      <c r="G508" s="3">
        <v>150</v>
      </c>
      <c r="H508" s="2" t="s">
        <v>3895</v>
      </c>
      <c r="I508" s="2">
        <v>108</v>
      </c>
    </row>
    <row r="509" ht="19" customHeight="1" spans="1:9">
      <c r="A509" s="2">
        <v>4</v>
      </c>
      <c r="B509" s="2">
        <v>4</v>
      </c>
      <c r="C509" s="2" t="s">
        <v>3140</v>
      </c>
      <c r="D509" s="2" t="s">
        <v>3190</v>
      </c>
      <c r="E509" s="2" t="s">
        <v>3190</v>
      </c>
      <c r="F509" s="2" t="s">
        <v>1100</v>
      </c>
      <c r="G509" s="3">
        <v>26</v>
      </c>
      <c r="H509" s="2" t="s">
        <v>3895</v>
      </c>
      <c r="I509" s="2">
        <v>109</v>
      </c>
    </row>
    <row r="510" ht="19" customHeight="1" spans="1:9">
      <c r="A510" s="2">
        <v>4</v>
      </c>
      <c r="B510" s="2">
        <v>4</v>
      </c>
      <c r="C510" s="2" t="s">
        <v>3142</v>
      </c>
      <c r="D510" s="2" t="s">
        <v>3190</v>
      </c>
      <c r="E510" s="2" t="s">
        <v>3190</v>
      </c>
      <c r="F510" s="2" t="s">
        <v>1100</v>
      </c>
      <c r="G510" s="3">
        <v>260</v>
      </c>
      <c r="H510" s="2" t="s">
        <v>3895</v>
      </c>
      <c r="I510" s="2">
        <v>110</v>
      </c>
    </row>
    <row r="511" ht="19" customHeight="1" spans="1:9">
      <c r="A511" s="2">
        <v>4</v>
      </c>
      <c r="B511" s="2">
        <v>4</v>
      </c>
      <c r="C511" s="2" t="s">
        <v>636</v>
      </c>
      <c r="D511" s="2" t="s">
        <v>3190</v>
      </c>
      <c r="E511" s="2" t="s">
        <v>3190</v>
      </c>
      <c r="F511" s="2" t="s">
        <v>1100</v>
      </c>
      <c r="G511" s="3">
        <v>260</v>
      </c>
      <c r="H511" s="2" t="s">
        <v>3895</v>
      </c>
      <c r="I511" s="2">
        <v>111</v>
      </c>
    </row>
    <row r="512" ht="19" customHeight="1" spans="1:9">
      <c r="A512" s="2">
        <v>4</v>
      </c>
      <c r="B512" s="2">
        <v>4</v>
      </c>
      <c r="C512" s="2" t="s">
        <v>526</v>
      </c>
      <c r="D512" s="2" t="s">
        <v>3190</v>
      </c>
      <c r="E512" s="2" t="s">
        <v>3190</v>
      </c>
      <c r="F512" s="2" t="s">
        <v>4</v>
      </c>
      <c r="G512" s="3">
        <v>150</v>
      </c>
      <c r="H512" s="2" t="s">
        <v>3895</v>
      </c>
      <c r="I512" s="2">
        <v>112</v>
      </c>
    </row>
    <row r="513" ht="19" customHeight="1" spans="1:9">
      <c r="A513" s="2">
        <v>4</v>
      </c>
      <c r="B513" s="2">
        <v>4</v>
      </c>
      <c r="C513" s="2" t="s">
        <v>3322</v>
      </c>
      <c r="D513" s="2" t="s">
        <v>3190</v>
      </c>
      <c r="E513" s="2" t="s">
        <v>3190</v>
      </c>
      <c r="F513" s="2" t="s">
        <v>1100</v>
      </c>
      <c r="G513" s="3">
        <v>150</v>
      </c>
      <c r="H513" s="2" t="s">
        <v>3895</v>
      </c>
      <c r="I513" s="2">
        <v>113</v>
      </c>
    </row>
    <row r="514" ht="19" customHeight="1" spans="1:9">
      <c r="A514" s="2">
        <v>4</v>
      </c>
      <c r="B514" s="2">
        <v>2</v>
      </c>
      <c r="C514" s="2" t="s">
        <v>3358</v>
      </c>
      <c r="D514" s="2" t="s">
        <v>3190</v>
      </c>
      <c r="E514" s="2" t="s">
        <v>3190</v>
      </c>
      <c r="F514" s="2" t="s">
        <v>692</v>
      </c>
      <c r="G514" s="3">
        <v>150</v>
      </c>
      <c r="H514" s="2" t="s">
        <v>3895</v>
      </c>
      <c r="I514" s="2">
        <v>114</v>
      </c>
    </row>
    <row r="515" ht="19" customHeight="1" spans="1:9">
      <c r="A515" s="2">
        <v>4</v>
      </c>
      <c r="B515" s="2">
        <v>4</v>
      </c>
      <c r="C515" s="2" t="s">
        <v>3358</v>
      </c>
      <c r="D515" s="2" t="s">
        <v>3190</v>
      </c>
      <c r="E515" s="2" t="s">
        <v>3190</v>
      </c>
      <c r="F515" s="2" t="s">
        <v>1100</v>
      </c>
      <c r="G515" s="3">
        <v>150</v>
      </c>
      <c r="H515" s="2" t="s">
        <v>3895</v>
      </c>
      <c r="I515" s="2">
        <v>115</v>
      </c>
    </row>
    <row r="516" ht="19" customHeight="1" spans="1:9">
      <c r="A516" s="2">
        <v>4</v>
      </c>
      <c r="B516" s="2">
        <v>4</v>
      </c>
      <c r="C516" s="2" t="s">
        <v>670</v>
      </c>
      <c r="D516" s="2" t="s">
        <v>3190</v>
      </c>
      <c r="E516" s="2" t="s">
        <v>3190</v>
      </c>
      <c r="F516" s="2" t="s">
        <v>4</v>
      </c>
      <c r="G516" s="3">
        <v>150</v>
      </c>
      <c r="H516" s="2" t="s">
        <v>3895</v>
      </c>
      <c r="I516" s="2">
        <v>116</v>
      </c>
    </row>
    <row r="517" ht="19" customHeight="1" spans="1:9">
      <c r="A517" s="2">
        <v>4</v>
      </c>
      <c r="B517" s="2">
        <v>4</v>
      </c>
      <c r="C517" s="2" t="s">
        <v>556</v>
      </c>
      <c r="D517" s="2" t="s">
        <v>3190</v>
      </c>
      <c r="E517" s="2" t="s">
        <v>3190</v>
      </c>
      <c r="F517" s="2" t="s">
        <v>1100</v>
      </c>
      <c r="G517" s="3">
        <v>150</v>
      </c>
      <c r="H517" s="2" t="s">
        <v>3895</v>
      </c>
      <c r="I517" s="2">
        <v>117</v>
      </c>
    </row>
    <row r="518" ht="19" customHeight="1" spans="1:9">
      <c r="A518" s="2">
        <v>4</v>
      </c>
      <c r="B518" s="2">
        <v>4</v>
      </c>
      <c r="C518" s="2" t="s">
        <v>310</v>
      </c>
      <c r="D518" s="2" t="s">
        <v>312</v>
      </c>
      <c r="E518" s="2" t="s">
        <v>312</v>
      </c>
      <c r="F518" s="2" t="s">
        <v>1100</v>
      </c>
      <c r="G518" s="3">
        <v>1000</v>
      </c>
      <c r="H518" s="2" t="s">
        <v>3895</v>
      </c>
      <c r="I518" s="2">
        <v>118</v>
      </c>
    </row>
    <row r="519" ht="19" customHeight="1" spans="1:9">
      <c r="A519" s="2">
        <v>4</v>
      </c>
      <c r="B519" s="2">
        <v>2</v>
      </c>
      <c r="C519" s="2" t="s">
        <v>316</v>
      </c>
      <c r="D519" s="2" t="s">
        <v>312</v>
      </c>
      <c r="E519" s="2" t="s">
        <v>312</v>
      </c>
      <c r="F519" s="2" t="s">
        <v>692</v>
      </c>
      <c r="G519" s="3">
        <v>1000</v>
      </c>
      <c r="H519" s="2" t="s">
        <v>3895</v>
      </c>
      <c r="I519" s="2">
        <v>119</v>
      </c>
    </row>
    <row r="520" ht="19" customHeight="1" spans="1:9">
      <c r="A520" s="2">
        <v>4</v>
      </c>
      <c r="B520" s="2">
        <v>4</v>
      </c>
      <c r="C520" s="2" t="s">
        <v>316</v>
      </c>
      <c r="D520" s="2" t="s">
        <v>312</v>
      </c>
      <c r="E520" s="2" t="s">
        <v>312</v>
      </c>
      <c r="F520" s="2" t="s">
        <v>1100</v>
      </c>
      <c r="G520" s="3">
        <v>1000</v>
      </c>
      <c r="H520" s="2" t="s">
        <v>3895</v>
      </c>
      <c r="I520" s="2">
        <v>120</v>
      </c>
    </row>
    <row r="521" ht="19" customHeight="1" spans="1:9">
      <c r="A521" s="2">
        <v>4</v>
      </c>
      <c r="B521" s="2">
        <v>2</v>
      </c>
      <c r="C521" s="2" t="s">
        <v>317</v>
      </c>
      <c r="D521" s="2" t="s">
        <v>312</v>
      </c>
      <c r="E521" s="2" t="s">
        <v>312</v>
      </c>
      <c r="F521" s="2" t="s">
        <v>692</v>
      </c>
      <c r="G521" s="3">
        <v>1000</v>
      </c>
      <c r="H521" s="2" t="s">
        <v>3895</v>
      </c>
      <c r="I521" s="2">
        <v>121</v>
      </c>
    </row>
    <row r="522" ht="19" customHeight="1" spans="1:9">
      <c r="A522" s="2">
        <v>4</v>
      </c>
      <c r="B522" s="2">
        <v>4</v>
      </c>
      <c r="C522" s="2" t="s">
        <v>317</v>
      </c>
      <c r="D522" s="2" t="s">
        <v>312</v>
      </c>
      <c r="E522" s="2" t="s">
        <v>312</v>
      </c>
      <c r="F522" s="2" t="s">
        <v>1100</v>
      </c>
      <c r="G522" s="3">
        <v>1000</v>
      </c>
      <c r="H522" s="2" t="s">
        <v>3895</v>
      </c>
      <c r="I522" s="2">
        <v>122</v>
      </c>
    </row>
    <row r="523" ht="19" customHeight="1" spans="1:9">
      <c r="A523" s="2">
        <v>4</v>
      </c>
      <c r="B523" s="2">
        <v>4</v>
      </c>
      <c r="C523" s="2" t="s">
        <v>318</v>
      </c>
      <c r="D523" s="2" t="s">
        <v>312</v>
      </c>
      <c r="E523" s="2" t="s">
        <v>312</v>
      </c>
      <c r="F523" s="2" t="s">
        <v>1100</v>
      </c>
      <c r="G523" s="3">
        <v>533.33</v>
      </c>
      <c r="H523" s="2" t="s">
        <v>3895</v>
      </c>
      <c r="I523" s="2">
        <v>123</v>
      </c>
    </row>
    <row r="524" ht="19" customHeight="1" spans="1:9">
      <c r="A524" s="2">
        <v>4</v>
      </c>
      <c r="B524" s="2">
        <v>4</v>
      </c>
      <c r="C524" s="2" t="s">
        <v>324</v>
      </c>
      <c r="D524" s="2" t="s">
        <v>312</v>
      </c>
      <c r="E524" s="2" t="s">
        <v>312</v>
      </c>
      <c r="F524" s="2" t="s">
        <v>1100</v>
      </c>
      <c r="G524" s="3">
        <v>966.67</v>
      </c>
      <c r="H524" s="2" t="s">
        <v>3895</v>
      </c>
      <c r="I524" s="2">
        <v>124</v>
      </c>
    </row>
    <row r="525" ht="19" customHeight="1" spans="1:9">
      <c r="A525" s="2">
        <v>4</v>
      </c>
      <c r="B525" s="2">
        <v>4</v>
      </c>
      <c r="C525" s="2" t="s">
        <v>333</v>
      </c>
      <c r="D525" s="2" t="s">
        <v>312</v>
      </c>
      <c r="E525" s="2" t="s">
        <v>312</v>
      </c>
      <c r="F525" s="2" t="s">
        <v>1100</v>
      </c>
      <c r="G525" s="3">
        <v>1000</v>
      </c>
      <c r="H525" s="2" t="s">
        <v>3895</v>
      </c>
      <c r="I525" s="2">
        <v>125</v>
      </c>
    </row>
    <row r="526" ht="19" customHeight="1" spans="1:9">
      <c r="A526" s="2">
        <v>4</v>
      </c>
      <c r="B526" s="2">
        <v>4</v>
      </c>
      <c r="C526" s="2" t="s">
        <v>334</v>
      </c>
      <c r="D526" s="2" t="s">
        <v>312</v>
      </c>
      <c r="E526" s="2" t="s">
        <v>312</v>
      </c>
      <c r="F526" s="2" t="s">
        <v>1100</v>
      </c>
      <c r="G526" s="3">
        <v>1000</v>
      </c>
      <c r="H526" s="2" t="s">
        <v>3895</v>
      </c>
      <c r="I526" s="2">
        <v>126</v>
      </c>
    </row>
    <row r="527" ht="19" customHeight="1" spans="1:9">
      <c r="A527" s="2">
        <v>4</v>
      </c>
      <c r="B527" s="2">
        <v>4</v>
      </c>
      <c r="C527" s="2" t="s">
        <v>337</v>
      </c>
      <c r="D527" s="2" t="s">
        <v>312</v>
      </c>
      <c r="E527" s="2" t="s">
        <v>312</v>
      </c>
      <c r="F527" s="2" t="s">
        <v>4</v>
      </c>
      <c r="G527" s="3">
        <v>1000</v>
      </c>
      <c r="H527" s="2" t="s">
        <v>3895</v>
      </c>
      <c r="I527" s="2">
        <v>127</v>
      </c>
    </row>
    <row r="528" ht="19" customHeight="1" spans="1:9">
      <c r="A528" s="2">
        <v>4</v>
      </c>
      <c r="B528" s="2">
        <v>4</v>
      </c>
      <c r="C528" s="2" t="s">
        <v>214</v>
      </c>
      <c r="D528" s="2" t="s">
        <v>312</v>
      </c>
      <c r="E528" s="2" t="s">
        <v>312</v>
      </c>
      <c r="F528" s="2" t="s">
        <v>1100</v>
      </c>
      <c r="G528" s="3">
        <v>33.33</v>
      </c>
      <c r="H528" s="2" t="s">
        <v>3895</v>
      </c>
      <c r="I528" s="2">
        <v>128</v>
      </c>
    </row>
    <row r="529" ht="19" customHeight="1" spans="1:9">
      <c r="A529" s="2">
        <v>4</v>
      </c>
      <c r="B529" s="2">
        <v>2</v>
      </c>
      <c r="C529" s="2" t="s">
        <v>3415</v>
      </c>
      <c r="D529" s="2" t="s">
        <v>312</v>
      </c>
      <c r="E529" s="2" t="s">
        <v>312</v>
      </c>
      <c r="F529" s="2" t="s">
        <v>692</v>
      </c>
      <c r="G529" s="3">
        <v>1000</v>
      </c>
      <c r="H529" s="2" t="s">
        <v>3895</v>
      </c>
      <c r="I529" s="2">
        <v>129</v>
      </c>
    </row>
    <row r="530" ht="19" customHeight="1" spans="1:9">
      <c r="A530" s="2">
        <v>4</v>
      </c>
      <c r="B530" s="2">
        <v>4</v>
      </c>
      <c r="C530" s="2" t="s">
        <v>3415</v>
      </c>
      <c r="D530" s="2" t="s">
        <v>312</v>
      </c>
      <c r="E530" s="2" t="s">
        <v>312</v>
      </c>
      <c r="F530" s="2" t="s">
        <v>1100</v>
      </c>
      <c r="G530" s="3">
        <v>1000</v>
      </c>
      <c r="H530" s="2" t="s">
        <v>3895</v>
      </c>
      <c r="I530" s="2">
        <v>130</v>
      </c>
    </row>
    <row r="531" ht="19" customHeight="1" spans="1:9">
      <c r="A531" s="2">
        <v>4</v>
      </c>
      <c r="B531" s="2">
        <v>4</v>
      </c>
      <c r="C531" s="2" t="s">
        <v>3493</v>
      </c>
      <c r="D531" s="2" t="s">
        <v>312</v>
      </c>
      <c r="E531" s="2" t="s">
        <v>312</v>
      </c>
      <c r="F531" s="2" t="s">
        <v>1100</v>
      </c>
      <c r="G531" s="3">
        <v>1000</v>
      </c>
      <c r="H531" s="2" t="s">
        <v>3895</v>
      </c>
      <c r="I531" s="2">
        <v>131</v>
      </c>
    </row>
    <row r="532" ht="19" customHeight="1" spans="1:9">
      <c r="A532" s="2">
        <v>4</v>
      </c>
      <c r="B532" s="2">
        <v>3</v>
      </c>
      <c r="C532" s="2" t="s">
        <v>339</v>
      </c>
      <c r="D532" s="2" t="s">
        <v>312</v>
      </c>
      <c r="E532" s="2" t="s">
        <v>312</v>
      </c>
      <c r="F532" s="2" t="s">
        <v>693</v>
      </c>
      <c r="G532" s="3">
        <v>225.81</v>
      </c>
      <c r="H532" s="2" t="s">
        <v>3895</v>
      </c>
      <c r="I532" s="2">
        <v>132</v>
      </c>
    </row>
    <row r="533" ht="19" customHeight="1" spans="1:9">
      <c r="A533" s="2">
        <v>4</v>
      </c>
      <c r="B533" s="2">
        <v>4</v>
      </c>
      <c r="C533" s="2" t="s">
        <v>339</v>
      </c>
      <c r="D533" s="2" t="s">
        <v>312</v>
      </c>
      <c r="E533" s="2" t="s">
        <v>312</v>
      </c>
      <c r="F533" s="2" t="s">
        <v>1100</v>
      </c>
      <c r="G533" s="3">
        <v>1000</v>
      </c>
      <c r="H533" s="2" t="s">
        <v>3895</v>
      </c>
      <c r="I533" s="2">
        <v>133</v>
      </c>
    </row>
    <row r="534" ht="19" customHeight="1" spans="1:9">
      <c r="A534" s="2">
        <v>4</v>
      </c>
      <c r="B534" s="2">
        <v>4</v>
      </c>
      <c r="C534" s="2" t="s">
        <v>3640</v>
      </c>
      <c r="D534" s="2" t="s">
        <v>312</v>
      </c>
      <c r="E534" s="2" t="s">
        <v>312</v>
      </c>
      <c r="F534" s="2" t="s">
        <v>1100</v>
      </c>
      <c r="G534" s="3">
        <v>1000</v>
      </c>
      <c r="H534" s="2" t="s">
        <v>3895</v>
      </c>
      <c r="I534" s="2">
        <v>134</v>
      </c>
    </row>
    <row r="535" ht="19" customHeight="1" spans="1:9">
      <c r="A535" s="2">
        <v>4</v>
      </c>
      <c r="B535" s="2">
        <v>4</v>
      </c>
      <c r="C535" s="2" t="s">
        <v>341</v>
      </c>
      <c r="D535" s="2" t="s">
        <v>312</v>
      </c>
      <c r="E535" s="2" t="s">
        <v>312</v>
      </c>
      <c r="F535" s="2" t="s">
        <v>1100</v>
      </c>
      <c r="G535" s="3">
        <v>1000</v>
      </c>
      <c r="H535" s="2" t="s">
        <v>3895</v>
      </c>
      <c r="I535" s="2">
        <v>135</v>
      </c>
    </row>
    <row r="536" ht="19" customHeight="1" spans="1:9">
      <c r="A536" s="2">
        <v>4</v>
      </c>
      <c r="B536" s="2">
        <v>4</v>
      </c>
      <c r="C536" s="2" t="s">
        <v>344</v>
      </c>
      <c r="D536" s="2" t="s">
        <v>312</v>
      </c>
      <c r="E536" s="2" t="s">
        <v>312</v>
      </c>
      <c r="F536" s="2" t="s">
        <v>1100</v>
      </c>
      <c r="G536" s="3">
        <v>1000</v>
      </c>
      <c r="H536" s="2" t="s">
        <v>3895</v>
      </c>
      <c r="I536" s="2">
        <v>136</v>
      </c>
    </row>
    <row r="537" ht="19" customHeight="1" spans="1:9">
      <c r="A537" s="2">
        <v>4</v>
      </c>
      <c r="B537" s="2">
        <v>4</v>
      </c>
      <c r="C537" s="2" t="s">
        <v>345</v>
      </c>
      <c r="D537" s="2" t="s">
        <v>312</v>
      </c>
      <c r="E537" s="2" t="s">
        <v>312</v>
      </c>
      <c r="F537" s="2" t="s">
        <v>1100</v>
      </c>
      <c r="G537" s="3">
        <v>333.33</v>
      </c>
      <c r="H537" s="2" t="s">
        <v>3895</v>
      </c>
      <c r="I537" s="2">
        <v>137</v>
      </c>
    </row>
    <row r="538" ht="19" customHeight="1" spans="1:9">
      <c r="A538" s="2">
        <v>4</v>
      </c>
      <c r="B538" s="2">
        <v>4</v>
      </c>
      <c r="C538" s="2" t="s">
        <v>347</v>
      </c>
      <c r="D538" s="2" t="s">
        <v>312</v>
      </c>
      <c r="E538" s="2" t="s">
        <v>312</v>
      </c>
      <c r="F538" s="2" t="s">
        <v>1100</v>
      </c>
      <c r="G538" s="3">
        <v>533.33</v>
      </c>
      <c r="H538" s="2" t="s">
        <v>3895</v>
      </c>
      <c r="I538" s="2">
        <v>138</v>
      </c>
    </row>
    <row r="539" ht="19" customHeight="1" spans="1:9">
      <c r="A539" s="2">
        <v>4</v>
      </c>
      <c r="B539" s="2">
        <v>4</v>
      </c>
      <c r="C539" s="2" t="s">
        <v>3056</v>
      </c>
      <c r="D539" s="2" t="s">
        <v>66</v>
      </c>
      <c r="E539" s="2" t="s">
        <v>66</v>
      </c>
      <c r="F539" s="2" t="s">
        <v>1100</v>
      </c>
      <c r="G539" s="3">
        <v>150</v>
      </c>
      <c r="H539" s="2" t="s">
        <v>3895</v>
      </c>
      <c r="I539" s="2">
        <v>139</v>
      </c>
    </row>
    <row r="540" ht="19" customHeight="1" spans="1:9">
      <c r="A540" s="2">
        <v>4</v>
      </c>
      <c r="B540" s="2">
        <v>4</v>
      </c>
      <c r="C540" s="2" t="s">
        <v>3060</v>
      </c>
      <c r="D540" s="2" t="s">
        <v>66</v>
      </c>
      <c r="E540" s="2" t="s">
        <v>66</v>
      </c>
      <c r="F540" s="2" t="s">
        <v>4</v>
      </c>
      <c r="G540" s="3">
        <v>150</v>
      </c>
      <c r="H540" s="2" t="s">
        <v>3895</v>
      </c>
      <c r="I540" s="2">
        <v>140</v>
      </c>
    </row>
    <row r="541" ht="19" customHeight="1" spans="1:9">
      <c r="A541" s="2">
        <v>4</v>
      </c>
      <c r="B541" s="2">
        <v>4</v>
      </c>
      <c r="C541" s="2" t="s">
        <v>3103</v>
      </c>
      <c r="D541" s="2" t="s">
        <v>66</v>
      </c>
      <c r="E541" s="2" t="s">
        <v>66</v>
      </c>
      <c r="F541" s="2" t="s">
        <v>1100</v>
      </c>
      <c r="G541" s="3">
        <v>150</v>
      </c>
      <c r="H541" s="2" t="s">
        <v>3895</v>
      </c>
      <c r="I541" s="2">
        <v>141</v>
      </c>
    </row>
    <row r="542" ht="19" customHeight="1" spans="1:9">
      <c r="A542" s="2">
        <v>4</v>
      </c>
      <c r="B542" s="2">
        <v>4</v>
      </c>
      <c r="C542" s="2" t="s">
        <v>77</v>
      </c>
      <c r="D542" s="2" t="s">
        <v>66</v>
      </c>
      <c r="E542" s="2" t="s">
        <v>66</v>
      </c>
      <c r="F542" s="2" t="s">
        <v>1100</v>
      </c>
      <c r="G542" s="3">
        <v>150</v>
      </c>
      <c r="H542" s="2" t="s">
        <v>3895</v>
      </c>
      <c r="I542" s="2">
        <v>142</v>
      </c>
    </row>
    <row r="543" ht="19" customHeight="1" spans="1:9">
      <c r="A543" s="2">
        <v>4</v>
      </c>
      <c r="B543" s="2">
        <v>3</v>
      </c>
      <c r="C543" s="2" t="s">
        <v>80</v>
      </c>
      <c r="D543" s="2" t="s">
        <v>66</v>
      </c>
      <c r="E543" s="2" t="s">
        <v>66</v>
      </c>
      <c r="F543" s="2" t="s">
        <v>693</v>
      </c>
      <c r="G543" s="3">
        <v>125.81</v>
      </c>
      <c r="H543" s="2" t="s">
        <v>3895</v>
      </c>
      <c r="I543" s="2">
        <v>143</v>
      </c>
    </row>
    <row r="544" ht="19" customHeight="1" spans="1:9">
      <c r="A544" s="2">
        <v>4</v>
      </c>
      <c r="B544" s="2">
        <v>4</v>
      </c>
      <c r="C544" s="2" t="s">
        <v>80</v>
      </c>
      <c r="D544" s="2" t="s">
        <v>66</v>
      </c>
      <c r="E544" s="2" t="s">
        <v>66</v>
      </c>
      <c r="F544" s="2" t="s">
        <v>1100</v>
      </c>
      <c r="G544" s="3">
        <v>260</v>
      </c>
      <c r="H544" s="2" t="s">
        <v>3895</v>
      </c>
      <c r="I544" s="2">
        <v>144</v>
      </c>
    </row>
    <row r="545" ht="19" customHeight="1" spans="1:9">
      <c r="A545" s="2">
        <v>4</v>
      </c>
      <c r="B545" s="2">
        <v>4</v>
      </c>
      <c r="C545" s="2" t="s">
        <v>3146</v>
      </c>
      <c r="D545" s="2" t="s">
        <v>66</v>
      </c>
      <c r="E545" s="2" t="s">
        <v>66</v>
      </c>
      <c r="F545" s="2" t="s">
        <v>1100</v>
      </c>
      <c r="G545" s="3">
        <v>150</v>
      </c>
      <c r="H545" s="2" t="s">
        <v>3895</v>
      </c>
      <c r="I545" s="2">
        <v>145</v>
      </c>
    </row>
    <row r="546" ht="19" customHeight="1" spans="1:9">
      <c r="A546" s="2">
        <v>4</v>
      </c>
      <c r="B546" s="2">
        <v>4</v>
      </c>
      <c r="C546" s="2" t="s">
        <v>3148</v>
      </c>
      <c r="D546" s="2" t="s">
        <v>66</v>
      </c>
      <c r="E546" s="2" t="s">
        <v>66</v>
      </c>
      <c r="F546" s="2" t="s">
        <v>4</v>
      </c>
      <c r="G546" s="3">
        <v>150</v>
      </c>
      <c r="H546" s="2" t="s">
        <v>3895</v>
      </c>
      <c r="I546" s="2">
        <v>146</v>
      </c>
    </row>
    <row r="547" ht="19" customHeight="1" spans="1:9">
      <c r="A547" s="2">
        <v>4</v>
      </c>
      <c r="B547" s="2">
        <v>4</v>
      </c>
      <c r="C547" s="2" t="s">
        <v>3152</v>
      </c>
      <c r="D547" s="2" t="s">
        <v>66</v>
      </c>
      <c r="E547" s="2" t="s">
        <v>66</v>
      </c>
      <c r="F547" s="2" t="s">
        <v>4</v>
      </c>
      <c r="G547" s="3">
        <v>150</v>
      </c>
      <c r="H547" s="2" t="s">
        <v>3895</v>
      </c>
      <c r="I547" s="2">
        <v>147</v>
      </c>
    </row>
    <row r="548" ht="19" customHeight="1" spans="1:9">
      <c r="A548" s="2">
        <v>4</v>
      </c>
      <c r="B548" s="2">
        <v>4</v>
      </c>
      <c r="C548" s="2" t="s">
        <v>83</v>
      </c>
      <c r="D548" s="2" t="s">
        <v>66</v>
      </c>
      <c r="E548" s="2" t="s">
        <v>66</v>
      </c>
      <c r="F548" s="2" t="s">
        <v>1100</v>
      </c>
      <c r="G548" s="3">
        <v>260</v>
      </c>
      <c r="H548" s="2" t="s">
        <v>3895</v>
      </c>
      <c r="I548" s="2">
        <v>148</v>
      </c>
    </row>
    <row r="549" ht="19" customHeight="1" spans="1:9">
      <c r="A549" s="2">
        <v>4</v>
      </c>
      <c r="B549" s="2">
        <v>4</v>
      </c>
      <c r="C549" s="2" t="s">
        <v>85</v>
      </c>
      <c r="D549" s="2" t="s">
        <v>66</v>
      </c>
      <c r="E549" s="2" t="s">
        <v>66</v>
      </c>
      <c r="F549" s="2" t="s">
        <v>1100</v>
      </c>
      <c r="G549" s="3">
        <v>260</v>
      </c>
      <c r="H549" s="2" t="s">
        <v>3895</v>
      </c>
      <c r="I549" s="2">
        <v>149</v>
      </c>
    </row>
    <row r="550" ht="19" customHeight="1" spans="1:9">
      <c r="A550" s="2">
        <v>4</v>
      </c>
      <c r="B550" s="2">
        <v>4</v>
      </c>
      <c r="C550" s="2" t="s">
        <v>3544</v>
      </c>
      <c r="D550" s="2" t="s">
        <v>66</v>
      </c>
      <c r="E550" s="2" t="s">
        <v>66</v>
      </c>
      <c r="F550" s="2" t="s">
        <v>1100</v>
      </c>
      <c r="G550" s="3">
        <v>260</v>
      </c>
      <c r="H550" s="2" t="s">
        <v>3895</v>
      </c>
      <c r="I550" s="2">
        <v>150</v>
      </c>
    </row>
    <row r="551" ht="19" customHeight="1" spans="1:9">
      <c r="A551" s="2">
        <v>4</v>
      </c>
      <c r="B551" s="2">
        <v>3</v>
      </c>
      <c r="C551" s="2" t="s">
        <v>86</v>
      </c>
      <c r="D551" s="2" t="s">
        <v>66</v>
      </c>
      <c r="E551" s="2" t="s">
        <v>66</v>
      </c>
      <c r="F551" s="2" t="s">
        <v>693</v>
      </c>
      <c r="G551" s="3">
        <v>125.81</v>
      </c>
      <c r="H551" s="2" t="s">
        <v>3895</v>
      </c>
      <c r="I551" s="2">
        <v>151</v>
      </c>
    </row>
    <row r="552" ht="19" customHeight="1" spans="1:9">
      <c r="A552" s="2">
        <v>4</v>
      </c>
      <c r="B552" s="2">
        <v>4</v>
      </c>
      <c r="C552" s="2" t="s">
        <v>86</v>
      </c>
      <c r="D552" s="2" t="s">
        <v>66</v>
      </c>
      <c r="E552" s="2" t="s">
        <v>66</v>
      </c>
      <c r="F552" s="2" t="s">
        <v>1100</v>
      </c>
      <c r="G552" s="3">
        <v>260</v>
      </c>
      <c r="H552" s="2" t="s">
        <v>3895</v>
      </c>
      <c r="I552" s="2">
        <v>152</v>
      </c>
    </row>
    <row r="553" ht="19" customHeight="1" spans="1:9">
      <c r="A553" s="2">
        <v>4</v>
      </c>
      <c r="B553" s="2">
        <v>4</v>
      </c>
      <c r="C553" s="2" t="s">
        <v>3430</v>
      </c>
      <c r="D553" s="2" t="s">
        <v>66</v>
      </c>
      <c r="E553" s="2" t="s">
        <v>66</v>
      </c>
      <c r="F553" s="2" t="s">
        <v>4</v>
      </c>
      <c r="G553" s="3">
        <v>260</v>
      </c>
      <c r="H553" s="2" t="s">
        <v>3895</v>
      </c>
      <c r="I553" s="2">
        <v>153</v>
      </c>
    </row>
    <row r="554" ht="19" customHeight="1" spans="1:9">
      <c r="A554" s="2">
        <v>4</v>
      </c>
      <c r="B554" s="2">
        <v>4</v>
      </c>
      <c r="C554" s="2" t="s">
        <v>382</v>
      </c>
      <c r="D554" s="2" t="s">
        <v>66</v>
      </c>
      <c r="E554" s="2" t="s">
        <v>66</v>
      </c>
      <c r="F554" s="2" t="s">
        <v>1100</v>
      </c>
      <c r="G554" s="3">
        <v>260</v>
      </c>
      <c r="H554" s="2" t="s">
        <v>3895</v>
      </c>
      <c r="I554" s="2">
        <v>154</v>
      </c>
    </row>
    <row r="555" ht="19" customHeight="1" spans="1:9">
      <c r="A555" s="2">
        <v>4</v>
      </c>
      <c r="B555" s="2">
        <v>4</v>
      </c>
      <c r="C555" s="2" t="s">
        <v>3211</v>
      </c>
      <c r="D555" s="2" t="s">
        <v>66</v>
      </c>
      <c r="E555" s="2" t="s">
        <v>66</v>
      </c>
      <c r="F555" s="2" t="s">
        <v>1100</v>
      </c>
      <c r="G555" s="3">
        <v>260</v>
      </c>
      <c r="H555" s="2" t="s">
        <v>3895</v>
      </c>
      <c r="I555" s="2">
        <v>155</v>
      </c>
    </row>
    <row r="556" ht="19" customHeight="1" spans="1:9">
      <c r="A556" s="2">
        <v>4</v>
      </c>
      <c r="B556" s="2">
        <v>3</v>
      </c>
      <c r="C556" s="2" t="s">
        <v>3561</v>
      </c>
      <c r="D556" s="2" t="s">
        <v>66</v>
      </c>
      <c r="E556" s="2" t="s">
        <v>66</v>
      </c>
      <c r="F556" s="2" t="s">
        <v>693</v>
      </c>
      <c r="G556" s="3">
        <v>150.97</v>
      </c>
      <c r="H556" s="2" t="s">
        <v>3895</v>
      </c>
      <c r="I556" s="2">
        <v>156</v>
      </c>
    </row>
    <row r="557" ht="19" customHeight="1" spans="1:9">
      <c r="A557" s="2">
        <v>4</v>
      </c>
      <c r="B557" s="2">
        <v>4</v>
      </c>
      <c r="C557" s="2" t="s">
        <v>3561</v>
      </c>
      <c r="D557" s="2" t="s">
        <v>66</v>
      </c>
      <c r="E557" s="2" t="s">
        <v>66</v>
      </c>
      <c r="F557" s="2" t="s">
        <v>1100</v>
      </c>
      <c r="G557" s="3">
        <v>260</v>
      </c>
      <c r="H557" s="2" t="s">
        <v>3895</v>
      </c>
      <c r="I557" s="2">
        <v>157</v>
      </c>
    </row>
    <row r="558" ht="19" customHeight="1" spans="1:9">
      <c r="A558" s="2">
        <v>4</v>
      </c>
      <c r="B558" s="2">
        <v>4</v>
      </c>
      <c r="C558" s="2" t="s">
        <v>3439</v>
      </c>
      <c r="D558" s="2" t="s">
        <v>66</v>
      </c>
      <c r="E558" s="2" t="s">
        <v>66</v>
      </c>
      <c r="F558" s="2" t="s">
        <v>1100</v>
      </c>
      <c r="G558" s="3">
        <v>260</v>
      </c>
      <c r="H558" s="2" t="s">
        <v>3895</v>
      </c>
      <c r="I558" s="2">
        <v>158</v>
      </c>
    </row>
    <row r="559" ht="19" customHeight="1" spans="1:9">
      <c r="A559" s="2">
        <v>4</v>
      </c>
      <c r="B559" s="2">
        <v>3</v>
      </c>
      <c r="C559" s="2" t="s">
        <v>3567</v>
      </c>
      <c r="D559" s="2" t="s">
        <v>66</v>
      </c>
      <c r="E559" s="2" t="s">
        <v>66</v>
      </c>
      <c r="F559" s="2" t="s">
        <v>693</v>
      </c>
      <c r="G559" s="3">
        <v>134.19</v>
      </c>
      <c r="H559" s="2" t="s">
        <v>3895</v>
      </c>
      <c r="I559" s="2">
        <v>159</v>
      </c>
    </row>
    <row r="560" ht="19" customHeight="1" spans="1:9">
      <c r="A560" s="2">
        <v>4</v>
      </c>
      <c r="B560" s="2">
        <v>4</v>
      </c>
      <c r="C560" s="2" t="s">
        <v>3567</v>
      </c>
      <c r="D560" s="2" t="s">
        <v>66</v>
      </c>
      <c r="E560" s="2" t="s">
        <v>66</v>
      </c>
      <c r="F560" s="2" t="s">
        <v>1100</v>
      </c>
      <c r="G560" s="3">
        <v>260</v>
      </c>
      <c r="H560" s="2" t="s">
        <v>3895</v>
      </c>
      <c r="I560" s="2">
        <v>160</v>
      </c>
    </row>
    <row r="561" ht="19" customHeight="1" spans="1:9">
      <c r="A561" s="2">
        <v>4</v>
      </c>
      <c r="B561" s="2">
        <v>3</v>
      </c>
      <c r="C561" s="2" t="s">
        <v>397</v>
      </c>
      <c r="D561" s="2" t="s">
        <v>66</v>
      </c>
      <c r="E561" s="2" t="s">
        <v>66</v>
      </c>
      <c r="F561" s="2" t="s">
        <v>693</v>
      </c>
      <c r="G561" s="3">
        <v>159.35</v>
      </c>
      <c r="H561" s="2" t="s">
        <v>3895</v>
      </c>
      <c r="I561" s="2">
        <v>161</v>
      </c>
    </row>
    <row r="562" ht="19" customHeight="1" spans="1:9">
      <c r="A562" s="2">
        <v>4</v>
      </c>
      <c r="B562" s="2">
        <v>4</v>
      </c>
      <c r="C562" s="2" t="s">
        <v>397</v>
      </c>
      <c r="D562" s="2" t="s">
        <v>66</v>
      </c>
      <c r="E562" s="2" t="s">
        <v>66</v>
      </c>
      <c r="F562" s="2" t="s">
        <v>1100</v>
      </c>
      <c r="G562" s="3">
        <v>260</v>
      </c>
      <c r="H562" s="2" t="s">
        <v>3895</v>
      </c>
      <c r="I562" s="2">
        <v>162</v>
      </c>
    </row>
    <row r="563" ht="19" customHeight="1" spans="1:9">
      <c r="A563" s="2">
        <v>4</v>
      </c>
      <c r="B563" s="2">
        <v>3</v>
      </c>
      <c r="C563" s="2" t="s">
        <v>3236</v>
      </c>
      <c r="D563" s="2" t="s">
        <v>66</v>
      </c>
      <c r="E563" s="2" t="s">
        <v>66</v>
      </c>
      <c r="F563" s="2" t="s">
        <v>693</v>
      </c>
      <c r="G563" s="3">
        <v>192.9</v>
      </c>
      <c r="H563" s="2" t="s">
        <v>3895</v>
      </c>
      <c r="I563" s="2">
        <v>163</v>
      </c>
    </row>
    <row r="564" ht="19" customHeight="1" spans="1:9">
      <c r="A564" s="2">
        <v>4</v>
      </c>
      <c r="B564" s="2">
        <v>4</v>
      </c>
      <c r="C564" s="2" t="s">
        <v>3236</v>
      </c>
      <c r="D564" s="2" t="s">
        <v>66</v>
      </c>
      <c r="E564" s="2" t="s">
        <v>66</v>
      </c>
      <c r="F564" s="2" t="s">
        <v>1100</v>
      </c>
      <c r="G564" s="3">
        <v>260</v>
      </c>
      <c r="H564" s="2" t="s">
        <v>3895</v>
      </c>
      <c r="I564" s="2">
        <v>164</v>
      </c>
    </row>
    <row r="565" ht="19" customHeight="1" spans="1:9">
      <c r="A565" s="2">
        <v>4</v>
      </c>
      <c r="B565" s="2">
        <v>3</v>
      </c>
      <c r="C565" s="2" t="s">
        <v>89</v>
      </c>
      <c r="D565" s="2" t="s">
        <v>66</v>
      </c>
      <c r="E565" s="2" t="s">
        <v>66</v>
      </c>
      <c r="F565" s="2" t="s">
        <v>693</v>
      </c>
      <c r="G565" s="3">
        <v>67.74</v>
      </c>
      <c r="H565" s="2" t="s">
        <v>3895</v>
      </c>
      <c r="I565" s="2">
        <v>165</v>
      </c>
    </row>
    <row r="566" ht="19" customHeight="1" spans="1:9">
      <c r="A566" s="2">
        <v>4</v>
      </c>
      <c r="B566" s="2">
        <v>4</v>
      </c>
      <c r="C566" s="2" t="s">
        <v>89</v>
      </c>
      <c r="D566" s="2" t="s">
        <v>66</v>
      </c>
      <c r="E566" s="2" t="s">
        <v>66</v>
      </c>
      <c r="F566" s="2" t="s">
        <v>1100</v>
      </c>
      <c r="G566" s="3">
        <v>150</v>
      </c>
      <c r="H566" s="2" t="s">
        <v>3895</v>
      </c>
      <c r="I566" s="2">
        <v>166</v>
      </c>
    </row>
    <row r="567" ht="19" customHeight="1" spans="1:9">
      <c r="A567" s="2">
        <v>4</v>
      </c>
      <c r="B567" s="2">
        <v>4</v>
      </c>
      <c r="C567" s="2" t="s">
        <v>3450</v>
      </c>
      <c r="D567" s="2" t="s">
        <v>66</v>
      </c>
      <c r="E567" s="2" t="s">
        <v>66</v>
      </c>
      <c r="F567" s="2" t="s">
        <v>4</v>
      </c>
      <c r="G567" s="3">
        <v>260</v>
      </c>
      <c r="H567" s="2" t="s">
        <v>3895</v>
      </c>
      <c r="I567" s="2">
        <v>167</v>
      </c>
    </row>
    <row r="568" ht="19" customHeight="1" spans="1:9">
      <c r="A568" s="2">
        <v>4</v>
      </c>
      <c r="B568" s="2">
        <v>4</v>
      </c>
      <c r="C568" s="2" t="s">
        <v>354</v>
      </c>
      <c r="D568" s="2" t="s">
        <v>66</v>
      </c>
      <c r="E568" s="2" t="s">
        <v>66</v>
      </c>
      <c r="F568" s="2" t="s">
        <v>1100</v>
      </c>
      <c r="G568" s="3">
        <v>150</v>
      </c>
      <c r="H568" s="2" t="s">
        <v>3895</v>
      </c>
      <c r="I568" s="2">
        <v>168</v>
      </c>
    </row>
    <row r="569" ht="19" customHeight="1" spans="1:9">
      <c r="A569" s="2">
        <v>4</v>
      </c>
      <c r="B569" s="2">
        <v>4</v>
      </c>
      <c r="C569" s="2" t="s">
        <v>91</v>
      </c>
      <c r="D569" s="2" t="s">
        <v>66</v>
      </c>
      <c r="E569" s="2" t="s">
        <v>66</v>
      </c>
      <c r="F569" s="2" t="s">
        <v>1100</v>
      </c>
      <c r="G569" s="3">
        <v>150</v>
      </c>
      <c r="H569" s="2" t="s">
        <v>3895</v>
      </c>
      <c r="I569" s="2">
        <v>169</v>
      </c>
    </row>
    <row r="570" ht="19" customHeight="1" spans="1:9">
      <c r="A570" s="2">
        <v>4</v>
      </c>
      <c r="B570" s="2">
        <v>4</v>
      </c>
      <c r="C570" s="2" t="s">
        <v>705</v>
      </c>
      <c r="D570" s="2" t="s">
        <v>66</v>
      </c>
      <c r="E570" s="2" t="s">
        <v>66</v>
      </c>
      <c r="F570" s="2" t="s">
        <v>1100</v>
      </c>
      <c r="G570" s="3">
        <v>150</v>
      </c>
      <c r="H570" s="2" t="s">
        <v>3895</v>
      </c>
      <c r="I570" s="2">
        <v>170</v>
      </c>
    </row>
    <row r="571" ht="19" customHeight="1" spans="1:9">
      <c r="A571" s="2">
        <v>4</v>
      </c>
      <c r="B571" s="2">
        <v>4</v>
      </c>
      <c r="C571" s="2" t="s">
        <v>96</v>
      </c>
      <c r="D571" s="2" t="s">
        <v>66</v>
      </c>
      <c r="E571" s="2" t="s">
        <v>66</v>
      </c>
      <c r="F571" s="2" t="s">
        <v>1100</v>
      </c>
      <c r="G571" s="3">
        <v>150</v>
      </c>
      <c r="H571" s="2" t="s">
        <v>3895</v>
      </c>
      <c r="I571" s="2">
        <v>171</v>
      </c>
    </row>
    <row r="572" ht="19" customHeight="1" spans="1:9">
      <c r="A572" s="2">
        <v>4</v>
      </c>
      <c r="B572" s="2">
        <v>4</v>
      </c>
      <c r="C572" s="2" t="s">
        <v>302</v>
      </c>
      <c r="D572" s="2" t="s">
        <v>66</v>
      </c>
      <c r="E572" s="2" t="s">
        <v>66</v>
      </c>
      <c r="F572" s="2" t="s">
        <v>1100</v>
      </c>
      <c r="G572" s="3">
        <v>150</v>
      </c>
      <c r="H572" s="2" t="s">
        <v>3895</v>
      </c>
      <c r="I572" s="2">
        <v>172</v>
      </c>
    </row>
    <row r="573" ht="19" customHeight="1" spans="1:9">
      <c r="A573" s="2">
        <v>4</v>
      </c>
      <c r="B573" s="2">
        <v>4</v>
      </c>
      <c r="C573" s="2" t="s">
        <v>97</v>
      </c>
      <c r="D573" s="2" t="s">
        <v>66</v>
      </c>
      <c r="E573" s="2" t="s">
        <v>66</v>
      </c>
      <c r="F573" s="2" t="s">
        <v>4</v>
      </c>
      <c r="G573" s="3">
        <v>150</v>
      </c>
      <c r="H573" s="2" t="s">
        <v>3895</v>
      </c>
      <c r="I573" s="2">
        <v>173</v>
      </c>
    </row>
    <row r="574" ht="19" customHeight="1" spans="1:9">
      <c r="A574" s="2">
        <v>4</v>
      </c>
      <c r="B574" s="2">
        <v>4</v>
      </c>
      <c r="C574" s="2" t="s">
        <v>99</v>
      </c>
      <c r="D574" s="2" t="s">
        <v>66</v>
      </c>
      <c r="E574" s="2" t="s">
        <v>66</v>
      </c>
      <c r="F574" s="2" t="s">
        <v>1100</v>
      </c>
      <c r="G574" s="3">
        <v>150</v>
      </c>
      <c r="H574" s="2" t="s">
        <v>3895</v>
      </c>
      <c r="I574" s="2">
        <v>174</v>
      </c>
    </row>
    <row r="575" ht="19" customHeight="1" spans="1:9">
      <c r="A575" s="2">
        <v>4</v>
      </c>
      <c r="B575" s="2">
        <v>3</v>
      </c>
      <c r="C575" s="2" t="s">
        <v>101</v>
      </c>
      <c r="D575" s="2" t="s">
        <v>66</v>
      </c>
      <c r="E575" s="2" t="s">
        <v>66</v>
      </c>
      <c r="F575" s="2" t="s">
        <v>693</v>
      </c>
      <c r="G575" s="3">
        <v>67.74</v>
      </c>
      <c r="H575" s="2" t="s">
        <v>3895</v>
      </c>
      <c r="I575" s="2">
        <v>175</v>
      </c>
    </row>
    <row r="576" ht="19" customHeight="1" spans="1:9">
      <c r="A576" s="2">
        <v>4</v>
      </c>
      <c r="B576" s="2">
        <v>4</v>
      </c>
      <c r="C576" s="2" t="s">
        <v>101</v>
      </c>
      <c r="D576" s="2" t="s">
        <v>66</v>
      </c>
      <c r="E576" s="2" t="s">
        <v>66</v>
      </c>
      <c r="F576" s="2" t="s">
        <v>1100</v>
      </c>
      <c r="G576" s="3">
        <v>150</v>
      </c>
      <c r="H576" s="2" t="s">
        <v>3895</v>
      </c>
      <c r="I576" s="2">
        <v>176</v>
      </c>
    </row>
    <row r="577" ht="19" customHeight="1" spans="1:9">
      <c r="A577" s="2">
        <v>4</v>
      </c>
      <c r="B577" s="2">
        <v>4</v>
      </c>
      <c r="C577" s="2" t="s">
        <v>103</v>
      </c>
      <c r="D577" s="2" t="s">
        <v>66</v>
      </c>
      <c r="E577" s="2" t="s">
        <v>66</v>
      </c>
      <c r="F577" s="2" t="s">
        <v>1100</v>
      </c>
      <c r="G577" s="3">
        <v>150</v>
      </c>
      <c r="H577" s="2" t="s">
        <v>3895</v>
      </c>
      <c r="I577" s="2">
        <v>177</v>
      </c>
    </row>
    <row r="578" ht="19" customHeight="1" spans="1:9">
      <c r="A578" s="2">
        <v>4</v>
      </c>
      <c r="B578" s="2">
        <v>4</v>
      </c>
      <c r="C578" s="2" t="s">
        <v>706</v>
      </c>
      <c r="D578" s="2" t="s">
        <v>66</v>
      </c>
      <c r="E578" s="2" t="s">
        <v>66</v>
      </c>
      <c r="F578" s="2" t="s">
        <v>4</v>
      </c>
      <c r="G578" s="3">
        <v>150</v>
      </c>
      <c r="H578" s="2" t="s">
        <v>3895</v>
      </c>
      <c r="I578" s="2">
        <v>178</v>
      </c>
    </row>
    <row r="579" ht="19" customHeight="1" spans="1:9">
      <c r="A579" s="2">
        <v>4</v>
      </c>
      <c r="B579" s="2">
        <v>4</v>
      </c>
      <c r="C579" s="2" t="s">
        <v>707</v>
      </c>
      <c r="D579" s="2" t="s">
        <v>66</v>
      </c>
      <c r="E579" s="2" t="s">
        <v>66</v>
      </c>
      <c r="F579" s="2" t="s">
        <v>1100</v>
      </c>
      <c r="G579" s="3">
        <v>150</v>
      </c>
      <c r="H579" s="2" t="s">
        <v>3895</v>
      </c>
      <c r="I579" s="2">
        <v>179</v>
      </c>
    </row>
    <row r="580" ht="19" customHeight="1" spans="1:9">
      <c r="A580" s="2">
        <v>4</v>
      </c>
      <c r="B580" s="2">
        <v>4</v>
      </c>
      <c r="C580" s="2" t="s">
        <v>433</v>
      </c>
      <c r="D580" s="2" t="s">
        <v>66</v>
      </c>
      <c r="E580" s="2" t="s">
        <v>66</v>
      </c>
      <c r="F580" s="2" t="s">
        <v>4</v>
      </c>
      <c r="G580" s="3">
        <v>150</v>
      </c>
      <c r="H580" s="2" t="s">
        <v>3895</v>
      </c>
      <c r="I580" s="2">
        <v>180</v>
      </c>
    </row>
    <row r="581" ht="19" customHeight="1" spans="1:9">
      <c r="A581" s="2">
        <v>4</v>
      </c>
      <c r="B581" s="2">
        <v>4</v>
      </c>
      <c r="C581" s="2" t="s">
        <v>108</v>
      </c>
      <c r="D581" s="2" t="s">
        <v>66</v>
      </c>
      <c r="E581" s="2" t="s">
        <v>66</v>
      </c>
      <c r="F581" s="2" t="s">
        <v>4</v>
      </c>
      <c r="G581" s="3">
        <v>150</v>
      </c>
      <c r="H581" s="2" t="s">
        <v>3895</v>
      </c>
      <c r="I581" s="2">
        <v>181</v>
      </c>
    </row>
    <row r="582" ht="19" customHeight="1" spans="1:9">
      <c r="A582" s="2">
        <v>4</v>
      </c>
      <c r="B582" s="2">
        <v>4</v>
      </c>
      <c r="C582" s="2" t="s">
        <v>224</v>
      </c>
      <c r="D582" s="2" t="s">
        <v>274</v>
      </c>
      <c r="E582" s="2" t="s">
        <v>274</v>
      </c>
      <c r="F582" s="2" t="s">
        <v>1100</v>
      </c>
      <c r="G582" s="3">
        <v>86.67</v>
      </c>
      <c r="H582" s="2" t="s">
        <v>3895</v>
      </c>
      <c r="I582" s="2">
        <v>182</v>
      </c>
    </row>
    <row r="583" ht="19" customHeight="1" spans="1:9">
      <c r="A583" s="2">
        <v>4</v>
      </c>
      <c r="B583" s="2">
        <v>4</v>
      </c>
      <c r="C583" s="2" t="s">
        <v>3504</v>
      </c>
      <c r="D583" s="2" t="s">
        <v>274</v>
      </c>
      <c r="E583" s="2" t="s">
        <v>274</v>
      </c>
      <c r="F583" s="2" t="s">
        <v>1100</v>
      </c>
      <c r="G583" s="3">
        <v>260</v>
      </c>
      <c r="H583" s="2" t="s">
        <v>3895</v>
      </c>
      <c r="I583" s="2">
        <v>183</v>
      </c>
    </row>
    <row r="584" ht="19" customHeight="1" spans="1:9">
      <c r="A584" s="2">
        <v>4</v>
      </c>
      <c r="B584" s="2">
        <v>3</v>
      </c>
      <c r="C584" s="2" t="s">
        <v>229</v>
      </c>
      <c r="D584" s="2" t="s">
        <v>274</v>
      </c>
      <c r="E584" s="2" t="s">
        <v>274</v>
      </c>
      <c r="F584" s="2" t="s">
        <v>693</v>
      </c>
      <c r="G584" s="3">
        <v>8.39</v>
      </c>
      <c r="H584" s="2" t="s">
        <v>3895</v>
      </c>
      <c r="I584" s="2">
        <v>184</v>
      </c>
    </row>
    <row r="585" ht="19" customHeight="1" spans="1:9">
      <c r="A585" s="2">
        <v>4</v>
      </c>
      <c r="B585" s="2">
        <v>4</v>
      </c>
      <c r="C585" s="2" t="s">
        <v>229</v>
      </c>
      <c r="D585" s="2" t="s">
        <v>274</v>
      </c>
      <c r="E585" s="2" t="s">
        <v>274</v>
      </c>
      <c r="F585" s="2" t="s">
        <v>1100</v>
      </c>
      <c r="G585" s="3">
        <v>260</v>
      </c>
      <c r="H585" s="2" t="s">
        <v>3895</v>
      </c>
      <c r="I585" s="2">
        <v>185</v>
      </c>
    </row>
    <row r="586" ht="19" customHeight="1" spans="1:9">
      <c r="A586" s="2">
        <v>4</v>
      </c>
      <c r="B586" s="2">
        <v>4</v>
      </c>
      <c r="C586" s="2" t="s">
        <v>3506</v>
      </c>
      <c r="D586" s="2" t="s">
        <v>274</v>
      </c>
      <c r="E586" s="2" t="s">
        <v>274</v>
      </c>
      <c r="F586" s="2" t="s">
        <v>1100</v>
      </c>
      <c r="G586" s="3">
        <v>260</v>
      </c>
      <c r="H586" s="2" t="s">
        <v>3895</v>
      </c>
      <c r="I586" s="2">
        <v>186</v>
      </c>
    </row>
    <row r="587" ht="19" customHeight="1" spans="1:9">
      <c r="A587" s="2">
        <v>4</v>
      </c>
      <c r="B587" s="2">
        <v>4</v>
      </c>
      <c r="C587" s="2" t="s">
        <v>283</v>
      </c>
      <c r="D587" s="2" t="s">
        <v>274</v>
      </c>
      <c r="E587" s="2" t="s">
        <v>274</v>
      </c>
      <c r="F587" s="2" t="s">
        <v>1100</v>
      </c>
      <c r="G587" s="3">
        <v>150</v>
      </c>
      <c r="H587" s="2" t="s">
        <v>3895</v>
      </c>
      <c r="I587" s="2">
        <v>187</v>
      </c>
    </row>
    <row r="588" ht="19" customHeight="1" spans="1:9">
      <c r="A588" s="2">
        <v>4</v>
      </c>
      <c r="B588" s="2">
        <v>4</v>
      </c>
      <c r="C588" s="2" t="s">
        <v>286</v>
      </c>
      <c r="D588" s="2" t="s">
        <v>274</v>
      </c>
      <c r="E588" s="2" t="s">
        <v>274</v>
      </c>
      <c r="F588" s="2" t="s">
        <v>1100</v>
      </c>
      <c r="G588" s="3">
        <v>208</v>
      </c>
      <c r="H588" s="2" t="s">
        <v>3895</v>
      </c>
      <c r="I588" s="2">
        <v>188</v>
      </c>
    </row>
    <row r="589" ht="19" customHeight="1" spans="1:9">
      <c r="A589" s="2">
        <v>4</v>
      </c>
      <c r="B589" s="2">
        <v>4</v>
      </c>
      <c r="C589" s="2" t="s">
        <v>252</v>
      </c>
      <c r="D589" s="2" t="s">
        <v>274</v>
      </c>
      <c r="E589" s="2" t="s">
        <v>274</v>
      </c>
      <c r="F589" s="2" t="s">
        <v>1100</v>
      </c>
      <c r="G589" s="3">
        <v>242.67</v>
      </c>
      <c r="H589" s="2" t="s">
        <v>3895</v>
      </c>
      <c r="I589" s="2">
        <v>189</v>
      </c>
    </row>
    <row r="590" ht="19" customHeight="1" spans="1:9">
      <c r="A590" s="2">
        <v>4</v>
      </c>
      <c r="B590" s="2">
        <v>4</v>
      </c>
      <c r="C590" s="2" t="s">
        <v>394</v>
      </c>
      <c r="D590" s="2" t="s">
        <v>274</v>
      </c>
      <c r="E590" s="2" t="s">
        <v>274</v>
      </c>
      <c r="F590" s="2" t="s">
        <v>1100</v>
      </c>
      <c r="G590" s="3">
        <v>242.67</v>
      </c>
      <c r="H590" s="2" t="s">
        <v>3895</v>
      </c>
      <c r="I590" s="2">
        <v>190</v>
      </c>
    </row>
    <row r="591" ht="19" customHeight="1" spans="1:9">
      <c r="A591" s="2">
        <v>4</v>
      </c>
      <c r="B591" s="2">
        <v>4</v>
      </c>
      <c r="C591" s="2" t="s">
        <v>289</v>
      </c>
      <c r="D591" s="2" t="s">
        <v>274</v>
      </c>
      <c r="E591" s="2" t="s">
        <v>274</v>
      </c>
      <c r="F591" s="2" t="s">
        <v>1100</v>
      </c>
      <c r="G591" s="3">
        <v>208</v>
      </c>
      <c r="H591" s="2" t="s">
        <v>3895</v>
      </c>
      <c r="I591" s="2">
        <v>191</v>
      </c>
    </row>
    <row r="592" ht="19" customHeight="1" spans="1:9">
      <c r="A592" s="2">
        <v>4</v>
      </c>
      <c r="B592" s="2">
        <v>4</v>
      </c>
      <c r="C592" s="2" t="s">
        <v>399</v>
      </c>
      <c r="D592" s="2" t="s">
        <v>274</v>
      </c>
      <c r="E592" s="2" t="s">
        <v>274</v>
      </c>
      <c r="F592" s="2" t="s">
        <v>1100</v>
      </c>
      <c r="G592" s="3">
        <v>80</v>
      </c>
      <c r="H592" s="2" t="s">
        <v>3895</v>
      </c>
      <c r="I592" s="2">
        <v>192</v>
      </c>
    </row>
    <row r="593" ht="19" customHeight="1" spans="1:9">
      <c r="A593" s="2">
        <v>4</v>
      </c>
      <c r="B593" s="2">
        <v>4</v>
      </c>
      <c r="C593" s="2" t="s">
        <v>290</v>
      </c>
      <c r="D593" s="2" t="s">
        <v>274</v>
      </c>
      <c r="E593" s="2" t="s">
        <v>274</v>
      </c>
      <c r="F593" s="2" t="s">
        <v>1100</v>
      </c>
      <c r="G593" s="3">
        <v>242.67</v>
      </c>
      <c r="H593" s="2" t="s">
        <v>3895</v>
      </c>
      <c r="I593" s="2">
        <v>193</v>
      </c>
    </row>
    <row r="594" ht="19" customHeight="1" spans="1:9">
      <c r="A594" s="2">
        <v>4</v>
      </c>
      <c r="B594" s="2">
        <v>4</v>
      </c>
      <c r="C594" s="2" t="s">
        <v>291</v>
      </c>
      <c r="D594" s="2" t="s">
        <v>274</v>
      </c>
      <c r="E594" s="2" t="s">
        <v>274</v>
      </c>
      <c r="F594" s="2" t="s">
        <v>4</v>
      </c>
      <c r="G594" s="3">
        <v>150</v>
      </c>
      <c r="H594" s="2" t="s">
        <v>3895</v>
      </c>
      <c r="I594" s="2">
        <v>194</v>
      </c>
    </row>
    <row r="595" ht="19" customHeight="1" spans="1:9">
      <c r="A595" s="2">
        <v>4</v>
      </c>
      <c r="B595" s="2">
        <v>4</v>
      </c>
      <c r="C595" s="2" t="s">
        <v>292</v>
      </c>
      <c r="D595" s="2" t="s">
        <v>274</v>
      </c>
      <c r="E595" s="2" t="s">
        <v>274</v>
      </c>
      <c r="F595" s="2" t="s">
        <v>1100</v>
      </c>
      <c r="G595" s="3">
        <v>208</v>
      </c>
      <c r="H595" s="2" t="s">
        <v>3895</v>
      </c>
      <c r="I595" s="2">
        <v>195</v>
      </c>
    </row>
    <row r="596" ht="19" customHeight="1" spans="1:9">
      <c r="A596" s="2">
        <v>4</v>
      </c>
      <c r="B596" s="2">
        <v>4</v>
      </c>
      <c r="C596" s="2" t="s">
        <v>414</v>
      </c>
      <c r="D596" s="2" t="s">
        <v>274</v>
      </c>
      <c r="E596" s="2" t="s">
        <v>274</v>
      </c>
      <c r="F596" s="2" t="s">
        <v>1100</v>
      </c>
      <c r="G596" s="3">
        <v>260</v>
      </c>
      <c r="H596" s="2" t="s">
        <v>3895</v>
      </c>
      <c r="I596" s="2">
        <v>196</v>
      </c>
    </row>
    <row r="597" ht="19" customHeight="1" spans="1:9">
      <c r="A597" s="2">
        <v>4</v>
      </c>
      <c r="B597" s="2">
        <v>4</v>
      </c>
      <c r="C597" s="2" t="s">
        <v>298</v>
      </c>
      <c r="D597" s="2" t="s">
        <v>274</v>
      </c>
      <c r="E597" s="2" t="s">
        <v>274</v>
      </c>
      <c r="F597" s="2" t="s">
        <v>1100</v>
      </c>
      <c r="G597" s="3">
        <v>150</v>
      </c>
      <c r="H597" s="2" t="s">
        <v>3895</v>
      </c>
      <c r="I597" s="2">
        <v>197</v>
      </c>
    </row>
    <row r="598" ht="19" customHeight="1" spans="1:9">
      <c r="A598" s="2">
        <v>4</v>
      </c>
      <c r="B598" s="2">
        <v>4</v>
      </c>
      <c r="C598" s="2" t="s">
        <v>299</v>
      </c>
      <c r="D598" s="2" t="s">
        <v>274</v>
      </c>
      <c r="E598" s="2" t="s">
        <v>274</v>
      </c>
      <c r="F598" s="2" t="s">
        <v>1100</v>
      </c>
      <c r="G598" s="3">
        <v>150</v>
      </c>
      <c r="H598" s="2" t="s">
        <v>3895</v>
      </c>
      <c r="I598" s="2">
        <v>198</v>
      </c>
    </row>
    <row r="599" ht="19" customHeight="1" spans="1:9">
      <c r="A599" s="2">
        <v>4</v>
      </c>
      <c r="B599" s="2">
        <v>4</v>
      </c>
      <c r="C599" s="2" t="s">
        <v>308</v>
      </c>
      <c r="D599" s="2" t="s">
        <v>274</v>
      </c>
      <c r="E599" s="2" t="s">
        <v>274</v>
      </c>
      <c r="F599" s="2" t="s">
        <v>4</v>
      </c>
      <c r="G599" s="3">
        <v>150</v>
      </c>
      <c r="H599" s="2" t="s">
        <v>3895</v>
      </c>
      <c r="I599" s="2">
        <v>199</v>
      </c>
    </row>
    <row r="600" ht="19" customHeight="1" spans="1:9">
      <c r="A600" s="2">
        <v>4</v>
      </c>
      <c r="B600" s="2">
        <v>4</v>
      </c>
      <c r="C600" s="2" t="s">
        <v>309</v>
      </c>
      <c r="D600" s="2" t="s">
        <v>274</v>
      </c>
      <c r="E600" s="2" t="s">
        <v>274</v>
      </c>
      <c r="F600" s="2" t="s">
        <v>1100</v>
      </c>
      <c r="G600" s="3">
        <v>150</v>
      </c>
      <c r="H600" s="2" t="s">
        <v>3895</v>
      </c>
      <c r="I600" s="2">
        <v>200</v>
      </c>
    </row>
    <row r="601" ht="19" customHeight="1" spans="1:9">
      <c r="A601" s="2">
        <v>4</v>
      </c>
      <c r="B601" s="2">
        <v>4</v>
      </c>
      <c r="C601" s="2" t="s">
        <v>61</v>
      </c>
      <c r="D601" s="2" t="s">
        <v>3104</v>
      </c>
      <c r="E601" s="2" t="s">
        <v>3104</v>
      </c>
      <c r="F601" s="2" t="s">
        <v>1100</v>
      </c>
      <c r="G601" s="3">
        <v>1000</v>
      </c>
      <c r="H601" s="2" t="s">
        <v>3895</v>
      </c>
      <c r="I601" s="2">
        <v>201</v>
      </c>
    </row>
    <row r="602" ht="19" customHeight="1" spans="1:9">
      <c r="A602" s="2">
        <v>4</v>
      </c>
      <c r="B602" s="2">
        <v>4</v>
      </c>
      <c r="C602" s="2" t="s">
        <v>213</v>
      </c>
      <c r="D602" s="2" t="s">
        <v>3104</v>
      </c>
      <c r="E602" s="2" t="s">
        <v>3104</v>
      </c>
      <c r="F602" s="2" t="s">
        <v>1100</v>
      </c>
      <c r="G602" s="3">
        <v>1000</v>
      </c>
      <c r="H602" s="2" t="s">
        <v>3895</v>
      </c>
      <c r="I602" s="2">
        <v>202</v>
      </c>
    </row>
    <row r="603" ht="19" customHeight="1" spans="1:9">
      <c r="A603" s="2">
        <v>4</v>
      </c>
      <c r="B603" s="2">
        <v>4</v>
      </c>
      <c r="C603" s="2" t="s">
        <v>214</v>
      </c>
      <c r="D603" s="2" t="s">
        <v>3104</v>
      </c>
      <c r="E603" s="2" t="s">
        <v>3104</v>
      </c>
      <c r="F603" s="2" t="s">
        <v>1100</v>
      </c>
      <c r="G603" s="3">
        <v>933.33</v>
      </c>
      <c r="H603" s="2" t="s">
        <v>3895</v>
      </c>
      <c r="I603" s="2">
        <v>203</v>
      </c>
    </row>
    <row r="604" ht="19" customHeight="1" spans="1:9">
      <c r="A604" s="2">
        <v>4</v>
      </c>
      <c r="B604" s="2">
        <v>4</v>
      </c>
      <c r="C604" s="2" t="s">
        <v>3675</v>
      </c>
      <c r="D604" s="2" t="s">
        <v>3104</v>
      </c>
      <c r="E604" s="2" t="s">
        <v>3104</v>
      </c>
      <c r="F604" s="2" t="s">
        <v>1100</v>
      </c>
      <c r="G604" s="3">
        <v>164.67</v>
      </c>
      <c r="H604" s="2" t="s">
        <v>3895</v>
      </c>
      <c r="I604" s="2">
        <v>204</v>
      </c>
    </row>
    <row r="605" ht="19" customHeight="1" spans="1:9">
      <c r="A605" s="2">
        <v>4</v>
      </c>
      <c r="B605" s="2">
        <v>4</v>
      </c>
      <c r="C605" s="2" t="s">
        <v>3431</v>
      </c>
      <c r="D605" s="2" t="s">
        <v>3104</v>
      </c>
      <c r="E605" s="2" t="s">
        <v>3104</v>
      </c>
      <c r="F605" s="2" t="s">
        <v>1100</v>
      </c>
      <c r="G605" s="3">
        <v>260</v>
      </c>
      <c r="H605" s="2" t="s">
        <v>3895</v>
      </c>
      <c r="I605" s="2">
        <v>205</v>
      </c>
    </row>
    <row r="606" ht="19" customHeight="1" spans="1:9">
      <c r="A606" s="2">
        <v>4</v>
      </c>
      <c r="B606" s="2">
        <v>2</v>
      </c>
      <c r="C606" s="2" t="s">
        <v>3440</v>
      </c>
      <c r="D606" s="2" t="s">
        <v>3104</v>
      </c>
      <c r="E606" s="2" t="s">
        <v>3104</v>
      </c>
      <c r="F606" s="2" t="s">
        <v>692</v>
      </c>
      <c r="G606" s="3">
        <v>27.86</v>
      </c>
      <c r="H606" s="2" t="s">
        <v>3895</v>
      </c>
      <c r="I606" s="2">
        <v>206</v>
      </c>
    </row>
    <row r="607" ht="19" customHeight="1" spans="1:9">
      <c r="A607" s="2">
        <v>4</v>
      </c>
      <c r="B607" s="2">
        <v>3</v>
      </c>
      <c r="C607" s="2" t="s">
        <v>3440</v>
      </c>
      <c r="D607" s="2" t="s">
        <v>3104</v>
      </c>
      <c r="E607" s="2" t="s">
        <v>3104</v>
      </c>
      <c r="F607" s="2" t="s">
        <v>693</v>
      </c>
      <c r="G607" s="3">
        <v>260</v>
      </c>
      <c r="H607" s="2" t="s">
        <v>3895</v>
      </c>
      <c r="I607" s="2">
        <v>207</v>
      </c>
    </row>
    <row r="608" ht="19" customHeight="1" spans="1:9">
      <c r="A608" s="2">
        <v>4</v>
      </c>
      <c r="B608" s="2">
        <v>4</v>
      </c>
      <c r="C608" s="2" t="s">
        <v>3440</v>
      </c>
      <c r="D608" s="2" t="s">
        <v>3104</v>
      </c>
      <c r="E608" s="2" t="s">
        <v>3104</v>
      </c>
      <c r="F608" s="2" t="s">
        <v>1100</v>
      </c>
      <c r="G608" s="3">
        <v>260</v>
      </c>
      <c r="H608" s="2" t="s">
        <v>3895</v>
      </c>
      <c r="I608" s="2">
        <v>208</v>
      </c>
    </row>
    <row r="609" ht="19" customHeight="1" spans="1:9">
      <c r="A609" s="2">
        <v>4</v>
      </c>
      <c r="B609" s="2">
        <v>4</v>
      </c>
      <c r="C609" s="2" t="s">
        <v>352</v>
      </c>
      <c r="D609" s="2" t="s">
        <v>3104</v>
      </c>
      <c r="E609" s="2" t="s">
        <v>3104</v>
      </c>
      <c r="F609" s="2" t="s">
        <v>3896</v>
      </c>
      <c r="G609" s="3">
        <v>104</v>
      </c>
      <c r="H609" s="2" t="s">
        <v>3895</v>
      </c>
      <c r="I609" s="2">
        <v>209</v>
      </c>
    </row>
    <row r="610" ht="19" customHeight="1" spans="1:9">
      <c r="A610" s="2">
        <v>4</v>
      </c>
      <c r="B610" s="2">
        <v>4</v>
      </c>
      <c r="C610" s="2" t="s">
        <v>3572</v>
      </c>
      <c r="D610" s="2" t="s">
        <v>3104</v>
      </c>
      <c r="E610" s="2" t="s">
        <v>3104</v>
      </c>
      <c r="F610" s="2" t="s">
        <v>1100</v>
      </c>
      <c r="G610" s="3">
        <v>55</v>
      </c>
      <c r="H610" s="2" t="s">
        <v>3895</v>
      </c>
      <c r="I610" s="2">
        <v>210</v>
      </c>
    </row>
    <row r="611" ht="19" customHeight="1" spans="1:9">
      <c r="A611" s="2">
        <v>4</v>
      </c>
      <c r="B611" s="2">
        <v>4</v>
      </c>
      <c r="C611" s="2" t="s">
        <v>3255</v>
      </c>
      <c r="D611" s="2" t="s">
        <v>3104</v>
      </c>
      <c r="E611" s="2" t="s">
        <v>3104</v>
      </c>
      <c r="F611" s="2" t="s">
        <v>4</v>
      </c>
      <c r="G611" s="3">
        <v>150</v>
      </c>
      <c r="H611" s="2" t="s">
        <v>3895</v>
      </c>
      <c r="I611" s="2">
        <v>211</v>
      </c>
    </row>
    <row r="612" ht="19" customHeight="1" spans="1:9">
      <c r="A612" s="2">
        <v>4</v>
      </c>
      <c r="B612" s="2">
        <v>4</v>
      </c>
      <c r="C612" s="2" t="s">
        <v>258</v>
      </c>
      <c r="D612" s="2" t="s">
        <v>3104</v>
      </c>
      <c r="E612" s="2" t="s">
        <v>3104</v>
      </c>
      <c r="F612" s="2" t="s">
        <v>4</v>
      </c>
      <c r="G612" s="3">
        <v>260</v>
      </c>
      <c r="H612" s="2" t="s">
        <v>3895</v>
      </c>
      <c r="I612" s="2">
        <v>212</v>
      </c>
    </row>
    <row r="613" ht="19" customHeight="1" spans="1:9">
      <c r="A613" s="2">
        <v>4</v>
      </c>
      <c r="B613" s="2">
        <v>4</v>
      </c>
      <c r="C613" s="2" t="s">
        <v>3381</v>
      </c>
      <c r="D613" s="2" t="s">
        <v>3104</v>
      </c>
      <c r="E613" s="2" t="s">
        <v>3104</v>
      </c>
      <c r="F613" s="2" t="s">
        <v>4</v>
      </c>
      <c r="G613" s="3">
        <v>150</v>
      </c>
      <c r="H613" s="2" t="s">
        <v>3895</v>
      </c>
      <c r="I613" s="2">
        <v>213</v>
      </c>
    </row>
    <row r="614" ht="19" customHeight="1" spans="1:9">
      <c r="A614" s="2">
        <v>4</v>
      </c>
      <c r="B614" s="2">
        <v>4</v>
      </c>
      <c r="C614" s="2" t="s">
        <v>3399</v>
      </c>
      <c r="D614" s="2" t="s">
        <v>3104</v>
      </c>
      <c r="E614" s="2" t="s">
        <v>3104</v>
      </c>
      <c r="F614" s="2" t="s">
        <v>3896</v>
      </c>
      <c r="G614" s="3">
        <v>25</v>
      </c>
      <c r="H614" s="2" t="s">
        <v>3895</v>
      </c>
      <c r="I614" s="2">
        <v>214</v>
      </c>
    </row>
    <row r="615" ht="19" customHeight="1" spans="1:9">
      <c r="A615" s="2">
        <v>4</v>
      </c>
      <c r="B615" s="2">
        <v>4</v>
      </c>
      <c r="C615" s="2" t="s">
        <v>443</v>
      </c>
      <c r="D615" s="2" t="s">
        <v>121</v>
      </c>
      <c r="E615" s="2" t="s">
        <v>121</v>
      </c>
      <c r="F615" s="2" t="s">
        <v>1100</v>
      </c>
      <c r="G615" s="3">
        <v>1000</v>
      </c>
      <c r="H615" s="2" t="s">
        <v>3895</v>
      </c>
      <c r="I615" s="2">
        <v>215</v>
      </c>
    </row>
    <row r="616" ht="19" customHeight="1" spans="1:9">
      <c r="A616" s="2">
        <v>4</v>
      </c>
      <c r="B616" s="2">
        <v>4</v>
      </c>
      <c r="C616" s="2" t="s">
        <v>3618</v>
      </c>
      <c r="D616" s="2" t="s">
        <v>121</v>
      </c>
      <c r="E616" s="2" t="s">
        <v>121</v>
      </c>
      <c r="F616" s="2" t="s">
        <v>1100</v>
      </c>
      <c r="G616" s="3">
        <v>333.33</v>
      </c>
      <c r="H616" s="2" t="s">
        <v>3895</v>
      </c>
      <c r="I616" s="2">
        <v>216</v>
      </c>
    </row>
    <row r="617" ht="19" customHeight="1" spans="1:9">
      <c r="A617" s="2">
        <v>4</v>
      </c>
      <c r="B617" s="2">
        <v>4</v>
      </c>
      <c r="C617" s="2" t="s">
        <v>437</v>
      </c>
      <c r="D617" s="2" t="s">
        <v>121</v>
      </c>
      <c r="E617" s="2" t="s">
        <v>121</v>
      </c>
      <c r="F617" s="2" t="s">
        <v>1100</v>
      </c>
      <c r="G617" s="3">
        <v>100</v>
      </c>
      <c r="H617" s="2" t="s">
        <v>3895</v>
      </c>
      <c r="I617" s="2">
        <v>217</v>
      </c>
    </row>
    <row r="618" ht="19" customHeight="1" spans="1:9">
      <c r="A618" s="2">
        <v>4</v>
      </c>
      <c r="B618" s="2">
        <v>4</v>
      </c>
      <c r="C618" s="2" t="s">
        <v>560</v>
      </c>
      <c r="D618" s="2" t="s">
        <v>121</v>
      </c>
      <c r="E618" s="2" t="s">
        <v>121</v>
      </c>
      <c r="F618" s="2" t="s">
        <v>1100</v>
      </c>
      <c r="G618" s="3">
        <v>166.67</v>
      </c>
      <c r="H618" s="2" t="s">
        <v>3895</v>
      </c>
      <c r="I618" s="2">
        <v>218</v>
      </c>
    </row>
    <row r="619" ht="19" customHeight="1" spans="1:9">
      <c r="A619" s="2">
        <v>4</v>
      </c>
      <c r="B619" s="2">
        <v>4</v>
      </c>
      <c r="C619" s="2" t="s">
        <v>128</v>
      </c>
      <c r="D619" s="2" t="s">
        <v>121</v>
      </c>
      <c r="E619" s="2" t="s">
        <v>121</v>
      </c>
      <c r="F619" s="2" t="s">
        <v>1100</v>
      </c>
      <c r="G619" s="3">
        <v>866.67</v>
      </c>
      <c r="H619" s="2" t="s">
        <v>3895</v>
      </c>
      <c r="I619" s="2">
        <v>219</v>
      </c>
    </row>
    <row r="620" ht="19" customHeight="1" spans="1:9">
      <c r="A620" s="2">
        <v>4</v>
      </c>
      <c r="B620" s="2">
        <v>4</v>
      </c>
      <c r="C620" s="2" t="s">
        <v>3630</v>
      </c>
      <c r="D620" s="2" t="s">
        <v>121</v>
      </c>
      <c r="E620" s="2" t="s">
        <v>121</v>
      </c>
      <c r="F620" s="2" t="s">
        <v>1100</v>
      </c>
      <c r="G620" s="3">
        <v>200</v>
      </c>
      <c r="H620" s="2" t="s">
        <v>3895</v>
      </c>
      <c r="I620" s="2">
        <v>220</v>
      </c>
    </row>
    <row r="621" ht="19" customHeight="1" spans="1:9">
      <c r="A621" s="2">
        <v>4</v>
      </c>
      <c r="B621" s="2">
        <v>4</v>
      </c>
      <c r="C621" s="2" t="s">
        <v>454</v>
      </c>
      <c r="D621" s="2" t="s">
        <v>121</v>
      </c>
      <c r="E621" s="2" t="s">
        <v>121</v>
      </c>
      <c r="F621" s="2" t="s">
        <v>1100</v>
      </c>
      <c r="G621" s="3">
        <v>1000</v>
      </c>
      <c r="H621" s="2" t="s">
        <v>3895</v>
      </c>
      <c r="I621" s="2">
        <v>221</v>
      </c>
    </row>
    <row r="622" ht="19" customHeight="1" spans="1:9">
      <c r="A622" s="2">
        <v>4</v>
      </c>
      <c r="B622" s="2">
        <v>4</v>
      </c>
      <c r="C622" s="2" t="s">
        <v>455</v>
      </c>
      <c r="D622" s="2" t="s">
        <v>121</v>
      </c>
      <c r="E622" s="2" t="s">
        <v>121</v>
      </c>
      <c r="F622" s="2" t="s">
        <v>3896</v>
      </c>
      <c r="G622" s="3">
        <v>1000</v>
      </c>
      <c r="H622" s="2" t="s">
        <v>3895</v>
      </c>
      <c r="I622" s="2">
        <v>222</v>
      </c>
    </row>
    <row r="623" ht="19" customHeight="1" spans="1:9">
      <c r="A623" s="2">
        <v>4</v>
      </c>
      <c r="B623" s="2">
        <v>4</v>
      </c>
      <c r="C623" s="2" t="s">
        <v>459</v>
      </c>
      <c r="D623" s="2" t="s">
        <v>121</v>
      </c>
      <c r="E623" s="2" t="s">
        <v>121</v>
      </c>
      <c r="F623" s="2" t="s">
        <v>1100</v>
      </c>
      <c r="G623" s="3">
        <v>266.67</v>
      </c>
      <c r="H623" s="2" t="s">
        <v>3895</v>
      </c>
      <c r="I623" s="2">
        <v>223</v>
      </c>
    </row>
    <row r="624" ht="19" customHeight="1" spans="1:9">
      <c r="A624" s="2">
        <v>4</v>
      </c>
      <c r="B624" s="2">
        <v>4</v>
      </c>
      <c r="C624" s="2" t="s">
        <v>461</v>
      </c>
      <c r="D624" s="2" t="s">
        <v>121</v>
      </c>
      <c r="E624" s="2" t="s">
        <v>121</v>
      </c>
      <c r="F624" s="2" t="s">
        <v>1100</v>
      </c>
      <c r="G624" s="3">
        <v>500</v>
      </c>
      <c r="H624" s="2" t="s">
        <v>3895</v>
      </c>
      <c r="I624" s="2">
        <v>224</v>
      </c>
    </row>
    <row r="625" ht="19" customHeight="1" spans="1:9">
      <c r="A625" s="2">
        <v>4</v>
      </c>
      <c r="B625" s="2">
        <v>4</v>
      </c>
      <c r="C625" s="2" t="s">
        <v>3645</v>
      </c>
      <c r="D625" s="2" t="s">
        <v>121</v>
      </c>
      <c r="E625" s="2" t="s">
        <v>121</v>
      </c>
      <c r="F625" s="2" t="s">
        <v>1100</v>
      </c>
      <c r="G625" s="3">
        <v>166.67</v>
      </c>
      <c r="H625" s="2" t="s">
        <v>3895</v>
      </c>
      <c r="I625" s="2">
        <v>225</v>
      </c>
    </row>
    <row r="626" ht="19" customHeight="1" spans="1:9">
      <c r="A626" s="2">
        <v>4</v>
      </c>
      <c r="B626" s="2">
        <v>4</v>
      </c>
      <c r="C626" s="2" t="s">
        <v>579</v>
      </c>
      <c r="D626" s="2" t="s">
        <v>121</v>
      </c>
      <c r="E626" s="2" t="s">
        <v>121</v>
      </c>
      <c r="F626" s="2" t="s">
        <v>1100</v>
      </c>
      <c r="G626" s="3">
        <v>150</v>
      </c>
      <c r="H626" s="2" t="s">
        <v>3895</v>
      </c>
      <c r="I626" s="2">
        <v>226</v>
      </c>
    </row>
    <row r="627" ht="19" customHeight="1" spans="1:9">
      <c r="A627" s="2">
        <v>4</v>
      </c>
      <c r="B627" s="2">
        <v>4</v>
      </c>
      <c r="C627" s="2" t="s">
        <v>583</v>
      </c>
      <c r="D627" s="2" t="s">
        <v>121</v>
      </c>
      <c r="E627" s="2" t="s">
        <v>121</v>
      </c>
      <c r="F627" s="2" t="s">
        <v>1100</v>
      </c>
      <c r="G627" s="3">
        <v>150</v>
      </c>
      <c r="H627" s="2" t="s">
        <v>3895</v>
      </c>
      <c r="I627" s="2">
        <v>227</v>
      </c>
    </row>
    <row r="628" ht="19" customHeight="1" spans="1:9">
      <c r="A628" s="2">
        <v>4</v>
      </c>
      <c r="B628" s="2">
        <v>4</v>
      </c>
      <c r="C628" s="2" t="s">
        <v>3087</v>
      </c>
      <c r="D628" s="2" t="s">
        <v>121</v>
      </c>
      <c r="E628" s="2" t="s">
        <v>121</v>
      </c>
      <c r="F628" s="2" t="s">
        <v>1100</v>
      </c>
      <c r="G628" s="3">
        <v>150</v>
      </c>
      <c r="H628" s="2" t="s">
        <v>3895</v>
      </c>
      <c r="I628" s="2">
        <v>228</v>
      </c>
    </row>
    <row r="629" ht="19" customHeight="1" spans="1:9">
      <c r="A629" s="2">
        <v>4</v>
      </c>
      <c r="B629" s="2">
        <v>4</v>
      </c>
      <c r="C629" s="2" t="s">
        <v>3092</v>
      </c>
      <c r="D629" s="2" t="s">
        <v>121</v>
      </c>
      <c r="E629" s="2" t="s">
        <v>121</v>
      </c>
      <c r="F629" s="2" t="s">
        <v>1100</v>
      </c>
      <c r="G629" s="3">
        <v>150</v>
      </c>
      <c r="H629" s="2" t="s">
        <v>3895</v>
      </c>
      <c r="I629" s="2">
        <v>229</v>
      </c>
    </row>
    <row r="630" ht="19" customHeight="1" spans="1:9">
      <c r="A630" s="2">
        <v>4</v>
      </c>
      <c r="B630" s="2">
        <v>4</v>
      </c>
      <c r="C630" s="2" t="s">
        <v>146</v>
      </c>
      <c r="D630" s="2" t="s">
        <v>121</v>
      </c>
      <c r="E630" s="2" t="s">
        <v>121</v>
      </c>
      <c r="F630" s="2" t="s">
        <v>1100</v>
      </c>
      <c r="G630" s="3">
        <v>95.33</v>
      </c>
      <c r="H630" s="2" t="s">
        <v>3895</v>
      </c>
      <c r="I630" s="2">
        <v>230</v>
      </c>
    </row>
    <row r="631" ht="19" customHeight="1" spans="1:9">
      <c r="A631" s="2">
        <v>4</v>
      </c>
      <c r="B631" s="2">
        <v>4</v>
      </c>
      <c r="C631" s="2" t="s">
        <v>153</v>
      </c>
      <c r="D631" s="2" t="s">
        <v>121</v>
      </c>
      <c r="E631" s="2" t="s">
        <v>121</v>
      </c>
      <c r="F631" s="2" t="s">
        <v>4</v>
      </c>
      <c r="G631" s="3">
        <v>260</v>
      </c>
      <c r="H631" s="2" t="s">
        <v>3895</v>
      </c>
      <c r="I631" s="2">
        <v>231</v>
      </c>
    </row>
    <row r="632" ht="19" customHeight="1" spans="1:9">
      <c r="A632" s="2">
        <v>4</v>
      </c>
      <c r="B632" s="2">
        <v>4</v>
      </c>
      <c r="C632" s="2" t="s">
        <v>160</v>
      </c>
      <c r="D632" s="2" t="s">
        <v>121</v>
      </c>
      <c r="E632" s="2" t="s">
        <v>121</v>
      </c>
      <c r="F632" s="2" t="s">
        <v>4</v>
      </c>
      <c r="G632" s="3">
        <v>260</v>
      </c>
      <c r="H632" s="2" t="s">
        <v>3895</v>
      </c>
      <c r="I632" s="2">
        <v>232</v>
      </c>
    </row>
    <row r="633" ht="19" customHeight="1" spans="1:9">
      <c r="A633" s="2">
        <v>4</v>
      </c>
      <c r="B633" s="2">
        <v>4</v>
      </c>
      <c r="C633" s="2" t="s">
        <v>164</v>
      </c>
      <c r="D633" s="2" t="s">
        <v>121</v>
      </c>
      <c r="E633" s="2" t="s">
        <v>121</v>
      </c>
      <c r="F633" s="2" t="s">
        <v>1100</v>
      </c>
      <c r="G633" s="3">
        <v>95.33</v>
      </c>
      <c r="H633" s="2" t="s">
        <v>3895</v>
      </c>
      <c r="I633" s="2">
        <v>233</v>
      </c>
    </row>
    <row r="634" ht="19" customHeight="1" spans="1:9">
      <c r="A634" s="2">
        <v>4</v>
      </c>
      <c r="B634" s="2">
        <v>4</v>
      </c>
      <c r="C634" s="2" t="s">
        <v>167</v>
      </c>
      <c r="D634" s="2" t="s">
        <v>121</v>
      </c>
      <c r="E634" s="2" t="s">
        <v>121</v>
      </c>
      <c r="F634" s="2" t="s">
        <v>1100</v>
      </c>
      <c r="G634" s="3">
        <v>95.33</v>
      </c>
      <c r="H634" s="2" t="s">
        <v>3895</v>
      </c>
      <c r="I634" s="2">
        <v>234</v>
      </c>
    </row>
    <row r="635" ht="19" customHeight="1" spans="1:9">
      <c r="A635" s="2">
        <v>4</v>
      </c>
      <c r="B635" s="2">
        <v>4</v>
      </c>
      <c r="C635" s="2" t="s">
        <v>3207</v>
      </c>
      <c r="D635" s="2" t="s">
        <v>121</v>
      </c>
      <c r="E635" s="2" t="s">
        <v>121</v>
      </c>
      <c r="F635" s="2" t="s">
        <v>1100</v>
      </c>
      <c r="G635" s="3">
        <v>150</v>
      </c>
      <c r="H635" s="2" t="s">
        <v>3895</v>
      </c>
      <c r="I635" s="2">
        <v>235</v>
      </c>
    </row>
    <row r="636" ht="19" customHeight="1" spans="1:9">
      <c r="A636" s="2">
        <v>4</v>
      </c>
      <c r="B636" s="2">
        <v>4</v>
      </c>
      <c r="C636" s="2" t="s">
        <v>509</v>
      </c>
      <c r="D636" s="2" t="s">
        <v>121</v>
      </c>
      <c r="E636" s="2" t="s">
        <v>121</v>
      </c>
      <c r="F636" s="2" t="s">
        <v>4</v>
      </c>
      <c r="G636" s="3">
        <v>150</v>
      </c>
      <c r="H636" s="2" t="s">
        <v>3895</v>
      </c>
      <c r="I636" s="2">
        <v>236</v>
      </c>
    </row>
    <row r="637" ht="19" customHeight="1" spans="1:9">
      <c r="A637" s="2">
        <v>4</v>
      </c>
      <c r="B637" s="2">
        <v>4</v>
      </c>
      <c r="C637" s="2" t="s">
        <v>510</v>
      </c>
      <c r="D637" s="2" t="s">
        <v>121</v>
      </c>
      <c r="E637" s="2" t="s">
        <v>121</v>
      </c>
      <c r="F637" s="2" t="s">
        <v>1100</v>
      </c>
      <c r="G637" s="3">
        <v>150</v>
      </c>
      <c r="H637" s="2" t="s">
        <v>3895</v>
      </c>
      <c r="I637" s="2">
        <v>237</v>
      </c>
    </row>
    <row r="638" ht="19" customHeight="1" spans="1:9">
      <c r="A638" s="2">
        <v>4</v>
      </c>
      <c r="B638" s="2">
        <v>4</v>
      </c>
      <c r="C638" s="2" t="s">
        <v>3219</v>
      </c>
      <c r="D638" s="2" t="s">
        <v>121</v>
      </c>
      <c r="E638" s="2" t="s">
        <v>121</v>
      </c>
      <c r="F638" s="2" t="s">
        <v>1100</v>
      </c>
      <c r="G638" s="3">
        <v>150</v>
      </c>
      <c r="H638" s="2" t="s">
        <v>3895</v>
      </c>
      <c r="I638" s="2">
        <v>238</v>
      </c>
    </row>
    <row r="639" ht="19" customHeight="1" spans="1:9">
      <c r="A639" s="2">
        <v>4</v>
      </c>
      <c r="B639" s="2">
        <v>4</v>
      </c>
      <c r="C639" s="2" t="s">
        <v>516</v>
      </c>
      <c r="D639" s="2" t="s">
        <v>121</v>
      </c>
      <c r="E639" s="2" t="s">
        <v>121</v>
      </c>
      <c r="F639" s="2" t="s">
        <v>1100</v>
      </c>
      <c r="G639" s="3">
        <v>150</v>
      </c>
      <c r="H639" s="2" t="s">
        <v>3895</v>
      </c>
      <c r="I639" s="2">
        <v>239</v>
      </c>
    </row>
    <row r="640" ht="19" customHeight="1" spans="1:9">
      <c r="A640" s="2">
        <v>4</v>
      </c>
      <c r="B640" s="2">
        <v>4</v>
      </c>
      <c r="C640" s="2" t="s">
        <v>521</v>
      </c>
      <c r="D640" s="2" t="s">
        <v>121</v>
      </c>
      <c r="E640" s="2" t="s">
        <v>121</v>
      </c>
      <c r="F640" s="2" t="s">
        <v>1100</v>
      </c>
      <c r="G640" s="3">
        <v>30</v>
      </c>
      <c r="H640" s="2" t="s">
        <v>3895</v>
      </c>
      <c r="I640" s="2">
        <v>240</v>
      </c>
    </row>
    <row r="641" ht="19" customHeight="1" spans="1:9">
      <c r="A641" s="2">
        <v>4</v>
      </c>
      <c r="B641" s="2">
        <v>4</v>
      </c>
      <c r="C641" s="2" t="s">
        <v>170</v>
      </c>
      <c r="D641" s="2" t="s">
        <v>121</v>
      </c>
      <c r="E641" s="2" t="s">
        <v>121</v>
      </c>
      <c r="F641" s="2" t="s">
        <v>1100</v>
      </c>
      <c r="G641" s="3">
        <v>150</v>
      </c>
      <c r="H641" s="2" t="s">
        <v>3895</v>
      </c>
      <c r="I641" s="2">
        <v>241</v>
      </c>
    </row>
    <row r="642" ht="19" customHeight="1" spans="1:9">
      <c r="A642" s="2">
        <v>4</v>
      </c>
      <c r="B642" s="2">
        <v>4</v>
      </c>
      <c r="C642" s="2" t="s">
        <v>522</v>
      </c>
      <c r="D642" s="2" t="s">
        <v>121</v>
      </c>
      <c r="E642" s="2" t="s">
        <v>121</v>
      </c>
      <c r="F642" s="2" t="s">
        <v>1100</v>
      </c>
      <c r="G642" s="3">
        <v>30</v>
      </c>
      <c r="H642" s="2" t="s">
        <v>3895</v>
      </c>
      <c r="I642" s="2">
        <v>242</v>
      </c>
    </row>
    <row r="643" ht="19" customHeight="1" spans="1:9">
      <c r="A643" s="2">
        <v>4</v>
      </c>
      <c r="B643" s="2">
        <v>4</v>
      </c>
      <c r="C643" s="2" t="s">
        <v>175</v>
      </c>
      <c r="D643" s="2" t="s">
        <v>121</v>
      </c>
      <c r="E643" s="2" t="s">
        <v>121</v>
      </c>
      <c r="F643" s="2" t="s">
        <v>1100</v>
      </c>
      <c r="G643" s="3">
        <v>150</v>
      </c>
      <c r="H643" s="2" t="s">
        <v>3895</v>
      </c>
      <c r="I643" s="2">
        <v>243</v>
      </c>
    </row>
    <row r="644" ht="19" customHeight="1" spans="1:9">
      <c r="A644" s="2">
        <v>4</v>
      </c>
      <c r="B644" s="2">
        <v>4</v>
      </c>
      <c r="C644" s="2" t="s">
        <v>3338</v>
      </c>
      <c r="D644" s="2" t="s">
        <v>121</v>
      </c>
      <c r="E644" s="2" t="s">
        <v>121</v>
      </c>
      <c r="F644" s="2" t="s">
        <v>1100</v>
      </c>
      <c r="G644" s="3">
        <v>150</v>
      </c>
      <c r="H644" s="2" t="s">
        <v>3895</v>
      </c>
      <c r="I644" s="2">
        <v>244</v>
      </c>
    </row>
    <row r="645" ht="19" customHeight="1" spans="1:9">
      <c r="A645" s="2">
        <v>4</v>
      </c>
      <c r="B645" s="2">
        <v>4</v>
      </c>
      <c r="C645" s="2" t="s">
        <v>539</v>
      </c>
      <c r="D645" s="2" t="s">
        <v>121</v>
      </c>
      <c r="E645" s="2" t="s">
        <v>121</v>
      </c>
      <c r="F645" s="2" t="s">
        <v>1100</v>
      </c>
      <c r="G645" s="3">
        <v>150</v>
      </c>
      <c r="H645" s="2" t="s">
        <v>3895</v>
      </c>
      <c r="I645" s="2">
        <v>245</v>
      </c>
    </row>
    <row r="646" ht="19" customHeight="1" spans="1:9">
      <c r="A646" s="2">
        <v>4</v>
      </c>
      <c r="B646" s="2">
        <v>4</v>
      </c>
      <c r="C646" s="2" t="s">
        <v>669</v>
      </c>
      <c r="D646" s="2" t="s">
        <v>121</v>
      </c>
      <c r="E646" s="2" t="s">
        <v>121</v>
      </c>
      <c r="F646" s="2" t="s">
        <v>4</v>
      </c>
      <c r="G646" s="3">
        <v>150</v>
      </c>
      <c r="H646" s="2" t="s">
        <v>3895</v>
      </c>
      <c r="I646" s="2">
        <v>246</v>
      </c>
    </row>
    <row r="647" ht="19" customHeight="1" spans="1:9">
      <c r="A647" s="2">
        <v>4</v>
      </c>
      <c r="B647" s="2">
        <v>4</v>
      </c>
      <c r="C647" s="2" t="s">
        <v>3370</v>
      </c>
      <c r="D647" s="2" t="s">
        <v>121</v>
      </c>
      <c r="E647" s="2" t="s">
        <v>121</v>
      </c>
      <c r="F647" s="2" t="s">
        <v>1100</v>
      </c>
      <c r="G647" s="3">
        <v>135</v>
      </c>
      <c r="H647" s="2" t="s">
        <v>3895</v>
      </c>
      <c r="I647" s="2">
        <v>247</v>
      </c>
    </row>
    <row r="648" ht="19" customHeight="1" spans="1:9">
      <c r="A648" s="2">
        <v>4</v>
      </c>
      <c r="B648" s="2">
        <v>4</v>
      </c>
      <c r="C648" s="2" t="s">
        <v>3372</v>
      </c>
      <c r="D648" s="2" t="s">
        <v>121</v>
      </c>
      <c r="E648" s="2" t="s">
        <v>121</v>
      </c>
      <c r="F648" s="2" t="s">
        <v>4</v>
      </c>
      <c r="G648" s="3">
        <v>150</v>
      </c>
      <c r="H648" s="2" t="s">
        <v>3895</v>
      </c>
      <c r="I648" s="2">
        <v>248</v>
      </c>
    </row>
    <row r="649" ht="19" customHeight="1" spans="1:9">
      <c r="A649" s="2">
        <v>4</v>
      </c>
      <c r="B649" s="2">
        <v>4</v>
      </c>
      <c r="C649" s="2" t="s">
        <v>547</v>
      </c>
      <c r="D649" s="2" t="s">
        <v>121</v>
      </c>
      <c r="E649" s="2" t="s">
        <v>121</v>
      </c>
      <c r="F649" s="2" t="s">
        <v>3896</v>
      </c>
      <c r="G649" s="3">
        <v>150</v>
      </c>
      <c r="H649" s="2" t="s">
        <v>3895</v>
      </c>
      <c r="I649" s="2">
        <v>249</v>
      </c>
    </row>
    <row r="650" ht="19" customHeight="1" spans="1:9">
      <c r="A650" s="2">
        <v>4</v>
      </c>
      <c r="B650" s="2">
        <v>4</v>
      </c>
      <c r="C650" s="2" t="s">
        <v>551</v>
      </c>
      <c r="D650" s="2" t="s">
        <v>121</v>
      </c>
      <c r="E650" s="2" t="s">
        <v>121</v>
      </c>
      <c r="F650" s="2" t="s">
        <v>1100</v>
      </c>
      <c r="G650" s="3">
        <v>150</v>
      </c>
      <c r="H650" s="2" t="s">
        <v>3895</v>
      </c>
      <c r="I650" s="2">
        <v>250</v>
      </c>
    </row>
    <row r="651" ht="19" customHeight="1" spans="1:9">
      <c r="A651" s="2">
        <v>4</v>
      </c>
      <c r="B651" s="2">
        <v>1</v>
      </c>
      <c r="C651" s="2" t="s">
        <v>552</v>
      </c>
      <c r="D651" s="2" t="s">
        <v>121</v>
      </c>
      <c r="E651" s="2" t="s">
        <v>121</v>
      </c>
      <c r="F651" s="2" t="s">
        <v>691</v>
      </c>
      <c r="G651" s="3">
        <v>150</v>
      </c>
      <c r="H651" s="2" t="s">
        <v>3895</v>
      </c>
      <c r="I651" s="2">
        <v>251</v>
      </c>
    </row>
    <row r="652" ht="19" customHeight="1" spans="1:9">
      <c r="A652" s="2">
        <v>4</v>
      </c>
      <c r="B652" s="2">
        <v>2</v>
      </c>
      <c r="C652" s="2" t="s">
        <v>552</v>
      </c>
      <c r="D652" s="2" t="s">
        <v>121</v>
      </c>
      <c r="E652" s="2" t="s">
        <v>121</v>
      </c>
      <c r="F652" s="2" t="s">
        <v>692</v>
      </c>
      <c r="G652" s="3">
        <v>150</v>
      </c>
      <c r="H652" s="2" t="s">
        <v>3895</v>
      </c>
      <c r="I652" s="2">
        <v>252</v>
      </c>
    </row>
    <row r="653" ht="19" customHeight="1" spans="1:9">
      <c r="A653" s="2">
        <v>4</v>
      </c>
      <c r="B653" s="2">
        <v>4</v>
      </c>
      <c r="C653" s="2" t="s">
        <v>552</v>
      </c>
      <c r="D653" s="2" t="s">
        <v>121</v>
      </c>
      <c r="E653" s="2" t="s">
        <v>121</v>
      </c>
      <c r="F653" s="2" t="s">
        <v>1100</v>
      </c>
      <c r="G653" s="3">
        <v>150</v>
      </c>
      <c r="H653" s="2" t="s">
        <v>3895</v>
      </c>
      <c r="I653" s="2">
        <v>253</v>
      </c>
    </row>
    <row r="654" ht="19" customHeight="1" spans="1:9">
      <c r="A654" s="2">
        <v>4</v>
      </c>
      <c r="B654" s="2">
        <v>4</v>
      </c>
      <c r="C654" s="2" t="s">
        <v>573</v>
      </c>
      <c r="D654" s="2" t="s">
        <v>564</v>
      </c>
      <c r="E654" s="2" t="s">
        <v>564</v>
      </c>
      <c r="F654" s="2" t="s">
        <v>1100</v>
      </c>
      <c r="G654" s="3">
        <v>150</v>
      </c>
      <c r="H654" s="2" t="s">
        <v>3895</v>
      </c>
      <c r="I654" s="2">
        <v>254</v>
      </c>
    </row>
    <row r="655" ht="19" customHeight="1" spans="1:9">
      <c r="A655" s="2">
        <v>4</v>
      </c>
      <c r="B655" s="2">
        <v>4</v>
      </c>
      <c r="C655" s="2" t="s">
        <v>3048</v>
      </c>
      <c r="D655" s="2" t="s">
        <v>564</v>
      </c>
      <c r="E655" s="2" t="s">
        <v>564</v>
      </c>
      <c r="F655" s="2" t="s">
        <v>1100</v>
      </c>
      <c r="G655" s="3">
        <v>150</v>
      </c>
      <c r="H655" s="2" t="s">
        <v>3895</v>
      </c>
      <c r="I655" s="2">
        <v>255</v>
      </c>
    </row>
    <row r="656" ht="19" customHeight="1" spans="1:9">
      <c r="A656" s="2">
        <v>4</v>
      </c>
      <c r="B656" s="2">
        <v>3</v>
      </c>
      <c r="C656" s="2" t="s">
        <v>594</v>
      </c>
      <c r="D656" s="2" t="s">
        <v>564</v>
      </c>
      <c r="E656" s="2" t="s">
        <v>564</v>
      </c>
      <c r="F656" s="2" t="s">
        <v>693</v>
      </c>
      <c r="G656" s="3">
        <v>77.42</v>
      </c>
      <c r="H656" s="2" t="s">
        <v>3895</v>
      </c>
      <c r="I656" s="2">
        <v>256</v>
      </c>
    </row>
    <row r="657" ht="19" customHeight="1" spans="1:9">
      <c r="A657" s="2">
        <v>4</v>
      </c>
      <c r="B657" s="2">
        <v>4</v>
      </c>
      <c r="C657" s="2" t="s">
        <v>594</v>
      </c>
      <c r="D657" s="2" t="s">
        <v>564</v>
      </c>
      <c r="E657" s="2" t="s">
        <v>564</v>
      </c>
      <c r="F657" s="2" t="s">
        <v>1100</v>
      </c>
      <c r="G657" s="3">
        <v>115</v>
      </c>
      <c r="H657" s="2" t="s">
        <v>3895</v>
      </c>
      <c r="I657" s="2">
        <v>257</v>
      </c>
    </row>
    <row r="658" ht="19" customHeight="1" spans="1:9">
      <c r="A658" s="2">
        <v>4</v>
      </c>
      <c r="B658" s="2">
        <v>4</v>
      </c>
      <c r="C658" s="2" t="s">
        <v>612</v>
      </c>
      <c r="D658" s="2" t="s">
        <v>564</v>
      </c>
      <c r="E658" s="2" t="s">
        <v>564</v>
      </c>
      <c r="F658" s="2" t="s">
        <v>4</v>
      </c>
      <c r="G658" s="3">
        <v>260</v>
      </c>
      <c r="H658" s="2" t="s">
        <v>3895</v>
      </c>
      <c r="I658" s="2">
        <v>258</v>
      </c>
    </row>
    <row r="659" ht="19" customHeight="1" spans="1:9">
      <c r="A659" s="2">
        <v>4</v>
      </c>
      <c r="B659" s="2">
        <v>4</v>
      </c>
      <c r="C659" s="2" t="s">
        <v>3685</v>
      </c>
      <c r="D659" s="2" t="s">
        <v>564</v>
      </c>
      <c r="E659" s="2" t="s">
        <v>564</v>
      </c>
      <c r="F659" s="2" t="s">
        <v>1100</v>
      </c>
      <c r="G659" s="3">
        <v>15</v>
      </c>
      <c r="H659" s="2" t="s">
        <v>3895</v>
      </c>
      <c r="I659" s="2">
        <v>259</v>
      </c>
    </row>
    <row r="660" ht="19" customHeight="1" spans="1:9">
      <c r="A660" s="2">
        <v>4</v>
      </c>
      <c r="B660" s="2">
        <v>4</v>
      </c>
      <c r="C660" s="2" t="s">
        <v>633</v>
      </c>
      <c r="D660" s="2" t="s">
        <v>564</v>
      </c>
      <c r="E660" s="2" t="s">
        <v>564</v>
      </c>
      <c r="F660" s="2" t="s">
        <v>4</v>
      </c>
      <c r="G660" s="3">
        <v>150</v>
      </c>
      <c r="H660" s="2" t="s">
        <v>3895</v>
      </c>
      <c r="I660" s="2">
        <v>260</v>
      </c>
    </row>
    <row r="661" ht="19" customHeight="1" spans="1:9">
      <c r="A661" s="2">
        <v>4</v>
      </c>
      <c r="B661" s="2">
        <v>4</v>
      </c>
      <c r="C661" s="2" t="s">
        <v>637</v>
      </c>
      <c r="D661" s="2" t="s">
        <v>564</v>
      </c>
      <c r="E661" s="2" t="s">
        <v>564</v>
      </c>
      <c r="F661" s="2" t="s">
        <v>1100</v>
      </c>
      <c r="G661" s="3">
        <v>150</v>
      </c>
      <c r="H661" s="2" t="s">
        <v>3895</v>
      </c>
      <c r="I661" s="2">
        <v>261</v>
      </c>
    </row>
    <row r="662" ht="19" customHeight="1" spans="1:9">
      <c r="A662" s="2">
        <v>4</v>
      </c>
      <c r="B662" s="2">
        <v>4</v>
      </c>
      <c r="C662" s="2" t="s">
        <v>641</v>
      </c>
      <c r="D662" s="2" t="s">
        <v>564</v>
      </c>
      <c r="E662" s="2" t="s">
        <v>564</v>
      </c>
      <c r="F662" s="2" t="s">
        <v>1100</v>
      </c>
      <c r="G662" s="3">
        <v>150</v>
      </c>
      <c r="H662" s="2" t="s">
        <v>3895</v>
      </c>
      <c r="I662" s="2">
        <v>262</v>
      </c>
    </row>
    <row r="663" ht="19" customHeight="1" spans="1:9">
      <c r="A663" s="2">
        <v>4</v>
      </c>
      <c r="B663" s="2">
        <v>4</v>
      </c>
      <c r="C663" s="2" t="s">
        <v>3230</v>
      </c>
      <c r="D663" s="2" t="s">
        <v>564</v>
      </c>
      <c r="E663" s="2" t="s">
        <v>564</v>
      </c>
      <c r="F663" s="2" t="s">
        <v>1100</v>
      </c>
      <c r="G663" s="3">
        <v>150</v>
      </c>
      <c r="H663" s="2" t="s">
        <v>3895</v>
      </c>
      <c r="I663" s="2">
        <v>263</v>
      </c>
    </row>
    <row r="664" ht="19" customHeight="1" spans="1:9">
      <c r="A664" s="2">
        <v>4</v>
      </c>
      <c r="B664" s="2">
        <v>4</v>
      </c>
      <c r="C664" s="2" t="s">
        <v>3579</v>
      </c>
      <c r="D664" s="2" t="s">
        <v>564</v>
      </c>
      <c r="E664" s="2" t="s">
        <v>564</v>
      </c>
      <c r="F664" s="2" t="s">
        <v>3896</v>
      </c>
      <c r="G664" s="3">
        <v>260</v>
      </c>
      <c r="H664" s="2" t="s">
        <v>3895</v>
      </c>
      <c r="I664" s="2">
        <v>264</v>
      </c>
    </row>
    <row r="665" ht="19" customHeight="1" spans="1:9">
      <c r="A665" s="2">
        <v>4</v>
      </c>
      <c r="B665" s="2">
        <v>4</v>
      </c>
      <c r="C665" s="2" t="s">
        <v>658</v>
      </c>
      <c r="D665" s="2" t="s">
        <v>564</v>
      </c>
      <c r="E665" s="2" t="s">
        <v>564</v>
      </c>
      <c r="F665" s="2" t="s">
        <v>1100</v>
      </c>
      <c r="G665" s="3">
        <v>150</v>
      </c>
      <c r="H665" s="2" t="s">
        <v>3895</v>
      </c>
      <c r="I665" s="2">
        <v>265</v>
      </c>
    </row>
    <row r="666" ht="19" customHeight="1" spans="1:9">
      <c r="A666" s="2">
        <v>4</v>
      </c>
      <c r="B666" s="2">
        <v>4</v>
      </c>
      <c r="C666" s="2" t="s">
        <v>537</v>
      </c>
      <c r="D666" s="2" t="s">
        <v>564</v>
      </c>
      <c r="E666" s="2" t="s">
        <v>564</v>
      </c>
      <c r="F666" s="2" t="s">
        <v>1100</v>
      </c>
      <c r="G666" s="3">
        <v>150</v>
      </c>
      <c r="H666" s="2" t="s">
        <v>3895</v>
      </c>
      <c r="I666" s="2">
        <v>266</v>
      </c>
    </row>
    <row r="667" ht="19" customHeight="1" spans="1:9">
      <c r="A667" s="2">
        <v>4</v>
      </c>
      <c r="B667" s="2">
        <v>4</v>
      </c>
      <c r="C667" s="2" t="s">
        <v>664</v>
      </c>
      <c r="D667" s="2" t="s">
        <v>564</v>
      </c>
      <c r="E667" s="2" t="s">
        <v>564</v>
      </c>
      <c r="F667" s="2" t="s">
        <v>1100</v>
      </c>
      <c r="G667" s="3">
        <v>150</v>
      </c>
      <c r="H667" s="2" t="s">
        <v>3895</v>
      </c>
      <c r="I667" s="2">
        <v>267</v>
      </c>
    </row>
    <row r="668" ht="19" customHeight="1" spans="1:9">
      <c r="A668" s="2">
        <v>4</v>
      </c>
      <c r="B668" s="2">
        <v>4</v>
      </c>
      <c r="C668" s="2" t="s">
        <v>667</v>
      </c>
      <c r="D668" s="2" t="s">
        <v>564</v>
      </c>
      <c r="E668" s="2" t="s">
        <v>564</v>
      </c>
      <c r="F668" s="2" t="s">
        <v>4</v>
      </c>
      <c r="G668" s="3">
        <v>150</v>
      </c>
      <c r="H668" s="2" t="s">
        <v>3895</v>
      </c>
      <c r="I668" s="2">
        <v>268</v>
      </c>
    </row>
    <row r="669" ht="19" customHeight="1" spans="1:9">
      <c r="A669" s="2">
        <v>4</v>
      </c>
      <c r="B669" s="2">
        <v>4</v>
      </c>
      <c r="C669" s="2" t="s">
        <v>540</v>
      </c>
      <c r="D669" s="2" t="s">
        <v>564</v>
      </c>
      <c r="E669" s="2" t="s">
        <v>564</v>
      </c>
      <c r="F669" s="2" t="s">
        <v>1100</v>
      </c>
      <c r="G669" s="3">
        <v>150</v>
      </c>
      <c r="H669" s="2" t="s">
        <v>3895</v>
      </c>
      <c r="I669" s="2">
        <v>269</v>
      </c>
    </row>
    <row r="670" ht="19" customHeight="1" spans="1:9">
      <c r="A670" s="2">
        <v>4</v>
      </c>
      <c r="B670" s="2">
        <v>4</v>
      </c>
      <c r="C670" s="2" t="s">
        <v>541</v>
      </c>
      <c r="D670" s="2" t="s">
        <v>564</v>
      </c>
      <c r="E670" s="2" t="s">
        <v>564</v>
      </c>
      <c r="F670" s="2" t="s">
        <v>1100</v>
      </c>
      <c r="G670" s="3">
        <v>150</v>
      </c>
      <c r="H670" s="2" t="s">
        <v>3895</v>
      </c>
      <c r="I670" s="2">
        <v>270</v>
      </c>
    </row>
    <row r="671" ht="19" customHeight="1" spans="1:9">
      <c r="A671" s="2">
        <v>4</v>
      </c>
      <c r="B671" s="2">
        <v>4</v>
      </c>
      <c r="C671" s="2" t="s">
        <v>555</v>
      </c>
      <c r="D671" s="2" t="s">
        <v>564</v>
      </c>
      <c r="E671" s="2" t="s">
        <v>564</v>
      </c>
      <c r="F671" s="2" t="s">
        <v>1100</v>
      </c>
      <c r="G671" s="3">
        <v>150</v>
      </c>
      <c r="H671" s="2" t="s">
        <v>3895</v>
      </c>
      <c r="I671" s="2">
        <v>271</v>
      </c>
    </row>
    <row r="672" ht="19" customHeight="1" spans="1:9">
      <c r="A672" s="2">
        <v>4</v>
      </c>
      <c r="B672" s="2">
        <v>4</v>
      </c>
      <c r="C672" s="2" t="s">
        <v>170</v>
      </c>
      <c r="D672" s="2" t="s">
        <v>3273</v>
      </c>
      <c r="E672" s="2" t="s">
        <v>3273</v>
      </c>
      <c r="F672" s="2" t="s">
        <v>4</v>
      </c>
      <c r="G672" s="3">
        <v>150</v>
      </c>
      <c r="H672" s="2" t="s">
        <v>3895</v>
      </c>
      <c r="I672" s="2">
        <v>272</v>
      </c>
    </row>
    <row r="673" ht="19" customHeight="1" spans="1:9">
      <c r="A673" s="2">
        <v>5</v>
      </c>
      <c r="B673" s="2">
        <v>5</v>
      </c>
      <c r="C673" s="2" t="s">
        <v>3251</v>
      </c>
      <c r="D673" s="2" t="s">
        <v>3070</v>
      </c>
      <c r="E673" s="2" t="s">
        <v>3070</v>
      </c>
      <c r="F673" s="2" t="s">
        <v>4</v>
      </c>
      <c r="G673" s="3">
        <v>150</v>
      </c>
      <c r="H673" s="2" t="s">
        <v>3897</v>
      </c>
      <c r="I673" s="2">
        <v>2</v>
      </c>
    </row>
    <row r="674" ht="19" customHeight="1" spans="1:9">
      <c r="A674" s="2">
        <v>5</v>
      </c>
      <c r="B674" s="2">
        <v>5</v>
      </c>
      <c r="C674" s="2" t="s">
        <v>3745</v>
      </c>
      <c r="D674" s="2" t="s">
        <v>3070</v>
      </c>
      <c r="E674" s="2" t="s">
        <v>3070</v>
      </c>
      <c r="F674" s="2" t="s">
        <v>3898</v>
      </c>
      <c r="G674" s="3">
        <v>58.06</v>
      </c>
      <c r="H674" s="2" t="s">
        <v>3897</v>
      </c>
      <c r="I674" s="2">
        <v>3</v>
      </c>
    </row>
    <row r="675" ht="19" customHeight="1" spans="1:9">
      <c r="A675" s="2">
        <v>5</v>
      </c>
      <c r="B675" s="2">
        <v>5</v>
      </c>
      <c r="C675" s="2" t="s">
        <v>675</v>
      </c>
      <c r="D675" s="2" t="s">
        <v>3070</v>
      </c>
      <c r="E675" s="2" t="s">
        <v>3070</v>
      </c>
      <c r="F675" s="2" t="s">
        <v>1100</v>
      </c>
      <c r="G675" s="3">
        <v>150</v>
      </c>
      <c r="H675" s="2" t="s">
        <v>3897</v>
      </c>
      <c r="I675" s="2">
        <v>4</v>
      </c>
    </row>
    <row r="676" ht="19" customHeight="1" spans="1:9">
      <c r="A676" s="2">
        <v>5</v>
      </c>
      <c r="B676" s="2">
        <v>5</v>
      </c>
      <c r="C676" s="2" t="s">
        <v>676</v>
      </c>
      <c r="D676" s="2" t="s">
        <v>3070</v>
      </c>
      <c r="E676" s="2" t="s">
        <v>3070</v>
      </c>
      <c r="F676" s="2" t="s">
        <v>1100</v>
      </c>
      <c r="G676" s="3">
        <v>150</v>
      </c>
      <c r="H676" s="2" t="s">
        <v>3897</v>
      </c>
      <c r="I676" s="2">
        <v>5</v>
      </c>
    </row>
    <row r="677" ht="19" customHeight="1" spans="1:9">
      <c r="A677" s="2">
        <v>5</v>
      </c>
      <c r="B677" s="2">
        <v>5</v>
      </c>
      <c r="C677" s="2" t="s">
        <v>178</v>
      </c>
      <c r="D677" s="2" t="s">
        <v>179</v>
      </c>
      <c r="E677" s="2" t="s">
        <v>179</v>
      </c>
      <c r="F677" s="2" t="s">
        <v>1100</v>
      </c>
      <c r="G677" s="3">
        <v>612.9</v>
      </c>
      <c r="H677" s="2" t="s">
        <v>3897</v>
      </c>
      <c r="I677" s="2">
        <v>6</v>
      </c>
    </row>
    <row r="678" ht="19" customHeight="1" spans="1:9">
      <c r="A678" s="2">
        <v>5</v>
      </c>
      <c r="B678" s="2">
        <v>5</v>
      </c>
      <c r="C678" s="2" t="s">
        <v>182</v>
      </c>
      <c r="D678" s="2" t="s">
        <v>179</v>
      </c>
      <c r="E678" s="2" t="s">
        <v>179</v>
      </c>
      <c r="F678" s="2" t="s">
        <v>4</v>
      </c>
      <c r="G678" s="3">
        <v>1000</v>
      </c>
      <c r="H678" s="2" t="s">
        <v>3897</v>
      </c>
      <c r="I678" s="2">
        <v>7</v>
      </c>
    </row>
    <row r="679" ht="19" customHeight="1" spans="1:9">
      <c r="A679" s="2">
        <v>5</v>
      </c>
      <c r="B679" s="2">
        <v>5</v>
      </c>
      <c r="C679" s="2" t="s">
        <v>185</v>
      </c>
      <c r="D679" s="2" t="s">
        <v>179</v>
      </c>
      <c r="E679" s="2" t="s">
        <v>179</v>
      </c>
      <c r="F679" s="2" t="s">
        <v>4</v>
      </c>
      <c r="G679" s="3">
        <v>1000</v>
      </c>
      <c r="H679" s="2" t="s">
        <v>3897</v>
      </c>
      <c r="I679" s="2">
        <v>8</v>
      </c>
    </row>
    <row r="680" ht="19" customHeight="1" spans="1:9">
      <c r="A680" s="2">
        <v>5</v>
      </c>
      <c r="B680" s="2">
        <v>4</v>
      </c>
      <c r="C680" s="2" t="s">
        <v>187</v>
      </c>
      <c r="D680" s="2" t="s">
        <v>179</v>
      </c>
      <c r="E680" s="2" t="s">
        <v>179</v>
      </c>
      <c r="F680" s="2" t="s">
        <v>694</v>
      </c>
      <c r="G680" s="3">
        <v>100</v>
      </c>
      <c r="H680" s="2" t="s">
        <v>3897</v>
      </c>
      <c r="I680" s="2">
        <v>9</v>
      </c>
    </row>
    <row r="681" ht="19" customHeight="1" spans="1:9">
      <c r="A681" s="2">
        <v>5</v>
      </c>
      <c r="B681" s="2">
        <v>5</v>
      </c>
      <c r="C681" s="2" t="s">
        <v>187</v>
      </c>
      <c r="D681" s="2" t="s">
        <v>179</v>
      </c>
      <c r="E681" s="2" t="s">
        <v>179</v>
      </c>
      <c r="F681" s="2" t="s">
        <v>1100</v>
      </c>
      <c r="G681" s="3">
        <v>1000</v>
      </c>
      <c r="H681" s="2" t="s">
        <v>3897</v>
      </c>
      <c r="I681" s="2">
        <v>10</v>
      </c>
    </row>
    <row r="682" ht="19" customHeight="1" spans="1:9">
      <c r="A682" s="2">
        <v>5</v>
      </c>
      <c r="B682" s="2">
        <v>5</v>
      </c>
      <c r="C682" s="2" t="s">
        <v>190</v>
      </c>
      <c r="D682" s="2" t="s">
        <v>179</v>
      </c>
      <c r="E682" s="2" t="s">
        <v>179</v>
      </c>
      <c r="F682" s="2" t="s">
        <v>1100</v>
      </c>
      <c r="G682" s="3">
        <v>1000</v>
      </c>
      <c r="H682" s="2" t="s">
        <v>3897</v>
      </c>
      <c r="I682" s="2">
        <v>11</v>
      </c>
    </row>
    <row r="683" ht="19" customHeight="1" spans="1:9">
      <c r="A683" s="2">
        <v>5</v>
      </c>
      <c r="B683" s="2">
        <v>5</v>
      </c>
      <c r="C683" s="2" t="s">
        <v>192</v>
      </c>
      <c r="D683" s="2" t="s">
        <v>179</v>
      </c>
      <c r="E683" s="2" t="s">
        <v>179</v>
      </c>
      <c r="F683" s="2" t="s">
        <v>4</v>
      </c>
      <c r="G683" s="3">
        <v>1000</v>
      </c>
      <c r="H683" s="2" t="s">
        <v>3897</v>
      </c>
      <c r="I683" s="2">
        <v>12</v>
      </c>
    </row>
    <row r="684" ht="19" customHeight="1" spans="1:9">
      <c r="A684" s="2">
        <v>5</v>
      </c>
      <c r="B684" s="2">
        <v>5</v>
      </c>
      <c r="C684" s="2" t="s">
        <v>195</v>
      </c>
      <c r="D684" s="2" t="s">
        <v>179</v>
      </c>
      <c r="E684" s="2" t="s">
        <v>179</v>
      </c>
      <c r="F684" s="2" t="s">
        <v>4</v>
      </c>
      <c r="G684" s="3">
        <v>1000</v>
      </c>
      <c r="H684" s="2" t="s">
        <v>3897</v>
      </c>
      <c r="I684" s="2">
        <v>13</v>
      </c>
    </row>
    <row r="685" ht="19" customHeight="1" spans="1:9">
      <c r="A685" s="2">
        <v>5</v>
      </c>
      <c r="B685" s="2">
        <v>5</v>
      </c>
      <c r="C685" s="2" t="s">
        <v>196</v>
      </c>
      <c r="D685" s="2" t="s">
        <v>179</v>
      </c>
      <c r="E685" s="2" t="s">
        <v>179</v>
      </c>
      <c r="F685" s="2" t="s">
        <v>4</v>
      </c>
      <c r="G685" s="3">
        <v>1000</v>
      </c>
      <c r="H685" s="2" t="s">
        <v>3897</v>
      </c>
      <c r="I685" s="2">
        <v>14</v>
      </c>
    </row>
    <row r="686" ht="19" customHeight="1" spans="1:9">
      <c r="A686" s="2">
        <v>5</v>
      </c>
      <c r="B686" s="2">
        <v>5</v>
      </c>
      <c r="C686" s="2" t="s">
        <v>3005</v>
      </c>
      <c r="D686" s="2" t="s">
        <v>179</v>
      </c>
      <c r="E686" s="2" t="s">
        <v>179</v>
      </c>
      <c r="F686" s="2" t="s">
        <v>1100</v>
      </c>
      <c r="G686" s="3">
        <v>612.9</v>
      </c>
      <c r="H686" s="2" t="s">
        <v>3897</v>
      </c>
      <c r="I686" s="2">
        <v>15</v>
      </c>
    </row>
    <row r="687" ht="19" customHeight="1" spans="1:9">
      <c r="A687" s="2">
        <v>5</v>
      </c>
      <c r="B687" s="2">
        <v>5</v>
      </c>
      <c r="C687" s="2" t="s">
        <v>197</v>
      </c>
      <c r="D687" s="2" t="s">
        <v>179</v>
      </c>
      <c r="E687" s="2" t="s">
        <v>179</v>
      </c>
      <c r="F687" s="2" t="s">
        <v>1100</v>
      </c>
      <c r="G687" s="3">
        <v>1000</v>
      </c>
      <c r="H687" s="2" t="s">
        <v>3897</v>
      </c>
      <c r="I687" s="2">
        <v>16</v>
      </c>
    </row>
    <row r="688" ht="19" customHeight="1" spans="1:9">
      <c r="A688" s="2">
        <v>5</v>
      </c>
      <c r="B688" s="2">
        <v>5</v>
      </c>
      <c r="C688" s="2" t="s">
        <v>200</v>
      </c>
      <c r="D688" s="2" t="s">
        <v>179</v>
      </c>
      <c r="E688" s="2" t="s">
        <v>179</v>
      </c>
      <c r="F688" s="2" t="s">
        <v>1100</v>
      </c>
      <c r="G688" s="3">
        <v>1000</v>
      </c>
      <c r="H688" s="2" t="s">
        <v>3897</v>
      </c>
      <c r="I688" s="2">
        <v>17</v>
      </c>
    </row>
    <row r="689" ht="19" customHeight="1" spans="1:9">
      <c r="A689" s="2">
        <v>5</v>
      </c>
      <c r="B689" s="2">
        <v>5</v>
      </c>
      <c r="C689" s="2" t="s">
        <v>128</v>
      </c>
      <c r="D689" s="2" t="s">
        <v>179</v>
      </c>
      <c r="E689" s="2" t="s">
        <v>179</v>
      </c>
      <c r="F689" s="2" t="s">
        <v>1100</v>
      </c>
      <c r="G689" s="3">
        <v>838.71</v>
      </c>
      <c r="H689" s="2" t="s">
        <v>3897</v>
      </c>
      <c r="I689" s="2">
        <v>18</v>
      </c>
    </row>
    <row r="690" ht="19" customHeight="1" spans="1:9">
      <c r="A690" s="2">
        <v>5</v>
      </c>
      <c r="B690" s="2">
        <v>5</v>
      </c>
      <c r="C690" s="2" t="s">
        <v>208</v>
      </c>
      <c r="D690" s="2" t="s">
        <v>179</v>
      </c>
      <c r="E690" s="2" t="s">
        <v>179</v>
      </c>
      <c r="F690" s="2" t="s">
        <v>3898</v>
      </c>
      <c r="G690" s="3">
        <v>1000</v>
      </c>
      <c r="H690" s="2" t="s">
        <v>3897</v>
      </c>
      <c r="I690" s="2">
        <v>19</v>
      </c>
    </row>
    <row r="691" ht="19" customHeight="1" spans="1:9">
      <c r="A691" s="2">
        <v>5</v>
      </c>
      <c r="B691" s="2">
        <v>3</v>
      </c>
      <c r="C691" s="2" t="s">
        <v>209</v>
      </c>
      <c r="D691" s="2" t="s">
        <v>179</v>
      </c>
      <c r="E691" s="2" t="s">
        <v>179</v>
      </c>
      <c r="F691" s="2" t="s">
        <v>693</v>
      </c>
      <c r="G691" s="3">
        <v>290.32</v>
      </c>
      <c r="H691" s="2" t="s">
        <v>3897</v>
      </c>
      <c r="I691" s="2">
        <v>20</v>
      </c>
    </row>
    <row r="692" ht="19" customHeight="1" spans="1:9">
      <c r="A692" s="2">
        <v>5</v>
      </c>
      <c r="B692" s="2">
        <v>5</v>
      </c>
      <c r="C692" s="2" t="s">
        <v>209</v>
      </c>
      <c r="D692" s="2" t="s">
        <v>179</v>
      </c>
      <c r="E692" s="2" t="s">
        <v>179</v>
      </c>
      <c r="F692" s="2" t="s">
        <v>1100</v>
      </c>
      <c r="G692" s="3">
        <v>1000</v>
      </c>
      <c r="H692" s="2" t="s">
        <v>3897</v>
      </c>
      <c r="I692" s="2">
        <v>21</v>
      </c>
    </row>
    <row r="693" ht="19" customHeight="1" spans="1:9">
      <c r="A693" s="2">
        <v>5</v>
      </c>
      <c r="B693" s="2">
        <v>5</v>
      </c>
      <c r="C693" s="2" t="s">
        <v>215</v>
      </c>
      <c r="D693" s="2" t="s">
        <v>179</v>
      </c>
      <c r="E693" s="2" t="s">
        <v>179</v>
      </c>
      <c r="F693" s="2" t="s">
        <v>1100</v>
      </c>
      <c r="G693" s="3">
        <v>1000</v>
      </c>
      <c r="H693" s="2" t="s">
        <v>3897</v>
      </c>
      <c r="I693" s="2">
        <v>22</v>
      </c>
    </row>
    <row r="694" ht="19" customHeight="1" spans="1:9">
      <c r="A694" s="2">
        <v>5</v>
      </c>
      <c r="B694" s="2">
        <v>5</v>
      </c>
      <c r="C694" s="2" t="s">
        <v>218</v>
      </c>
      <c r="D694" s="2" t="s">
        <v>179</v>
      </c>
      <c r="E694" s="2" t="s">
        <v>179</v>
      </c>
      <c r="F694" s="2" t="s">
        <v>1100</v>
      </c>
      <c r="G694" s="3">
        <v>1000</v>
      </c>
      <c r="H694" s="2" t="s">
        <v>3897</v>
      </c>
      <c r="I694" s="2">
        <v>23</v>
      </c>
    </row>
    <row r="695" ht="19" customHeight="1" spans="1:9">
      <c r="A695" s="2">
        <v>5</v>
      </c>
      <c r="B695" s="2">
        <v>5</v>
      </c>
      <c r="C695" s="2" t="s">
        <v>221</v>
      </c>
      <c r="D695" s="2" t="s">
        <v>179</v>
      </c>
      <c r="E695" s="2" t="s">
        <v>179</v>
      </c>
      <c r="F695" s="2" t="s">
        <v>1100</v>
      </c>
      <c r="G695" s="3">
        <v>1032.26</v>
      </c>
      <c r="H695" s="2" t="s">
        <v>3897</v>
      </c>
      <c r="I695" s="2">
        <v>24</v>
      </c>
    </row>
    <row r="696" ht="19" customHeight="1" spans="1:9">
      <c r="A696" s="2">
        <v>5</v>
      </c>
      <c r="B696" s="2">
        <v>3</v>
      </c>
      <c r="C696" s="2" t="s">
        <v>222</v>
      </c>
      <c r="D696" s="2" t="s">
        <v>179</v>
      </c>
      <c r="E696" s="2" t="s">
        <v>179</v>
      </c>
      <c r="F696" s="2" t="s">
        <v>693</v>
      </c>
      <c r="G696" s="3">
        <v>1000</v>
      </c>
      <c r="H696" s="2" t="s">
        <v>3897</v>
      </c>
      <c r="I696" s="2">
        <v>25</v>
      </c>
    </row>
    <row r="697" ht="19" customHeight="1" spans="1:9">
      <c r="A697" s="2">
        <v>5</v>
      </c>
      <c r="B697" s="2">
        <v>5</v>
      </c>
      <c r="C697" s="2" t="s">
        <v>222</v>
      </c>
      <c r="D697" s="2" t="s">
        <v>179</v>
      </c>
      <c r="E697" s="2" t="s">
        <v>179</v>
      </c>
      <c r="F697" s="2" t="s">
        <v>1100</v>
      </c>
      <c r="G697" s="3">
        <v>1000</v>
      </c>
      <c r="H697" s="2" t="s">
        <v>3897</v>
      </c>
      <c r="I697" s="2">
        <v>26</v>
      </c>
    </row>
    <row r="698" ht="19" customHeight="1" spans="1:9">
      <c r="A698" s="2">
        <v>5</v>
      </c>
      <c r="B698" s="2">
        <v>4</v>
      </c>
      <c r="C698" s="2" t="s">
        <v>62</v>
      </c>
      <c r="D698" s="2" t="s">
        <v>179</v>
      </c>
      <c r="E698" s="2" t="s">
        <v>179</v>
      </c>
      <c r="F698" s="2" t="s">
        <v>694</v>
      </c>
      <c r="G698" s="3">
        <v>1000</v>
      </c>
      <c r="H698" s="2" t="s">
        <v>3897</v>
      </c>
      <c r="I698" s="2">
        <v>27</v>
      </c>
    </row>
    <row r="699" ht="19" customHeight="1" spans="1:9">
      <c r="A699" s="2">
        <v>5</v>
      </c>
      <c r="B699" s="2">
        <v>5</v>
      </c>
      <c r="C699" s="2" t="s">
        <v>62</v>
      </c>
      <c r="D699" s="2" t="s">
        <v>179</v>
      </c>
      <c r="E699" s="2" t="s">
        <v>179</v>
      </c>
      <c r="F699" s="2" t="s">
        <v>1100</v>
      </c>
      <c r="G699" s="3">
        <v>838.71</v>
      </c>
      <c r="H699" s="2" t="s">
        <v>3897</v>
      </c>
      <c r="I699" s="2">
        <v>28</v>
      </c>
    </row>
    <row r="700" ht="19" customHeight="1" spans="1:9">
      <c r="A700" s="2">
        <v>5</v>
      </c>
      <c r="B700" s="2">
        <v>4</v>
      </c>
      <c r="C700" s="2" t="s">
        <v>343</v>
      </c>
      <c r="D700" s="2" t="s">
        <v>179</v>
      </c>
      <c r="E700" s="2" t="s">
        <v>179</v>
      </c>
      <c r="F700" s="2" t="s">
        <v>694</v>
      </c>
      <c r="G700" s="3">
        <v>400</v>
      </c>
      <c r="H700" s="2" t="s">
        <v>3897</v>
      </c>
      <c r="I700" s="2">
        <v>29</v>
      </c>
    </row>
    <row r="701" ht="19" customHeight="1" spans="1:9">
      <c r="A701" s="2">
        <v>5</v>
      </c>
      <c r="B701" s="2">
        <v>5</v>
      </c>
      <c r="C701" s="2" t="s">
        <v>343</v>
      </c>
      <c r="D701" s="2" t="s">
        <v>179</v>
      </c>
      <c r="E701" s="2" t="s">
        <v>179</v>
      </c>
      <c r="F701" s="2" t="s">
        <v>1100</v>
      </c>
      <c r="G701" s="3">
        <v>935.48</v>
      </c>
      <c r="H701" s="2" t="s">
        <v>3897</v>
      </c>
      <c r="I701" s="2">
        <v>30</v>
      </c>
    </row>
    <row r="702" ht="19" customHeight="1" spans="1:9">
      <c r="A702" s="2">
        <v>5</v>
      </c>
      <c r="B702" s="2">
        <v>5</v>
      </c>
      <c r="C702" s="2" t="s">
        <v>223</v>
      </c>
      <c r="D702" s="2" t="s">
        <v>179</v>
      </c>
      <c r="E702" s="2" t="s">
        <v>179</v>
      </c>
      <c r="F702" s="2" t="s">
        <v>4</v>
      </c>
      <c r="G702" s="3">
        <v>1000</v>
      </c>
      <c r="H702" s="2" t="s">
        <v>3897</v>
      </c>
      <c r="I702" s="2">
        <v>31</v>
      </c>
    </row>
    <row r="703" ht="19" customHeight="1" spans="1:9">
      <c r="A703" s="2">
        <v>5</v>
      </c>
      <c r="B703" s="2">
        <v>5</v>
      </c>
      <c r="C703" s="2" t="s">
        <v>3501</v>
      </c>
      <c r="D703" s="2" t="s">
        <v>179</v>
      </c>
      <c r="E703" s="2" t="s">
        <v>179</v>
      </c>
      <c r="F703" s="2" t="s">
        <v>4</v>
      </c>
      <c r="G703" s="3">
        <v>1000</v>
      </c>
      <c r="H703" s="2" t="s">
        <v>3897</v>
      </c>
      <c r="I703" s="2">
        <v>32</v>
      </c>
    </row>
    <row r="704" ht="19" customHeight="1" spans="1:9">
      <c r="A704" s="2">
        <v>5</v>
      </c>
      <c r="B704" s="2">
        <v>5</v>
      </c>
      <c r="C704" s="2" t="s">
        <v>3043</v>
      </c>
      <c r="D704" s="2" t="s">
        <v>179</v>
      </c>
      <c r="E704" s="2" t="s">
        <v>179</v>
      </c>
      <c r="F704" s="2" t="s">
        <v>4</v>
      </c>
      <c r="G704" s="3">
        <v>150</v>
      </c>
      <c r="H704" s="2" t="s">
        <v>3897</v>
      </c>
      <c r="I704" s="2">
        <v>33</v>
      </c>
    </row>
    <row r="705" ht="19" customHeight="1" spans="1:9">
      <c r="A705" s="2">
        <v>5</v>
      </c>
      <c r="B705" s="2">
        <v>1</v>
      </c>
      <c r="C705" s="2" t="s">
        <v>236</v>
      </c>
      <c r="D705" s="2" t="s">
        <v>179</v>
      </c>
      <c r="E705" s="2" t="s">
        <v>179</v>
      </c>
      <c r="F705" s="2" t="s">
        <v>691</v>
      </c>
      <c r="G705" s="3">
        <v>260</v>
      </c>
      <c r="H705" s="2" t="s">
        <v>3897</v>
      </c>
      <c r="I705" s="2">
        <v>34</v>
      </c>
    </row>
    <row r="706" ht="19" customHeight="1" spans="1:9">
      <c r="A706" s="2">
        <v>5</v>
      </c>
      <c r="B706" s="2">
        <v>2</v>
      </c>
      <c r="C706" s="2" t="s">
        <v>236</v>
      </c>
      <c r="D706" s="2" t="s">
        <v>179</v>
      </c>
      <c r="E706" s="2" t="s">
        <v>179</v>
      </c>
      <c r="F706" s="2" t="s">
        <v>692</v>
      </c>
      <c r="G706" s="3">
        <v>260</v>
      </c>
      <c r="H706" s="2" t="s">
        <v>3897</v>
      </c>
      <c r="I706" s="2">
        <v>35</v>
      </c>
    </row>
    <row r="707" ht="19" customHeight="1" spans="1:9">
      <c r="A707" s="2">
        <v>5</v>
      </c>
      <c r="B707" s="2">
        <v>4</v>
      </c>
      <c r="C707" s="2" t="s">
        <v>236</v>
      </c>
      <c r="D707" s="2" t="s">
        <v>179</v>
      </c>
      <c r="E707" s="2" t="s">
        <v>179</v>
      </c>
      <c r="F707" s="2" t="s">
        <v>694</v>
      </c>
      <c r="G707" s="3">
        <v>260</v>
      </c>
      <c r="H707" s="2" t="s">
        <v>3897</v>
      </c>
      <c r="I707" s="2">
        <v>36</v>
      </c>
    </row>
    <row r="708" ht="19" customHeight="1" spans="1:9">
      <c r="A708" s="2">
        <v>5</v>
      </c>
      <c r="B708" s="2">
        <v>5</v>
      </c>
      <c r="C708" s="2" t="s">
        <v>236</v>
      </c>
      <c r="D708" s="2" t="s">
        <v>179</v>
      </c>
      <c r="E708" s="2" t="s">
        <v>179</v>
      </c>
      <c r="F708" s="2" t="s">
        <v>1100</v>
      </c>
      <c r="G708" s="3">
        <v>260</v>
      </c>
      <c r="H708" s="2" t="s">
        <v>3897</v>
      </c>
      <c r="I708" s="2">
        <v>37</v>
      </c>
    </row>
    <row r="709" ht="19" customHeight="1" spans="1:9">
      <c r="A709" s="2">
        <v>5</v>
      </c>
      <c r="B709" s="2">
        <v>5</v>
      </c>
      <c r="C709" s="2" t="s">
        <v>73</v>
      </c>
      <c r="D709" s="2" t="s">
        <v>179</v>
      </c>
      <c r="E709" s="2" t="s">
        <v>179</v>
      </c>
      <c r="F709" s="2" t="s">
        <v>1100</v>
      </c>
      <c r="G709" s="3">
        <v>8.39</v>
      </c>
      <c r="H709" s="2" t="s">
        <v>3897</v>
      </c>
      <c r="I709" s="2">
        <v>38</v>
      </c>
    </row>
    <row r="710" ht="19" customHeight="1" spans="1:9">
      <c r="A710" s="2">
        <v>5</v>
      </c>
      <c r="B710" s="2">
        <v>5</v>
      </c>
      <c r="C710" s="2" t="s">
        <v>240</v>
      </c>
      <c r="D710" s="2" t="s">
        <v>179</v>
      </c>
      <c r="E710" s="2" t="s">
        <v>179</v>
      </c>
      <c r="F710" s="2" t="s">
        <v>4</v>
      </c>
      <c r="G710" s="3">
        <v>150</v>
      </c>
      <c r="H710" s="2" t="s">
        <v>3897</v>
      </c>
      <c r="I710" s="2">
        <v>39</v>
      </c>
    </row>
    <row r="711" ht="19" customHeight="1" spans="1:9">
      <c r="A711" s="2">
        <v>5</v>
      </c>
      <c r="B711" s="2">
        <v>5</v>
      </c>
      <c r="C711" s="2" t="s">
        <v>242</v>
      </c>
      <c r="D711" s="2" t="s">
        <v>179</v>
      </c>
      <c r="E711" s="2" t="s">
        <v>179</v>
      </c>
      <c r="F711" s="2" t="s">
        <v>1100</v>
      </c>
      <c r="G711" s="3">
        <v>260</v>
      </c>
      <c r="H711" s="2" t="s">
        <v>3897</v>
      </c>
      <c r="I711" s="2">
        <v>40</v>
      </c>
    </row>
    <row r="712" ht="19" customHeight="1" spans="1:9">
      <c r="A712" s="2">
        <v>5</v>
      </c>
      <c r="B712" s="2">
        <v>5</v>
      </c>
      <c r="C712" s="2" t="s">
        <v>243</v>
      </c>
      <c r="D712" s="2" t="s">
        <v>179</v>
      </c>
      <c r="E712" s="2" t="s">
        <v>179</v>
      </c>
      <c r="F712" s="2" t="s">
        <v>1100</v>
      </c>
      <c r="G712" s="3">
        <v>260</v>
      </c>
      <c r="H712" s="2" t="s">
        <v>3897</v>
      </c>
      <c r="I712" s="2">
        <v>41</v>
      </c>
    </row>
    <row r="713" ht="19" customHeight="1" spans="1:9">
      <c r="A713" s="2">
        <v>5</v>
      </c>
      <c r="B713" s="2">
        <v>5</v>
      </c>
      <c r="C713" s="2" t="s">
        <v>82</v>
      </c>
      <c r="D713" s="2" t="s">
        <v>179</v>
      </c>
      <c r="E713" s="2" t="s">
        <v>179</v>
      </c>
      <c r="F713" s="2" t="s">
        <v>1100</v>
      </c>
      <c r="G713" s="3">
        <v>8.39</v>
      </c>
      <c r="H713" s="2" t="s">
        <v>3897</v>
      </c>
      <c r="I713" s="2">
        <v>42</v>
      </c>
    </row>
    <row r="714" ht="19" customHeight="1" spans="1:9">
      <c r="A714" s="2">
        <v>5</v>
      </c>
      <c r="B714" s="2">
        <v>5</v>
      </c>
      <c r="C714" s="2" t="s">
        <v>248</v>
      </c>
      <c r="D714" s="2" t="s">
        <v>179</v>
      </c>
      <c r="E714" s="2" t="s">
        <v>179</v>
      </c>
      <c r="F714" s="2" t="s">
        <v>1100</v>
      </c>
      <c r="G714" s="3">
        <v>142.58</v>
      </c>
      <c r="H714" s="2" t="s">
        <v>3897</v>
      </c>
      <c r="I714" s="2">
        <v>43</v>
      </c>
    </row>
    <row r="715" ht="19" customHeight="1" spans="1:9">
      <c r="A715" s="2">
        <v>5</v>
      </c>
      <c r="B715" s="2">
        <v>5</v>
      </c>
      <c r="C715" s="2" t="s">
        <v>255</v>
      </c>
      <c r="D715" s="2" t="s">
        <v>179</v>
      </c>
      <c r="E715" s="2" t="s">
        <v>179</v>
      </c>
      <c r="F715" s="2" t="s">
        <v>1100</v>
      </c>
      <c r="G715" s="3">
        <v>125.81</v>
      </c>
      <c r="H715" s="2" t="s">
        <v>3897</v>
      </c>
      <c r="I715" s="2">
        <v>44</v>
      </c>
    </row>
    <row r="716" ht="19" customHeight="1" spans="1:9">
      <c r="A716" s="2">
        <v>5</v>
      </c>
      <c r="B716" s="2">
        <v>5</v>
      </c>
      <c r="C716" s="2" t="s">
        <v>3232</v>
      </c>
      <c r="D716" s="2" t="s">
        <v>179</v>
      </c>
      <c r="E716" s="2" t="s">
        <v>179</v>
      </c>
      <c r="F716" s="2" t="s">
        <v>4</v>
      </c>
      <c r="G716" s="3">
        <v>260</v>
      </c>
      <c r="H716" s="2" t="s">
        <v>3897</v>
      </c>
      <c r="I716" s="2">
        <v>45</v>
      </c>
    </row>
    <row r="717" ht="19" customHeight="1" spans="1:9">
      <c r="A717" s="2">
        <v>5</v>
      </c>
      <c r="B717" s="2">
        <v>5</v>
      </c>
      <c r="C717" s="2" t="s">
        <v>258</v>
      </c>
      <c r="D717" s="2" t="s">
        <v>179</v>
      </c>
      <c r="E717" s="2" t="s">
        <v>179</v>
      </c>
      <c r="F717" s="2" t="s">
        <v>1100</v>
      </c>
      <c r="G717" s="3">
        <v>25.16</v>
      </c>
      <c r="H717" s="2" t="s">
        <v>3897</v>
      </c>
      <c r="I717" s="2">
        <v>46</v>
      </c>
    </row>
    <row r="718" ht="19" customHeight="1" spans="1:9">
      <c r="A718" s="2">
        <v>5</v>
      </c>
      <c r="B718" s="2">
        <v>5</v>
      </c>
      <c r="C718" s="2" t="s">
        <v>3275</v>
      </c>
      <c r="D718" s="2" t="s">
        <v>179</v>
      </c>
      <c r="E718" s="2" t="s">
        <v>179</v>
      </c>
      <c r="F718" s="2" t="s">
        <v>4</v>
      </c>
      <c r="G718" s="3">
        <v>260</v>
      </c>
      <c r="H718" s="2" t="s">
        <v>3897</v>
      </c>
      <c r="I718" s="2">
        <v>47</v>
      </c>
    </row>
    <row r="719" ht="19" customHeight="1" spans="1:9">
      <c r="A719" s="2">
        <v>5</v>
      </c>
      <c r="B719" s="2">
        <v>5</v>
      </c>
      <c r="C719" s="2" t="s">
        <v>263</v>
      </c>
      <c r="D719" s="2" t="s">
        <v>179</v>
      </c>
      <c r="E719" s="2" t="s">
        <v>179</v>
      </c>
      <c r="F719" s="2" t="s">
        <v>4</v>
      </c>
      <c r="G719" s="3">
        <v>150</v>
      </c>
      <c r="H719" s="2" t="s">
        <v>3897</v>
      </c>
      <c r="I719" s="2">
        <v>48</v>
      </c>
    </row>
    <row r="720" ht="19" customHeight="1" spans="1:9">
      <c r="A720" s="2">
        <v>5</v>
      </c>
      <c r="B720" s="2">
        <v>5</v>
      </c>
      <c r="C720" s="2" t="s">
        <v>264</v>
      </c>
      <c r="D720" s="2" t="s">
        <v>179</v>
      </c>
      <c r="E720" s="2" t="s">
        <v>179</v>
      </c>
      <c r="F720" s="2" t="s">
        <v>1100</v>
      </c>
      <c r="G720" s="3">
        <v>150</v>
      </c>
      <c r="H720" s="2" t="s">
        <v>3897</v>
      </c>
      <c r="I720" s="2">
        <v>49</v>
      </c>
    </row>
    <row r="721" ht="19" customHeight="1" spans="1:9">
      <c r="A721" s="2">
        <v>5</v>
      </c>
      <c r="B721" s="2">
        <v>5</v>
      </c>
      <c r="C721" s="2" t="s">
        <v>267</v>
      </c>
      <c r="D721" s="2" t="s">
        <v>179</v>
      </c>
      <c r="E721" s="2" t="s">
        <v>179</v>
      </c>
      <c r="F721" s="2" t="s">
        <v>3898</v>
      </c>
      <c r="G721" s="3">
        <v>150</v>
      </c>
      <c r="H721" s="2" t="s">
        <v>3897</v>
      </c>
      <c r="I721" s="2">
        <v>50</v>
      </c>
    </row>
    <row r="722" ht="19" customHeight="1" spans="1:9">
      <c r="A722" s="2">
        <v>5</v>
      </c>
      <c r="B722" s="2">
        <v>1</v>
      </c>
      <c r="C722" s="2" t="s">
        <v>425</v>
      </c>
      <c r="D722" s="2" t="s">
        <v>179</v>
      </c>
      <c r="E722" s="2" t="s">
        <v>179</v>
      </c>
      <c r="F722" s="2" t="s">
        <v>691</v>
      </c>
      <c r="G722" s="3">
        <v>150</v>
      </c>
      <c r="H722" s="2" t="s">
        <v>3897</v>
      </c>
      <c r="I722" s="2">
        <v>51</v>
      </c>
    </row>
    <row r="723" ht="19" customHeight="1" spans="1:9">
      <c r="A723" s="2">
        <v>5</v>
      </c>
      <c r="B723" s="2">
        <v>2</v>
      </c>
      <c r="C723" s="2" t="s">
        <v>425</v>
      </c>
      <c r="D723" s="2" t="s">
        <v>179</v>
      </c>
      <c r="E723" s="2" t="s">
        <v>179</v>
      </c>
      <c r="F723" s="2" t="s">
        <v>692</v>
      </c>
      <c r="G723" s="3">
        <v>150</v>
      </c>
      <c r="H723" s="2" t="s">
        <v>3897</v>
      </c>
      <c r="I723" s="2">
        <v>52</v>
      </c>
    </row>
    <row r="724" ht="19" customHeight="1" spans="1:9">
      <c r="A724" s="2">
        <v>5</v>
      </c>
      <c r="B724" s="2">
        <v>5</v>
      </c>
      <c r="C724" s="2" t="s">
        <v>425</v>
      </c>
      <c r="D724" s="2" t="s">
        <v>179</v>
      </c>
      <c r="E724" s="2" t="s">
        <v>179</v>
      </c>
      <c r="F724" s="2" t="s">
        <v>1100</v>
      </c>
      <c r="G724" s="3">
        <v>150</v>
      </c>
      <c r="H724" s="2" t="s">
        <v>3897</v>
      </c>
      <c r="I724" s="2">
        <v>53</v>
      </c>
    </row>
    <row r="725" ht="19" customHeight="1" spans="1:9">
      <c r="A725" s="2">
        <v>5</v>
      </c>
      <c r="B725" s="2">
        <v>5</v>
      </c>
      <c r="C725" s="2" t="s">
        <v>269</v>
      </c>
      <c r="D725" s="2" t="s">
        <v>179</v>
      </c>
      <c r="E725" s="2" t="s">
        <v>179</v>
      </c>
      <c r="F725" s="2" t="s">
        <v>4</v>
      </c>
      <c r="G725" s="3">
        <v>150</v>
      </c>
      <c r="H725" s="2" t="s">
        <v>3897</v>
      </c>
      <c r="I725" s="2">
        <v>54</v>
      </c>
    </row>
    <row r="726" ht="19" customHeight="1" spans="1:9">
      <c r="A726" s="2">
        <v>5</v>
      </c>
      <c r="B726" s="2">
        <v>5</v>
      </c>
      <c r="C726" s="2" t="s">
        <v>271</v>
      </c>
      <c r="D726" s="2" t="s">
        <v>179</v>
      </c>
      <c r="E726" s="2" t="s">
        <v>179</v>
      </c>
      <c r="F726" s="2" t="s">
        <v>1100</v>
      </c>
      <c r="G726" s="3">
        <v>150</v>
      </c>
      <c r="H726" s="2" t="s">
        <v>3897</v>
      </c>
      <c r="I726" s="2">
        <v>55</v>
      </c>
    </row>
    <row r="727" ht="19" customHeight="1" spans="1:9">
      <c r="A727" s="2">
        <v>5</v>
      </c>
      <c r="B727" s="2">
        <v>5</v>
      </c>
      <c r="C727" s="2" t="s">
        <v>3356</v>
      </c>
      <c r="D727" s="2" t="s">
        <v>179</v>
      </c>
      <c r="E727" s="2" t="s">
        <v>179</v>
      </c>
      <c r="F727" s="2" t="s">
        <v>1100</v>
      </c>
      <c r="G727" s="3">
        <v>150</v>
      </c>
      <c r="H727" s="2" t="s">
        <v>3897</v>
      </c>
      <c r="I727" s="2">
        <v>56</v>
      </c>
    </row>
    <row r="728" ht="19" customHeight="1" spans="1:9">
      <c r="A728" s="2">
        <v>5</v>
      </c>
      <c r="B728" s="2">
        <v>5</v>
      </c>
      <c r="C728" s="2" t="s">
        <v>3374</v>
      </c>
      <c r="D728" s="2" t="s">
        <v>179</v>
      </c>
      <c r="E728" s="2" t="s">
        <v>179</v>
      </c>
      <c r="F728" s="2" t="s">
        <v>3898</v>
      </c>
      <c r="G728" s="3">
        <v>58.06</v>
      </c>
      <c r="H728" s="2" t="s">
        <v>3897</v>
      </c>
      <c r="I728" s="2">
        <v>57</v>
      </c>
    </row>
    <row r="729" ht="19" customHeight="1" spans="1:9">
      <c r="A729" s="2">
        <v>5</v>
      </c>
      <c r="B729" s="2">
        <v>5</v>
      </c>
      <c r="C729" s="2" t="s">
        <v>272</v>
      </c>
      <c r="D729" s="2" t="s">
        <v>179</v>
      </c>
      <c r="E729" s="2" t="s">
        <v>179</v>
      </c>
      <c r="F729" s="2" t="s">
        <v>4</v>
      </c>
      <c r="G729" s="3">
        <v>150</v>
      </c>
      <c r="H729" s="2" t="s">
        <v>3897</v>
      </c>
      <c r="I729" s="2">
        <v>58</v>
      </c>
    </row>
    <row r="730" ht="19" customHeight="1" spans="1:9">
      <c r="A730" s="2">
        <v>5</v>
      </c>
      <c r="B730" s="2">
        <v>5</v>
      </c>
      <c r="C730" s="2" t="s">
        <v>702</v>
      </c>
      <c r="D730" s="2" t="s">
        <v>179</v>
      </c>
      <c r="E730" s="2" t="s">
        <v>179</v>
      </c>
      <c r="F730" s="2" t="s">
        <v>4</v>
      </c>
      <c r="G730" s="3">
        <v>150</v>
      </c>
      <c r="H730" s="2" t="s">
        <v>3897</v>
      </c>
      <c r="I730" s="2">
        <v>59</v>
      </c>
    </row>
    <row r="731" ht="19" customHeight="1" spans="1:9">
      <c r="A731" s="2">
        <v>5</v>
      </c>
      <c r="B731" s="2">
        <v>5</v>
      </c>
      <c r="C731" s="2" t="s">
        <v>3399</v>
      </c>
      <c r="D731" s="2" t="s">
        <v>179</v>
      </c>
      <c r="E731" s="2" t="s">
        <v>179</v>
      </c>
      <c r="F731" s="2" t="s">
        <v>3898</v>
      </c>
      <c r="G731" s="3">
        <v>150</v>
      </c>
      <c r="H731" s="2" t="s">
        <v>3897</v>
      </c>
      <c r="I731" s="2">
        <v>60</v>
      </c>
    </row>
    <row r="732" ht="19" customHeight="1" spans="1:9">
      <c r="A732" s="2">
        <v>5</v>
      </c>
      <c r="B732" s="2">
        <v>5</v>
      </c>
      <c r="C732" s="2" t="s">
        <v>523</v>
      </c>
      <c r="D732" s="2" t="s">
        <v>444</v>
      </c>
      <c r="E732" s="2" t="s">
        <v>444</v>
      </c>
      <c r="F732" s="2" t="s">
        <v>1100</v>
      </c>
      <c r="G732" s="3">
        <v>150</v>
      </c>
      <c r="H732" s="2" t="s">
        <v>3897</v>
      </c>
      <c r="I732" s="2">
        <v>61</v>
      </c>
    </row>
    <row r="733" ht="19" customHeight="1" spans="1:9">
      <c r="A733" s="2">
        <v>5</v>
      </c>
      <c r="B733" s="2">
        <v>5</v>
      </c>
      <c r="C733" s="2" t="s">
        <v>535</v>
      </c>
      <c r="D733" s="2" t="s">
        <v>444</v>
      </c>
      <c r="E733" s="2" t="s">
        <v>444</v>
      </c>
      <c r="F733" s="2" t="s">
        <v>4</v>
      </c>
      <c r="G733" s="3">
        <v>150</v>
      </c>
      <c r="H733" s="2" t="s">
        <v>3897</v>
      </c>
      <c r="I733" s="2">
        <v>62</v>
      </c>
    </row>
    <row r="734" ht="19" customHeight="1" spans="1:9">
      <c r="A734" s="2">
        <v>5</v>
      </c>
      <c r="B734" s="2">
        <v>5</v>
      </c>
      <c r="C734" s="2" t="s">
        <v>554</v>
      </c>
      <c r="D734" s="2" t="s">
        <v>444</v>
      </c>
      <c r="E734" s="2" t="s">
        <v>444</v>
      </c>
      <c r="F734" s="2" t="s">
        <v>1100</v>
      </c>
      <c r="G734" s="3">
        <v>150</v>
      </c>
      <c r="H734" s="2" t="s">
        <v>3897</v>
      </c>
      <c r="I734" s="2">
        <v>63</v>
      </c>
    </row>
    <row r="735" ht="19" customHeight="1" spans="1:9">
      <c r="A735" s="2">
        <v>5</v>
      </c>
      <c r="B735" s="2">
        <v>5</v>
      </c>
      <c r="C735" s="2" t="s">
        <v>355</v>
      </c>
      <c r="D735" s="2" t="s">
        <v>356</v>
      </c>
      <c r="E735" s="2" t="s">
        <v>356</v>
      </c>
      <c r="F735" s="2" t="s">
        <v>1100</v>
      </c>
      <c r="G735" s="3">
        <v>150</v>
      </c>
      <c r="H735" s="2" t="s">
        <v>3897</v>
      </c>
      <c r="I735" s="2">
        <v>64</v>
      </c>
    </row>
    <row r="736" ht="19" customHeight="1" spans="1:9">
      <c r="A736" s="2">
        <v>5</v>
      </c>
      <c r="B736" s="2">
        <v>5</v>
      </c>
      <c r="C736" s="2" t="s">
        <v>3107</v>
      </c>
      <c r="D736" s="2" t="s">
        <v>356</v>
      </c>
      <c r="E736" s="2" t="s">
        <v>356</v>
      </c>
      <c r="F736" s="2" t="s">
        <v>4</v>
      </c>
      <c r="G736" s="3">
        <v>260</v>
      </c>
      <c r="H736" s="2" t="s">
        <v>3897</v>
      </c>
      <c r="I736" s="2">
        <v>65</v>
      </c>
    </row>
    <row r="737" ht="19" customHeight="1" spans="1:9">
      <c r="A737" s="2">
        <v>5</v>
      </c>
      <c r="B737" s="2">
        <v>5</v>
      </c>
      <c r="C737" s="2" t="s">
        <v>361</v>
      </c>
      <c r="D737" s="2" t="s">
        <v>356</v>
      </c>
      <c r="E737" s="2" t="s">
        <v>356</v>
      </c>
      <c r="F737" s="2" t="s">
        <v>1100</v>
      </c>
      <c r="G737" s="3">
        <v>260</v>
      </c>
      <c r="H737" s="2" t="s">
        <v>3897</v>
      </c>
      <c r="I737" s="2">
        <v>66</v>
      </c>
    </row>
    <row r="738" ht="19" customHeight="1" spans="1:9">
      <c r="A738" s="2">
        <v>5</v>
      </c>
      <c r="B738" s="2">
        <v>5</v>
      </c>
      <c r="C738" s="2" t="s">
        <v>364</v>
      </c>
      <c r="D738" s="2" t="s">
        <v>356</v>
      </c>
      <c r="E738" s="2" t="s">
        <v>356</v>
      </c>
      <c r="F738" s="2" t="s">
        <v>1100</v>
      </c>
      <c r="G738" s="3">
        <v>150</v>
      </c>
      <c r="H738" s="2" t="s">
        <v>3897</v>
      </c>
      <c r="I738" s="2">
        <v>67</v>
      </c>
    </row>
    <row r="739" ht="19" customHeight="1" spans="1:9">
      <c r="A739" s="2">
        <v>5</v>
      </c>
      <c r="B739" s="2">
        <v>5</v>
      </c>
      <c r="C739" s="2" t="s">
        <v>371</v>
      </c>
      <c r="D739" s="2" t="s">
        <v>356</v>
      </c>
      <c r="E739" s="2" t="s">
        <v>356</v>
      </c>
      <c r="F739" s="2" t="s">
        <v>1100</v>
      </c>
      <c r="G739" s="3">
        <v>260</v>
      </c>
      <c r="H739" s="2" t="s">
        <v>3897</v>
      </c>
      <c r="I739" s="2">
        <v>68</v>
      </c>
    </row>
    <row r="740" ht="19" customHeight="1" spans="1:9">
      <c r="A740" s="2">
        <v>5</v>
      </c>
      <c r="B740" s="2">
        <v>5</v>
      </c>
      <c r="C740" s="2" t="s">
        <v>3162</v>
      </c>
      <c r="D740" s="2" t="s">
        <v>356</v>
      </c>
      <c r="E740" s="2" t="s">
        <v>356</v>
      </c>
      <c r="F740" s="2" t="s">
        <v>4</v>
      </c>
      <c r="G740" s="3">
        <v>260</v>
      </c>
      <c r="H740" s="2" t="s">
        <v>3897</v>
      </c>
      <c r="I740" s="2">
        <v>69</v>
      </c>
    </row>
    <row r="741" ht="19" customHeight="1" spans="1:9">
      <c r="A741" s="2">
        <v>5</v>
      </c>
      <c r="B741" s="2">
        <v>1</v>
      </c>
      <c r="C741" s="2" t="s">
        <v>375</v>
      </c>
      <c r="D741" s="2" t="s">
        <v>356</v>
      </c>
      <c r="E741" s="2" t="s">
        <v>356</v>
      </c>
      <c r="F741" s="2" t="s">
        <v>691</v>
      </c>
      <c r="G741" s="3">
        <v>260</v>
      </c>
      <c r="H741" s="2" t="s">
        <v>3897</v>
      </c>
      <c r="I741" s="2">
        <v>70</v>
      </c>
    </row>
    <row r="742" ht="19" customHeight="1" spans="1:9">
      <c r="A742" s="2">
        <v>5</v>
      </c>
      <c r="B742" s="2">
        <v>2</v>
      </c>
      <c r="C742" s="2" t="s">
        <v>375</v>
      </c>
      <c r="D742" s="2" t="s">
        <v>356</v>
      </c>
      <c r="E742" s="2" t="s">
        <v>356</v>
      </c>
      <c r="F742" s="2" t="s">
        <v>692</v>
      </c>
      <c r="G742" s="3">
        <v>260</v>
      </c>
      <c r="H742" s="2" t="s">
        <v>3897</v>
      </c>
      <c r="I742" s="2">
        <v>71</v>
      </c>
    </row>
    <row r="743" ht="19" customHeight="1" spans="1:9">
      <c r="A743" s="2">
        <v>5</v>
      </c>
      <c r="B743" s="2">
        <v>3</v>
      </c>
      <c r="C743" s="2" t="s">
        <v>375</v>
      </c>
      <c r="D743" s="2" t="s">
        <v>356</v>
      </c>
      <c r="E743" s="2" t="s">
        <v>356</v>
      </c>
      <c r="F743" s="2" t="s">
        <v>693</v>
      </c>
      <c r="G743" s="3">
        <v>260</v>
      </c>
      <c r="H743" s="2" t="s">
        <v>3897</v>
      </c>
      <c r="I743" s="2">
        <v>72</v>
      </c>
    </row>
    <row r="744" ht="19" customHeight="1" spans="1:9">
      <c r="A744" s="2">
        <v>5</v>
      </c>
      <c r="B744" s="2">
        <v>5</v>
      </c>
      <c r="C744" s="2" t="s">
        <v>375</v>
      </c>
      <c r="D744" s="2" t="s">
        <v>356</v>
      </c>
      <c r="E744" s="2" t="s">
        <v>356</v>
      </c>
      <c r="F744" s="2" t="s">
        <v>1100</v>
      </c>
      <c r="G744" s="3">
        <v>260</v>
      </c>
      <c r="H744" s="2" t="s">
        <v>3897</v>
      </c>
      <c r="I744" s="2">
        <v>73</v>
      </c>
    </row>
    <row r="745" ht="19" customHeight="1" spans="1:9">
      <c r="A745" s="2">
        <v>5</v>
      </c>
      <c r="B745" s="2">
        <v>5</v>
      </c>
      <c r="C745" s="2" t="s">
        <v>378</v>
      </c>
      <c r="D745" s="2" t="s">
        <v>356</v>
      </c>
      <c r="E745" s="2" t="s">
        <v>356</v>
      </c>
      <c r="F745" s="2" t="s">
        <v>4</v>
      </c>
      <c r="G745" s="3">
        <v>260</v>
      </c>
      <c r="H745" s="2" t="s">
        <v>3897</v>
      </c>
      <c r="I745" s="2">
        <v>74</v>
      </c>
    </row>
    <row r="746" ht="19" customHeight="1" spans="1:9">
      <c r="A746" s="2">
        <v>5</v>
      </c>
      <c r="B746" s="2">
        <v>5</v>
      </c>
      <c r="C746" s="2" t="s">
        <v>703</v>
      </c>
      <c r="D746" s="2" t="s">
        <v>356</v>
      </c>
      <c r="E746" s="2" t="s">
        <v>356</v>
      </c>
      <c r="F746" s="2" t="s">
        <v>4</v>
      </c>
      <c r="G746" s="3">
        <v>150</v>
      </c>
      <c r="H746" s="2" t="s">
        <v>3897</v>
      </c>
      <c r="I746" s="2">
        <v>75</v>
      </c>
    </row>
    <row r="747" ht="19" customHeight="1" spans="1:9">
      <c r="A747" s="2">
        <v>5</v>
      </c>
      <c r="B747" s="2">
        <v>5</v>
      </c>
      <c r="C747" s="2" t="s">
        <v>381</v>
      </c>
      <c r="D747" s="2" t="s">
        <v>356</v>
      </c>
      <c r="E747" s="2" t="s">
        <v>356</v>
      </c>
      <c r="F747" s="2" t="s">
        <v>1100</v>
      </c>
      <c r="G747" s="3">
        <v>260</v>
      </c>
      <c r="H747" s="2" t="s">
        <v>3897</v>
      </c>
      <c r="I747" s="2">
        <v>76</v>
      </c>
    </row>
    <row r="748" ht="19" customHeight="1" spans="1:9">
      <c r="A748" s="2">
        <v>5</v>
      </c>
      <c r="B748" s="2">
        <v>5</v>
      </c>
      <c r="C748" s="2" t="s">
        <v>388</v>
      </c>
      <c r="D748" s="2" t="s">
        <v>356</v>
      </c>
      <c r="E748" s="2" t="s">
        <v>356</v>
      </c>
      <c r="F748" s="2" t="s">
        <v>1100</v>
      </c>
      <c r="G748" s="3">
        <v>260</v>
      </c>
      <c r="H748" s="2" t="s">
        <v>3897</v>
      </c>
      <c r="I748" s="2">
        <v>77</v>
      </c>
    </row>
    <row r="749" ht="19" customHeight="1" spans="1:9">
      <c r="A749" s="2">
        <v>5</v>
      </c>
      <c r="B749" s="2">
        <v>5</v>
      </c>
      <c r="C749" s="2" t="s">
        <v>3438</v>
      </c>
      <c r="D749" s="2" t="s">
        <v>356</v>
      </c>
      <c r="E749" s="2" t="s">
        <v>356</v>
      </c>
      <c r="F749" s="2" t="s">
        <v>4</v>
      </c>
      <c r="G749" s="3">
        <v>260</v>
      </c>
      <c r="H749" s="2" t="s">
        <v>3897</v>
      </c>
      <c r="I749" s="2">
        <v>78</v>
      </c>
    </row>
    <row r="750" ht="19" customHeight="1" spans="1:9">
      <c r="A750" s="2">
        <v>5</v>
      </c>
      <c r="B750" s="2">
        <v>5</v>
      </c>
      <c r="C750" s="2" t="s">
        <v>397</v>
      </c>
      <c r="D750" s="2" t="s">
        <v>356</v>
      </c>
      <c r="E750" s="2" t="s">
        <v>356</v>
      </c>
      <c r="F750" s="2" t="s">
        <v>1100</v>
      </c>
      <c r="G750" s="3">
        <v>33.55</v>
      </c>
      <c r="H750" s="2" t="s">
        <v>3897</v>
      </c>
      <c r="I750" s="2">
        <v>79</v>
      </c>
    </row>
    <row r="751" ht="19" customHeight="1" spans="1:9">
      <c r="A751" s="2">
        <v>5</v>
      </c>
      <c r="B751" s="2">
        <v>5</v>
      </c>
      <c r="C751" s="2" t="s">
        <v>398</v>
      </c>
      <c r="D751" s="2" t="s">
        <v>356</v>
      </c>
      <c r="E751" s="2" t="s">
        <v>356</v>
      </c>
      <c r="F751" s="2" t="s">
        <v>1100</v>
      </c>
      <c r="G751" s="3">
        <v>260</v>
      </c>
      <c r="H751" s="2" t="s">
        <v>3897</v>
      </c>
      <c r="I751" s="2">
        <v>80</v>
      </c>
    </row>
    <row r="752" ht="19" customHeight="1" spans="1:9">
      <c r="A752" s="2">
        <v>5</v>
      </c>
      <c r="B752" s="2">
        <v>5</v>
      </c>
      <c r="C752" s="2" t="s">
        <v>3443</v>
      </c>
      <c r="D752" s="2" t="s">
        <v>356</v>
      </c>
      <c r="E752" s="2" t="s">
        <v>356</v>
      </c>
      <c r="F752" s="2" t="s">
        <v>4</v>
      </c>
      <c r="G752" s="3">
        <v>150</v>
      </c>
      <c r="H752" s="2" t="s">
        <v>3897</v>
      </c>
      <c r="I752" s="2">
        <v>81</v>
      </c>
    </row>
    <row r="753" ht="19" customHeight="1" spans="1:9">
      <c r="A753" s="2">
        <v>5</v>
      </c>
      <c r="B753" s="2">
        <v>5</v>
      </c>
      <c r="C753" s="2" t="s">
        <v>400</v>
      </c>
      <c r="D753" s="2" t="s">
        <v>356</v>
      </c>
      <c r="E753" s="2" t="s">
        <v>356</v>
      </c>
      <c r="F753" s="2" t="s">
        <v>4</v>
      </c>
      <c r="G753" s="3">
        <v>150</v>
      </c>
      <c r="H753" s="2" t="s">
        <v>3897</v>
      </c>
      <c r="I753" s="2">
        <v>82</v>
      </c>
    </row>
    <row r="754" ht="19" customHeight="1" spans="1:9">
      <c r="A754" s="2">
        <v>5</v>
      </c>
      <c r="B754" s="2">
        <v>5</v>
      </c>
      <c r="C754" s="2" t="s">
        <v>401</v>
      </c>
      <c r="D754" s="2" t="s">
        <v>356</v>
      </c>
      <c r="E754" s="2" t="s">
        <v>356</v>
      </c>
      <c r="F754" s="2" t="s">
        <v>1100</v>
      </c>
      <c r="G754" s="3">
        <v>150</v>
      </c>
      <c r="H754" s="2" t="s">
        <v>3897</v>
      </c>
      <c r="I754" s="2">
        <v>83</v>
      </c>
    </row>
    <row r="755" ht="19" customHeight="1" spans="1:9">
      <c r="A755" s="2">
        <v>5</v>
      </c>
      <c r="B755" s="2">
        <v>5</v>
      </c>
      <c r="C755" s="2" t="s">
        <v>405</v>
      </c>
      <c r="D755" s="2" t="s">
        <v>356</v>
      </c>
      <c r="E755" s="2" t="s">
        <v>356</v>
      </c>
      <c r="F755" s="2" t="s">
        <v>4</v>
      </c>
      <c r="G755" s="3">
        <v>150</v>
      </c>
      <c r="H755" s="2" t="s">
        <v>3897</v>
      </c>
      <c r="I755" s="2">
        <v>84</v>
      </c>
    </row>
    <row r="756" ht="19" customHeight="1" spans="1:9">
      <c r="A756" s="2">
        <v>5</v>
      </c>
      <c r="B756" s="2">
        <v>5</v>
      </c>
      <c r="C756" s="2" t="s">
        <v>407</v>
      </c>
      <c r="D756" s="2" t="s">
        <v>356</v>
      </c>
      <c r="E756" s="2" t="s">
        <v>356</v>
      </c>
      <c r="F756" s="2" t="s">
        <v>1100</v>
      </c>
      <c r="G756" s="3">
        <v>150</v>
      </c>
      <c r="H756" s="2" t="s">
        <v>3897</v>
      </c>
      <c r="I756" s="2">
        <v>85</v>
      </c>
    </row>
    <row r="757" ht="19" customHeight="1" spans="1:9">
      <c r="A757" s="2">
        <v>5</v>
      </c>
      <c r="B757" s="2">
        <v>5</v>
      </c>
      <c r="C757" s="2" t="s">
        <v>408</v>
      </c>
      <c r="D757" s="2" t="s">
        <v>356</v>
      </c>
      <c r="E757" s="2" t="s">
        <v>356</v>
      </c>
      <c r="F757" s="2" t="s">
        <v>1100</v>
      </c>
      <c r="G757" s="3">
        <v>260</v>
      </c>
      <c r="H757" s="2" t="s">
        <v>3897</v>
      </c>
      <c r="I757" s="2">
        <v>86</v>
      </c>
    </row>
    <row r="758" ht="19" customHeight="1" spans="1:9">
      <c r="A758" s="2">
        <v>5</v>
      </c>
      <c r="B758" s="2">
        <v>5</v>
      </c>
      <c r="C758" s="2" t="s">
        <v>409</v>
      </c>
      <c r="D758" s="2" t="s">
        <v>356</v>
      </c>
      <c r="E758" s="2" t="s">
        <v>356</v>
      </c>
      <c r="F758" s="2" t="s">
        <v>4</v>
      </c>
      <c r="G758" s="3">
        <v>260</v>
      </c>
      <c r="H758" s="2" t="s">
        <v>3897</v>
      </c>
      <c r="I758" s="2">
        <v>87</v>
      </c>
    </row>
    <row r="759" ht="19" customHeight="1" spans="1:9">
      <c r="A759" s="2">
        <v>5</v>
      </c>
      <c r="B759" s="2">
        <v>5</v>
      </c>
      <c r="C759" s="2" t="s">
        <v>3261</v>
      </c>
      <c r="D759" s="2" t="s">
        <v>356</v>
      </c>
      <c r="E759" s="2" t="s">
        <v>356</v>
      </c>
      <c r="F759" s="2" t="s">
        <v>3898</v>
      </c>
      <c r="G759" s="3">
        <v>260</v>
      </c>
      <c r="H759" s="2" t="s">
        <v>3897</v>
      </c>
      <c r="I759" s="2">
        <v>88</v>
      </c>
    </row>
    <row r="760" ht="19" customHeight="1" spans="1:9">
      <c r="A760" s="2">
        <v>5</v>
      </c>
      <c r="B760" s="2">
        <v>5</v>
      </c>
      <c r="C760" s="2" t="s">
        <v>413</v>
      </c>
      <c r="D760" s="2" t="s">
        <v>356</v>
      </c>
      <c r="E760" s="2" t="s">
        <v>356</v>
      </c>
      <c r="F760" s="2" t="s">
        <v>3898</v>
      </c>
      <c r="G760" s="3">
        <v>260</v>
      </c>
      <c r="H760" s="2" t="s">
        <v>3897</v>
      </c>
      <c r="I760" s="2">
        <v>89</v>
      </c>
    </row>
    <row r="761" ht="19" customHeight="1" spans="1:9">
      <c r="A761" s="2">
        <v>5</v>
      </c>
      <c r="B761" s="2">
        <v>5</v>
      </c>
      <c r="C761" s="2" t="s">
        <v>417</v>
      </c>
      <c r="D761" s="2" t="s">
        <v>356</v>
      </c>
      <c r="E761" s="2" t="s">
        <v>356</v>
      </c>
      <c r="F761" s="2" t="s">
        <v>1100</v>
      </c>
      <c r="G761" s="3">
        <v>150</v>
      </c>
      <c r="H761" s="2" t="s">
        <v>3897</v>
      </c>
      <c r="I761" s="2">
        <v>90</v>
      </c>
    </row>
    <row r="762" ht="19" customHeight="1" spans="1:9">
      <c r="A762" s="2">
        <v>5</v>
      </c>
      <c r="B762" s="2">
        <v>5</v>
      </c>
      <c r="C762" s="2" t="s">
        <v>3299</v>
      </c>
      <c r="D762" s="2" t="s">
        <v>356</v>
      </c>
      <c r="E762" s="2" t="s">
        <v>356</v>
      </c>
      <c r="F762" s="2" t="s">
        <v>4</v>
      </c>
      <c r="G762" s="3">
        <v>150</v>
      </c>
      <c r="H762" s="2" t="s">
        <v>3897</v>
      </c>
      <c r="I762" s="2">
        <v>91</v>
      </c>
    </row>
    <row r="763" ht="19" customHeight="1" spans="1:9">
      <c r="A763" s="2">
        <v>5</v>
      </c>
      <c r="B763" s="2">
        <v>2</v>
      </c>
      <c r="C763" s="2" t="s">
        <v>418</v>
      </c>
      <c r="D763" s="2" t="s">
        <v>356</v>
      </c>
      <c r="E763" s="2" t="s">
        <v>356</v>
      </c>
      <c r="F763" s="2" t="s">
        <v>692</v>
      </c>
      <c r="G763" s="3">
        <v>150</v>
      </c>
      <c r="H763" s="2" t="s">
        <v>3897</v>
      </c>
      <c r="I763" s="2">
        <v>92</v>
      </c>
    </row>
    <row r="764" ht="19" customHeight="1" spans="1:9">
      <c r="A764" s="2">
        <v>5</v>
      </c>
      <c r="B764" s="2">
        <v>3</v>
      </c>
      <c r="C764" s="2" t="s">
        <v>418</v>
      </c>
      <c r="D764" s="2" t="s">
        <v>356</v>
      </c>
      <c r="E764" s="2" t="s">
        <v>356</v>
      </c>
      <c r="F764" s="2" t="s">
        <v>693</v>
      </c>
      <c r="G764" s="3">
        <v>150</v>
      </c>
      <c r="H764" s="2" t="s">
        <v>3897</v>
      </c>
      <c r="I764" s="2">
        <v>93</v>
      </c>
    </row>
    <row r="765" ht="19" customHeight="1" spans="1:9">
      <c r="A765" s="2">
        <v>5</v>
      </c>
      <c r="B765" s="2">
        <v>5</v>
      </c>
      <c r="C765" s="2" t="s">
        <v>418</v>
      </c>
      <c r="D765" s="2" t="s">
        <v>356</v>
      </c>
      <c r="E765" s="2" t="s">
        <v>356</v>
      </c>
      <c r="F765" s="2" t="s">
        <v>1100</v>
      </c>
      <c r="G765" s="3">
        <v>150</v>
      </c>
      <c r="H765" s="2" t="s">
        <v>3897</v>
      </c>
      <c r="I765" s="2">
        <v>94</v>
      </c>
    </row>
    <row r="766" ht="19" customHeight="1" spans="1:9">
      <c r="A766" s="2">
        <v>5</v>
      </c>
      <c r="B766" s="2">
        <v>5</v>
      </c>
      <c r="C766" s="2" t="s">
        <v>420</v>
      </c>
      <c r="D766" s="2" t="s">
        <v>356</v>
      </c>
      <c r="E766" s="2" t="s">
        <v>356</v>
      </c>
      <c r="F766" s="2" t="s">
        <v>4</v>
      </c>
      <c r="G766" s="3">
        <v>150</v>
      </c>
      <c r="H766" s="2" t="s">
        <v>3897</v>
      </c>
      <c r="I766" s="2">
        <v>95</v>
      </c>
    </row>
    <row r="767" ht="19" customHeight="1" spans="1:9">
      <c r="A767" s="2">
        <v>5</v>
      </c>
      <c r="B767" s="2">
        <v>5</v>
      </c>
      <c r="C767" s="2" t="s">
        <v>3316</v>
      </c>
      <c r="D767" s="2" t="s">
        <v>356</v>
      </c>
      <c r="E767" s="2" t="s">
        <v>356</v>
      </c>
      <c r="F767" s="2" t="s">
        <v>4</v>
      </c>
      <c r="G767" s="3">
        <v>150</v>
      </c>
      <c r="H767" s="2" t="s">
        <v>3897</v>
      </c>
      <c r="I767" s="2">
        <v>96</v>
      </c>
    </row>
    <row r="768" ht="19" customHeight="1" spans="1:9">
      <c r="A768" s="2">
        <v>5</v>
      </c>
      <c r="B768" s="2">
        <v>5</v>
      </c>
      <c r="C768" s="2" t="s">
        <v>423</v>
      </c>
      <c r="D768" s="2" t="s">
        <v>356</v>
      </c>
      <c r="E768" s="2" t="s">
        <v>356</v>
      </c>
      <c r="F768" s="2" t="s">
        <v>1100</v>
      </c>
      <c r="G768" s="3">
        <v>150</v>
      </c>
      <c r="H768" s="2" t="s">
        <v>3897</v>
      </c>
      <c r="I768" s="2">
        <v>97</v>
      </c>
    </row>
    <row r="769" ht="19" customHeight="1" spans="1:9">
      <c r="A769" s="2">
        <v>5</v>
      </c>
      <c r="B769" s="2">
        <v>5</v>
      </c>
      <c r="C769" s="2" t="s">
        <v>424</v>
      </c>
      <c r="D769" s="2" t="s">
        <v>356</v>
      </c>
      <c r="E769" s="2" t="s">
        <v>356</v>
      </c>
      <c r="F769" s="2" t="s">
        <v>1100</v>
      </c>
      <c r="G769" s="3">
        <v>150</v>
      </c>
      <c r="H769" s="2" t="s">
        <v>3897</v>
      </c>
      <c r="I769" s="2">
        <v>98</v>
      </c>
    </row>
    <row r="770" ht="19" customHeight="1" spans="1:9">
      <c r="A770" s="2">
        <v>5</v>
      </c>
      <c r="B770" s="2">
        <v>5</v>
      </c>
      <c r="C770" s="2" t="s">
        <v>427</v>
      </c>
      <c r="D770" s="2" t="s">
        <v>356</v>
      </c>
      <c r="E770" s="2" t="s">
        <v>356</v>
      </c>
      <c r="F770" s="2" t="s">
        <v>1100</v>
      </c>
      <c r="G770" s="3">
        <v>150</v>
      </c>
      <c r="H770" s="2" t="s">
        <v>3897</v>
      </c>
      <c r="I770" s="2">
        <v>99</v>
      </c>
    </row>
    <row r="771" ht="19" customHeight="1" spans="1:9">
      <c r="A771" s="2">
        <v>5</v>
      </c>
      <c r="B771" s="2">
        <v>5</v>
      </c>
      <c r="C771" s="2" t="s">
        <v>3345</v>
      </c>
      <c r="D771" s="2" t="s">
        <v>356</v>
      </c>
      <c r="E771" s="2" t="s">
        <v>356</v>
      </c>
      <c r="F771" s="2" t="s">
        <v>1100</v>
      </c>
      <c r="G771" s="3">
        <v>150</v>
      </c>
      <c r="H771" s="2" t="s">
        <v>3897</v>
      </c>
      <c r="I771" s="2">
        <v>100</v>
      </c>
    </row>
    <row r="772" ht="19" customHeight="1" spans="1:9">
      <c r="A772" s="2">
        <v>5</v>
      </c>
      <c r="B772" s="2">
        <v>5</v>
      </c>
      <c r="C772" s="2" t="s">
        <v>428</v>
      </c>
      <c r="D772" s="2" t="s">
        <v>356</v>
      </c>
      <c r="E772" s="2" t="s">
        <v>356</v>
      </c>
      <c r="F772" s="2" t="s">
        <v>1100</v>
      </c>
      <c r="G772" s="3">
        <v>150</v>
      </c>
      <c r="H772" s="2" t="s">
        <v>3897</v>
      </c>
      <c r="I772" s="2">
        <v>101</v>
      </c>
    </row>
    <row r="773" ht="19" customHeight="1" spans="1:9">
      <c r="A773" s="2">
        <v>5</v>
      </c>
      <c r="B773" s="2">
        <v>5</v>
      </c>
      <c r="C773" s="2" t="s">
        <v>429</v>
      </c>
      <c r="D773" s="2" t="s">
        <v>356</v>
      </c>
      <c r="E773" s="2" t="s">
        <v>356</v>
      </c>
      <c r="F773" s="2" t="s">
        <v>1100</v>
      </c>
      <c r="G773" s="3">
        <v>150</v>
      </c>
      <c r="H773" s="2" t="s">
        <v>3897</v>
      </c>
      <c r="I773" s="2">
        <v>102</v>
      </c>
    </row>
    <row r="774" ht="19" customHeight="1" spans="1:9">
      <c r="A774" s="2">
        <v>5</v>
      </c>
      <c r="B774" s="2">
        <v>5</v>
      </c>
      <c r="C774" s="2" t="s">
        <v>430</v>
      </c>
      <c r="D774" s="2" t="s">
        <v>356</v>
      </c>
      <c r="E774" s="2" t="s">
        <v>356</v>
      </c>
      <c r="F774" s="2" t="s">
        <v>4</v>
      </c>
      <c r="G774" s="3">
        <v>150</v>
      </c>
      <c r="H774" s="2" t="s">
        <v>3897</v>
      </c>
      <c r="I774" s="2">
        <v>103</v>
      </c>
    </row>
    <row r="775" ht="19" customHeight="1" spans="1:9">
      <c r="A775" s="2">
        <v>5</v>
      </c>
      <c r="B775" s="2">
        <v>5</v>
      </c>
      <c r="C775" s="2" t="s">
        <v>431</v>
      </c>
      <c r="D775" s="2" t="s">
        <v>356</v>
      </c>
      <c r="E775" s="2" t="s">
        <v>356</v>
      </c>
      <c r="F775" s="2" t="s">
        <v>1100</v>
      </c>
      <c r="G775" s="3">
        <v>150</v>
      </c>
      <c r="H775" s="2" t="s">
        <v>3897</v>
      </c>
      <c r="I775" s="2">
        <v>104</v>
      </c>
    </row>
    <row r="776" ht="19" customHeight="1" spans="1:9">
      <c r="A776" s="2">
        <v>5</v>
      </c>
      <c r="B776" s="2">
        <v>5</v>
      </c>
      <c r="C776" s="2" t="s">
        <v>704</v>
      </c>
      <c r="D776" s="2" t="s">
        <v>356</v>
      </c>
      <c r="E776" s="2" t="s">
        <v>356</v>
      </c>
      <c r="F776" s="2" t="s">
        <v>4</v>
      </c>
      <c r="G776" s="3">
        <v>150</v>
      </c>
      <c r="H776" s="2" t="s">
        <v>3897</v>
      </c>
      <c r="I776" s="2">
        <v>105</v>
      </c>
    </row>
    <row r="777" ht="19" customHeight="1" spans="1:9">
      <c r="A777" s="2">
        <v>5</v>
      </c>
      <c r="B777" s="2">
        <v>5</v>
      </c>
      <c r="C777" s="2" t="s">
        <v>434</v>
      </c>
      <c r="D777" s="2" t="s">
        <v>356</v>
      </c>
      <c r="E777" s="2" t="s">
        <v>356</v>
      </c>
      <c r="F777" s="2" t="s">
        <v>4</v>
      </c>
      <c r="G777" s="3">
        <v>150</v>
      </c>
      <c r="H777" s="2" t="s">
        <v>3897</v>
      </c>
      <c r="I777" s="2">
        <v>106</v>
      </c>
    </row>
    <row r="778" ht="19" customHeight="1" spans="1:9">
      <c r="A778" s="2">
        <v>5</v>
      </c>
      <c r="B778" s="2">
        <v>5</v>
      </c>
      <c r="C778" s="2" t="s">
        <v>435</v>
      </c>
      <c r="D778" s="2" t="s">
        <v>356</v>
      </c>
      <c r="E778" s="2" t="s">
        <v>356</v>
      </c>
      <c r="F778" s="2" t="s">
        <v>4</v>
      </c>
      <c r="G778" s="3">
        <v>150</v>
      </c>
      <c r="H778" s="2" t="s">
        <v>3897</v>
      </c>
      <c r="I778" s="2">
        <v>107</v>
      </c>
    </row>
    <row r="779" ht="19" customHeight="1" spans="1:9">
      <c r="A779" s="2">
        <v>5</v>
      </c>
      <c r="B779" s="2">
        <v>5</v>
      </c>
      <c r="C779" s="2" t="s">
        <v>436</v>
      </c>
      <c r="D779" s="2" t="s">
        <v>356</v>
      </c>
      <c r="E779" s="2" t="s">
        <v>356</v>
      </c>
      <c r="F779" s="2" t="s">
        <v>1100</v>
      </c>
      <c r="G779" s="3">
        <v>150</v>
      </c>
      <c r="H779" s="2" t="s">
        <v>3897</v>
      </c>
      <c r="I779" s="2">
        <v>108</v>
      </c>
    </row>
    <row r="780" ht="19" customHeight="1" spans="1:9">
      <c r="A780" s="2">
        <v>5</v>
      </c>
      <c r="B780" s="2">
        <v>5</v>
      </c>
      <c r="C780" s="2" t="s">
        <v>3396</v>
      </c>
      <c r="D780" s="2" t="s">
        <v>356</v>
      </c>
      <c r="E780" s="2" t="s">
        <v>356</v>
      </c>
      <c r="F780" s="2" t="s">
        <v>4</v>
      </c>
      <c r="G780" s="3">
        <v>150</v>
      </c>
      <c r="H780" s="2" t="s">
        <v>3897</v>
      </c>
      <c r="I780" s="2">
        <v>109</v>
      </c>
    </row>
    <row r="781" ht="19" customHeight="1" spans="1:9">
      <c r="A781" s="2">
        <v>5</v>
      </c>
      <c r="B781" s="2">
        <v>5</v>
      </c>
      <c r="C781" s="2" t="s">
        <v>3142</v>
      </c>
      <c r="D781" s="2" t="s">
        <v>3190</v>
      </c>
      <c r="E781" s="2" t="s">
        <v>3190</v>
      </c>
      <c r="F781" s="2" t="s">
        <v>3898</v>
      </c>
      <c r="G781" s="3">
        <v>92.26</v>
      </c>
      <c r="H781" s="2" t="s">
        <v>3897</v>
      </c>
      <c r="I781" s="2">
        <v>110</v>
      </c>
    </row>
    <row r="782" ht="19" customHeight="1" spans="1:9">
      <c r="A782" s="2">
        <v>5</v>
      </c>
      <c r="B782" s="2">
        <v>5</v>
      </c>
      <c r="C782" s="2" t="s">
        <v>636</v>
      </c>
      <c r="D782" s="2" t="s">
        <v>3190</v>
      </c>
      <c r="E782" s="2" t="s">
        <v>3190</v>
      </c>
      <c r="F782" s="2" t="s">
        <v>1100</v>
      </c>
      <c r="G782" s="3">
        <v>92.26</v>
      </c>
      <c r="H782" s="2" t="s">
        <v>3897</v>
      </c>
      <c r="I782" s="2">
        <v>111</v>
      </c>
    </row>
    <row r="783" ht="19" customHeight="1" spans="1:9">
      <c r="A783" s="2">
        <v>5</v>
      </c>
      <c r="B783" s="2">
        <v>5</v>
      </c>
      <c r="C783" s="2" t="s">
        <v>3219</v>
      </c>
      <c r="D783" s="2" t="s">
        <v>3190</v>
      </c>
      <c r="E783" s="2" t="s">
        <v>3190</v>
      </c>
      <c r="F783" s="2" t="s">
        <v>1100</v>
      </c>
      <c r="G783" s="3">
        <v>101.61</v>
      </c>
      <c r="H783" s="2" t="s">
        <v>3897</v>
      </c>
      <c r="I783" s="2">
        <v>112</v>
      </c>
    </row>
    <row r="784" ht="19" customHeight="1" spans="1:9">
      <c r="A784" s="2">
        <v>5</v>
      </c>
      <c r="B784" s="2">
        <v>5</v>
      </c>
      <c r="C784" s="2" t="s">
        <v>3322</v>
      </c>
      <c r="D784" s="2" t="s">
        <v>3190</v>
      </c>
      <c r="E784" s="2" t="s">
        <v>3190</v>
      </c>
      <c r="F784" s="2" t="s">
        <v>4</v>
      </c>
      <c r="G784" s="3">
        <v>150</v>
      </c>
      <c r="H784" s="2" t="s">
        <v>3897</v>
      </c>
      <c r="I784" s="2">
        <v>113</v>
      </c>
    </row>
    <row r="785" ht="19" customHeight="1" spans="1:9">
      <c r="A785" s="2">
        <v>5</v>
      </c>
      <c r="B785" s="2">
        <v>5</v>
      </c>
      <c r="C785" s="2" t="s">
        <v>3822</v>
      </c>
      <c r="D785" s="2" t="s">
        <v>3190</v>
      </c>
      <c r="E785" s="2" t="s">
        <v>3190</v>
      </c>
      <c r="F785" s="2" t="s">
        <v>1100</v>
      </c>
      <c r="G785" s="3">
        <v>91.94</v>
      </c>
      <c r="H785" s="2" t="s">
        <v>3897</v>
      </c>
      <c r="I785" s="2">
        <v>114</v>
      </c>
    </row>
    <row r="786" ht="19" customHeight="1" spans="1:9">
      <c r="A786" s="2">
        <v>5</v>
      </c>
      <c r="B786" s="2">
        <v>5</v>
      </c>
      <c r="C786" s="2" t="s">
        <v>670</v>
      </c>
      <c r="D786" s="2" t="s">
        <v>3190</v>
      </c>
      <c r="E786" s="2" t="s">
        <v>3190</v>
      </c>
      <c r="F786" s="2" t="s">
        <v>4</v>
      </c>
      <c r="G786" s="3">
        <v>150</v>
      </c>
      <c r="H786" s="2" t="s">
        <v>3897</v>
      </c>
      <c r="I786" s="2">
        <v>115</v>
      </c>
    </row>
    <row r="787" ht="19" customHeight="1" spans="1:9">
      <c r="A787" s="2">
        <v>5</v>
      </c>
      <c r="B787" s="2">
        <v>5</v>
      </c>
      <c r="C787" s="2" t="s">
        <v>556</v>
      </c>
      <c r="D787" s="2" t="s">
        <v>3190</v>
      </c>
      <c r="E787" s="2" t="s">
        <v>3190</v>
      </c>
      <c r="F787" s="2" t="s">
        <v>1100</v>
      </c>
      <c r="G787" s="3">
        <v>150</v>
      </c>
      <c r="H787" s="2" t="s">
        <v>3897</v>
      </c>
      <c r="I787" s="2">
        <v>116</v>
      </c>
    </row>
    <row r="788" ht="19" customHeight="1" spans="1:9">
      <c r="A788" s="2">
        <v>5</v>
      </c>
      <c r="B788" s="2">
        <v>2</v>
      </c>
      <c r="C788" s="2" t="s">
        <v>310</v>
      </c>
      <c r="D788" s="2" t="s">
        <v>312</v>
      </c>
      <c r="E788" s="2" t="s">
        <v>312</v>
      </c>
      <c r="F788" s="2" t="s">
        <v>692</v>
      </c>
      <c r="G788" s="3">
        <v>1000</v>
      </c>
      <c r="H788" s="2" t="s">
        <v>3897</v>
      </c>
      <c r="I788" s="2">
        <v>117</v>
      </c>
    </row>
    <row r="789" ht="19" customHeight="1" spans="1:9">
      <c r="A789" s="2">
        <v>5</v>
      </c>
      <c r="B789" s="2">
        <v>3</v>
      </c>
      <c r="C789" s="2" t="s">
        <v>310</v>
      </c>
      <c r="D789" s="2" t="s">
        <v>312</v>
      </c>
      <c r="E789" s="2" t="s">
        <v>312</v>
      </c>
      <c r="F789" s="2" t="s">
        <v>693</v>
      </c>
      <c r="G789" s="3">
        <v>1000</v>
      </c>
      <c r="H789" s="2" t="s">
        <v>3897</v>
      </c>
      <c r="I789" s="2">
        <v>118</v>
      </c>
    </row>
    <row r="790" ht="19" customHeight="1" spans="1:9">
      <c r="A790" s="2">
        <v>5</v>
      </c>
      <c r="B790" s="2">
        <v>5</v>
      </c>
      <c r="C790" s="2" t="s">
        <v>310</v>
      </c>
      <c r="D790" s="2" t="s">
        <v>312</v>
      </c>
      <c r="E790" s="2" t="s">
        <v>312</v>
      </c>
      <c r="F790" s="2" t="s">
        <v>1100</v>
      </c>
      <c r="G790" s="3">
        <v>1000</v>
      </c>
      <c r="H790" s="2" t="s">
        <v>3897</v>
      </c>
      <c r="I790" s="2">
        <v>119</v>
      </c>
    </row>
    <row r="791" ht="19" customHeight="1" spans="1:9">
      <c r="A791" s="2">
        <v>5</v>
      </c>
      <c r="B791" s="2">
        <v>5</v>
      </c>
      <c r="C791" s="2" t="s">
        <v>316</v>
      </c>
      <c r="D791" s="2" t="s">
        <v>312</v>
      </c>
      <c r="E791" s="2" t="s">
        <v>312</v>
      </c>
      <c r="F791" s="2" t="s">
        <v>1100</v>
      </c>
      <c r="G791" s="3">
        <v>1000</v>
      </c>
      <c r="H791" s="2" t="s">
        <v>3897</v>
      </c>
      <c r="I791" s="2">
        <v>120</v>
      </c>
    </row>
    <row r="792" ht="19" customHeight="1" spans="1:9">
      <c r="A792" s="2">
        <v>5</v>
      </c>
      <c r="B792" s="2">
        <v>5</v>
      </c>
      <c r="C792" s="2" t="s">
        <v>317</v>
      </c>
      <c r="D792" s="2" t="s">
        <v>312</v>
      </c>
      <c r="E792" s="2" t="s">
        <v>312</v>
      </c>
      <c r="F792" s="2" t="s">
        <v>1100</v>
      </c>
      <c r="G792" s="3">
        <v>1000</v>
      </c>
      <c r="H792" s="2" t="s">
        <v>3897</v>
      </c>
      <c r="I792" s="2">
        <v>121</v>
      </c>
    </row>
    <row r="793" ht="19" customHeight="1" spans="1:9">
      <c r="A793" s="2">
        <v>5</v>
      </c>
      <c r="B793" s="2">
        <v>5</v>
      </c>
      <c r="C793" s="2" t="s">
        <v>318</v>
      </c>
      <c r="D793" s="2" t="s">
        <v>312</v>
      </c>
      <c r="E793" s="2" t="s">
        <v>312</v>
      </c>
      <c r="F793" s="2" t="s">
        <v>1100</v>
      </c>
      <c r="G793" s="3">
        <v>1000</v>
      </c>
      <c r="H793" s="2" t="s">
        <v>3897</v>
      </c>
      <c r="I793" s="2">
        <v>122</v>
      </c>
    </row>
    <row r="794" ht="19" customHeight="1" spans="1:9">
      <c r="A794" s="2">
        <v>5</v>
      </c>
      <c r="B794" s="2">
        <v>5</v>
      </c>
      <c r="C794" s="2" t="s">
        <v>324</v>
      </c>
      <c r="D794" s="2" t="s">
        <v>312</v>
      </c>
      <c r="E794" s="2" t="s">
        <v>312</v>
      </c>
      <c r="F794" s="2" t="s">
        <v>1100</v>
      </c>
      <c r="G794" s="3">
        <v>1000</v>
      </c>
      <c r="H794" s="2" t="s">
        <v>3897</v>
      </c>
      <c r="I794" s="2">
        <v>123</v>
      </c>
    </row>
    <row r="795" ht="19" customHeight="1" spans="1:9">
      <c r="A795" s="2">
        <v>5</v>
      </c>
      <c r="B795" s="2">
        <v>5</v>
      </c>
      <c r="C795" s="2" t="s">
        <v>326</v>
      </c>
      <c r="D795" s="2" t="s">
        <v>312</v>
      </c>
      <c r="E795" s="2" t="s">
        <v>312</v>
      </c>
      <c r="F795" s="2" t="s">
        <v>1100</v>
      </c>
      <c r="G795" s="3">
        <v>580.65</v>
      </c>
      <c r="H795" s="2" t="s">
        <v>3897</v>
      </c>
      <c r="I795" s="2">
        <v>124</v>
      </c>
    </row>
    <row r="796" ht="19" customHeight="1" spans="1:9">
      <c r="A796" s="2">
        <v>5</v>
      </c>
      <c r="B796" s="2">
        <v>4</v>
      </c>
      <c r="C796" s="2" t="s">
        <v>329</v>
      </c>
      <c r="D796" s="2" t="s">
        <v>312</v>
      </c>
      <c r="E796" s="2" t="s">
        <v>312</v>
      </c>
      <c r="F796" s="2" t="s">
        <v>694</v>
      </c>
      <c r="G796" s="3">
        <v>333.33</v>
      </c>
      <c r="H796" s="2" t="s">
        <v>3897</v>
      </c>
      <c r="I796" s="2">
        <v>125</v>
      </c>
    </row>
    <row r="797" ht="19" customHeight="1" spans="1:9">
      <c r="A797" s="2">
        <v>5</v>
      </c>
      <c r="B797" s="2">
        <v>5</v>
      </c>
      <c r="C797" s="2" t="s">
        <v>329</v>
      </c>
      <c r="D797" s="2" t="s">
        <v>312</v>
      </c>
      <c r="E797" s="2" t="s">
        <v>312</v>
      </c>
      <c r="F797" s="2" t="s">
        <v>1100</v>
      </c>
      <c r="G797" s="3">
        <v>1000</v>
      </c>
      <c r="H797" s="2" t="s">
        <v>3897</v>
      </c>
      <c r="I797" s="2">
        <v>126</v>
      </c>
    </row>
    <row r="798" ht="19" customHeight="1" spans="1:9">
      <c r="A798" s="2">
        <v>5</v>
      </c>
      <c r="B798" s="2">
        <v>5</v>
      </c>
      <c r="C798" s="2" t="s">
        <v>333</v>
      </c>
      <c r="D798" s="2" t="s">
        <v>312</v>
      </c>
      <c r="E798" s="2" t="s">
        <v>312</v>
      </c>
      <c r="F798" s="2" t="s">
        <v>4</v>
      </c>
      <c r="G798" s="3">
        <v>1000</v>
      </c>
      <c r="H798" s="2" t="s">
        <v>3897</v>
      </c>
      <c r="I798" s="2">
        <v>127</v>
      </c>
    </row>
    <row r="799" ht="19" customHeight="1" spans="1:9">
      <c r="A799" s="2">
        <v>5</v>
      </c>
      <c r="B799" s="2">
        <v>5</v>
      </c>
      <c r="C799" s="2" t="s">
        <v>334</v>
      </c>
      <c r="D799" s="2" t="s">
        <v>312</v>
      </c>
      <c r="E799" s="2" t="s">
        <v>312</v>
      </c>
      <c r="F799" s="2" t="s">
        <v>1100</v>
      </c>
      <c r="G799" s="3">
        <v>1000</v>
      </c>
      <c r="H799" s="2" t="s">
        <v>3897</v>
      </c>
      <c r="I799" s="2">
        <v>128</v>
      </c>
    </row>
    <row r="800" ht="19" customHeight="1" spans="1:9">
      <c r="A800" s="2">
        <v>5</v>
      </c>
      <c r="B800" s="2">
        <v>5</v>
      </c>
      <c r="C800" s="2" t="s">
        <v>336</v>
      </c>
      <c r="D800" s="2" t="s">
        <v>312</v>
      </c>
      <c r="E800" s="2" t="s">
        <v>312</v>
      </c>
      <c r="F800" s="2" t="s">
        <v>1100</v>
      </c>
      <c r="G800" s="3">
        <v>709.68</v>
      </c>
      <c r="H800" s="2" t="s">
        <v>3897</v>
      </c>
      <c r="I800" s="2">
        <v>129</v>
      </c>
    </row>
    <row r="801" ht="19" customHeight="1" spans="1:9">
      <c r="A801" s="2">
        <v>5</v>
      </c>
      <c r="B801" s="2">
        <v>5</v>
      </c>
      <c r="C801" s="2" t="s">
        <v>337</v>
      </c>
      <c r="D801" s="2" t="s">
        <v>312</v>
      </c>
      <c r="E801" s="2" t="s">
        <v>312</v>
      </c>
      <c r="F801" s="2" t="s">
        <v>4</v>
      </c>
      <c r="G801" s="3">
        <v>1000</v>
      </c>
      <c r="H801" s="2" t="s">
        <v>3897</v>
      </c>
      <c r="I801" s="2">
        <v>130</v>
      </c>
    </row>
    <row r="802" ht="19" customHeight="1" spans="1:9">
      <c r="A802" s="2">
        <v>5</v>
      </c>
      <c r="B802" s="2">
        <v>5</v>
      </c>
      <c r="C802" s="2" t="s">
        <v>3415</v>
      </c>
      <c r="D802" s="2" t="s">
        <v>312</v>
      </c>
      <c r="E802" s="2" t="s">
        <v>312</v>
      </c>
      <c r="F802" s="2" t="s">
        <v>1100</v>
      </c>
      <c r="G802" s="3">
        <v>322.58</v>
      </c>
      <c r="H802" s="2" t="s">
        <v>3897</v>
      </c>
      <c r="I802" s="2">
        <v>131</v>
      </c>
    </row>
    <row r="803" ht="19" customHeight="1" spans="1:9">
      <c r="A803" s="2">
        <v>5</v>
      </c>
      <c r="B803" s="2">
        <v>5</v>
      </c>
      <c r="C803" s="2" t="s">
        <v>3493</v>
      </c>
      <c r="D803" s="2" t="s">
        <v>312</v>
      </c>
      <c r="E803" s="2" t="s">
        <v>312</v>
      </c>
      <c r="F803" s="2" t="s">
        <v>1100</v>
      </c>
      <c r="G803" s="3">
        <v>1000</v>
      </c>
      <c r="H803" s="2" t="s">
        <v>3897</v>
      </c>
      <c r="I803" s="2">
        <v>132</v>
      </c>
    </row>
    <row r="804" ht="19" customHeight="1" spans="1:9">
      <c r="A804" s="2">
        <v>5</v>
      </c>
      <c r="B804" s="2">
        <v>5</v>
      </c>
      <c r="C804" s="2" t="s">
        <v>339</v>
      </c>
      <c r="D804" s="2" t="s">
        <v>312</v>
      </c>
      <c r="E804" s="2" t="s">
        <v>312</v>
      </c>
      <c r="F804" s="2" t="s">
        <v>1100</v>
      </c>
      <c r="G804" s="3">
        <v>1000</v>
      </c>
      <c r="H804" s="2" t="s">
        <v>3897</v>
      </c>
      <c r="I804" s="2">
        <v>133</v>
      </c>
    </row>
    <row r="805" ht="19" customHeight="1" spans="1:9">
      <c r="A805" s="2">
        <v>5</v>
      </c>
      <c r="B805" s="2">
        <v>5</v>
      </c>
      <c r="C805" s="2" t="s">
        <v>3640</v>
      </c>
      <c r="D805" s="2" t="s">
        <v>312</v>
      </c>
      <c r="E805" s="2" t="s">
        <v>312</v>
      </c>
      <c r="F805" s="2" t="s">
        <v>1100</v>
      </c>
      <c r="G805" s="3">
        <v>1000</v>
      </c>
      <c r="H805" s="2" t="s">
        <v>3897</v>
      </c>
      <c r="I805" s="2">
        <v>134</v>
      </c>
    </row>
    <row r="806" ht="19" customHeight="1" spans="1:9">
      <c r="A806" s="2">
        <v>5</v>
      </c>
      <c r="B806" s="2">
        <v>5</v>
      </c>
      <c r="C806" s="2" t="s">
        <v>341</v>
      </c>
      <c r="D806" s="2" t="s">
        <v>312</v>
      </c>
      <c r="E806" s="2" t="s">
        <v>312</v>
      </c>
      <c r="F806" s="2" t="s">
        <v>1100</v>
      </c>
      <c r="G806" s="3">
        <v>1000</v>
      </c>
      <c r="H806" s="2" t="s">
        <v>3897</v>
      </c>
      <c r="I806" s="2">
        <v>135</v>
      </c>
    </row>
    <row r="807" ht="19" customHeight="1" spans="1:9">
      <c r="A807" s="2">
        <v>5</v>
      </c>
      <c r="B807" s="2">
        <v>5</v>
      </c>
      <c r="C807" s="2" t="s">
        <v>344</v>
      </c>
      <c r="D807" s="2" t="s">
        <v>312</v>
      </c>
      <c r="E807" s="2" t="s">
        <v>312</v>
      </c>
      <c r="F807" s="2" t="s">
        <v>1100</v>
      </c>
      <c r="G807" s="3">
        <v>1000</v>
      </c>
      <c r="H807" s="2" t="s">
        <v>3897</v>
      </c>
      <c r="I807" s="2">
        <v>136</v>
      </c>
    </row>
    <row r="808" ht="19" customHeight="1" spans="1:9">
      <c r="A808" s="2">
        <v>5</v>
      </c>
      <c r="B808" s="2">
        <v>5</v>
      </c>
      <c r="C808" s="2" t="s">
        <v>345</v>
      </c>
      <c r="D808" s="2" t="s">
        <v>312</v>
      </c>
      <c r="E808" s="2" t="s">
        <v>312</v>
      </c>
      <c r="F808" s="2" t="s">
        <v>1100</v>
      </c>
      <c r="G808" s="3">
        <v>1000</v>
      </c>
      <c r="H808" s="2" t="s">
        <v>3897</v>
      </c>
      <c r="I808" s="2">
        <v>137</v>
      </c>
    </row>
    <row r="809" ht="19" customHeight="1" spans="1:9">
      <c r="A809" s="2">
        <v>5</v>
      </c>
      <c r="B809" s="2">
        <v>5</v>
      </c>
      <c r="C809" s="2" t="s">
        <v>347</v>
      </c>
      <c r="D809" s="2" t="s">
        <v>312</v>
      </c>
      <c r="E809" s="2" t="s">
        <v>312</v>
      </c>
      <c r="F809" s="2" t="s">
        <v>1100</v>
      </c>
      <c r="G809" s="3">
        <v>1000</v>
      </c>
      <c r="H809" s="2" t="s">
        <v>3897</v>
      </c>
      <c r="I809" s="2">
        <v>138</v>
      </c>
    </row>
    <row r="810" ht="19" customHeight="1" spans="1:9">
      <c r="A810" s="2">
        <v>5</v>
      </c>
      <c r="B810" s="2">
        <v>4</v>
      </c>
      <c r="C810" s="2" t="s">
        <v>3506</v>
      </c>
      <c r="D810" s="2" t="s">
        <v>66</v>
      </c>
      <c r="E810" s="2" t="s">
        <v>66</v>
      </c>
      <c r="F810" s="2" t="s">
        <v>694</v>
      </c>
      <c r="G810" s="3">
        <v>8.67</v>
      </c>
      <c r="H810" s="2" t="s">
        <v>3897</v>
      </c>
      <c r="I810" s="2">
        <v>139</v>
      </c>
    </row>
    <row r="811" ht="19" customHeight="1" spans="1:9">
      <c r="A811" s="2">
        <v>5</v>
      </c>
      <c r="B811" s="2">
        <v>5</v>
      </c>
      <c r="C811" s="2" t="s">
        <v>3506</v>
      </c>
      <c r="D811" s="2" t="s">
        <v>66</v>
      </c>
      <c r="E811" s="2" t="s">
        <v>66</v>
      </c>
      <c r="F811" s="2" t="s">
        <v>1100</v>
      </c>
      <c r="G811" s="3">
        <v>260</v>
      </c>
      <c r="H811" s="2" t="s">
        <v>3897</v>
      </c>
      <c r="I811" s="2">
        <v>140</v>
      </c>
    </row>
    <row r="812" ht="19" customHeight="1" spans="1:9">
      <c r="A812" s="2">
        <v>5</v>
      </c>
      <c r="B812" s="2">
        <v>5</v>
      </c>
      <c r="C812" s="2" t="s">
        <v>3056</v>
      </c>
      <c r="D812" s="2" t="s">
        <v>66</v>
      </c>
      <c r="E812" s="2" t="s">
        <v>66</v>
      </c>
      <c r="F812" s="2" t="s">
        <v>4</v>
      </c>
      <c r="G812" s="3">
        <v>150</v>
      </c>
      <c r="H812" s="2" t="s">
        <v>3897</v>
      </c>
      <c r="I812" s="2">
        <v>141</v>
      </c>
    </row>
    <row r="813" ht="19" customHeight="1" spans="1:9">
      <c r="A813" s="2">
        <v>5</v>
      </c>
      <c r="B813" s="2">
        <v>5</v>
      </c>
      <c r="C813" s="2" t="s">
        <v>3060</v>
      </c>
      <c r="D813" s="2" t="s">
        <v>66</v>
      </c>
      <c r="E813" s="2" t="s">
        <v>66</v>
      </c>
      <c r="F813" s="2" t="s">
        <v>3898</v>
      </c>
      <c r="G813" s="3">
        <v>29.03</v>
      </c>
      <c r="H813" s="2" t="s">
        <v>3897</v>
      </c>
      <c r="I813" s="2">
        <v>142</v>
      </c>
    </row>
    <row r="814" ht="19" customHeight="1" spans="1:9">
      <c r="A814" s="2">
        <v>5</v>
      </c>
      <c r="B814" s="2">
        <v>5</v>
      </c>
      <c r="C814" s="2" t="s">
        <v>3103</v>
      </c>
      <c r="D814" s="2" t="s">
        <v>66</v>
      </c>
      <c r="E814" s="2" t="s">
        <v>66</v>
      </c>
      <c r="F814" s="2" t="s">
        <v>4</v>
      </c>
      <c r="G814" s="3">
        <v>150</v>
      </c>
      <c r="H814" s="2" t="s">
        <v>3897</v>
      </c>
      <c r="I814" s="2">
        <v>143</v>
      </c>
    </row>
    <row r="815" ht="19" customHeight="1" spans="1:9">
      <c r="A815" s="2">
        <v>5</v>
      </c>
      <c r="B815" s="2">
        <v>5</v>
      </c>
      <c r="C815" s="2" t="s">
        <v>77</v>
      </c>
      <c r="D815" s="2" t="s">
        <v>66</v>
      </c>
      <c r="E815" s="2" t="s">
        <v>66</v>
      </c>
      <c r="F815" s="2" t="s">
        <v>4</v>
      </c>
      <c r="G815" s="3">
        <v>150</v>
      </c>
      <c r="H815" s="2" t="s">
        <v>3897</v>
      </c>
      <c r="I815" s="2">
        <v>144</v>
      </c>
    </row>
    <row r="816" ht="19" customHeight="1" spans="1:9">
      <c r="A816" s="2">
        <v>5</v>
      </c>
      <c r="B816" s="2">
        <v>5</v>
      </c>
      <c r="C816" s="2" t="s">
        <v>80</v>
      </c>
      <c r="D816" s="2" t="s">
        <v>66</v>
      </c>
      <c r="E816" s="2" t="s">
        <v>66</v>
      </c>
      <c r="F816" s="2" t="s">
        <v>1100</v>
      </c>
      <c r="G816" s="3">
        <v>260</v>
      </c>
      <c r="H816" s="2" t="s">
        <v>3897</v>
      </c>
      <c r="I816" s="2">
        <v>145</v>
      </c>
    </row>
    <row r="817" ht="19" customHeight="1" spans="1:9">
      <c r="A817" s="2">
        <v>5</v>
      </c>
      <c r="B817" s="2">
        <v>5</v>
      </c>
      <c r="C817" s="2" t="s">
        <v>3146</v>
      </c>
      <c r="D817" s="2" t="s">
        <v>66</v>
      </c>
      <c r="E817" s="2" t="s">
        <v>66</v>
      </c>
      <c r="F817" s="2" t="s">
        <v>4</v>
      </c>
      <c r="G817" s="3">
        <v>150</v>
      </c>
      <c r="H817" s="2" t="s">
        <v>3897</v>
      </c>
      <c r="I817" s="2">
        <v>146</v>
      </c>
    </row>
    <row r="818" ht="19" customHeight="1" spans="1:9">
      <c r="A818" s="2">
        <v>5</v>
      </c>
      <c r="B818" s="2">
        <v>5</v>
      </c>
      <c r="C818" s="2" t="s">
        <v>3148</v>
      </c>
      <c r="D818" s="2" t="s">
        <v>66</v>
      </c>
      <c r="E818" s="2" t="s">
        <v>66</v>
      </c>
      <c r="F818" s="2" t="s">
        <v>4</v>
      </c>
      <c r="G818" s="3">
        <v>150</v>
      </c>
      <c r="H818" s="2" t="s">
        <v>3897</v>
      </c>
      <c r="I818" s="2">
        <v>147</v>
      </c>
    </row>
    <row r="819" ht="19" customHeight="1" spans="1:9">
      <c r="A819" s="2">
        <v>5</v>
      </c>
      <c r="B819" s="2">
        <v>5</v>
      </c>
      <c r="C819" s="2" t="s">
        <v>3152</v>
      </c>
      <c r="D819" s="2" t="s">
        <v>66</v>
      </c>
      <c r="E819" s="2" t="s">
        <v>66</v>
      </c>
      <c r="F819" s="2" t="s">
        <v>4</v>
      </c>
      <c r="G819" s="3">
        <v>150</v>
      </c>
      <c r="H819" s="2" t="s">
        <v>3897</v>
      </c>
      <c r="I819" s="2">
        <v>148</v>
      </c>
    </row>
    <row r="820" ht="19" customHeight="1" spans="1:9">
      <c r="A820" s="2">
        <v>5</v>
      </c>
      <c r="B820" s="2">
        <v>3</v>
      </c>
      <c r="C820" s="2" t="s">
        <v>83</v>
      </c>
      <c r="D820" s="2" t="s">
        <v>66</v>
      </c>
      <c r="E820" s="2" t="s">
        <v>66</v>
      </c>
      <c r="F820" s="2" t="s">
        <v>693</v>
      </c>
      <c r="G820" s="3">
        <v>218.06</v>
      </c>
      <c r="H820" s="2" t="s">
        <v>3897</v>
      </c>
      <c r="I820" s="2">
        <v>149</v>
      </c>
    </row>
    <row r="821" ht="19" customHeight="1" spans="1:9">
      <c r="A821" s="2">
        <v>5</v>
      </c>
      <c r="B821" s="2">
        <v>5</v>
      </c>
      <c r="C821" s="2" t="s">
        <v>83</v>
      </c>
      <c r="D821" s="2" t="s">
        <v>66</v>
      </c>
      <c r="E821" s="2" t="s">
        <v>66</v>
      </c>
      <c r="F821" s="2" t="s">
        <v>1100</v>
      </c>
      <c r="G821" s="3">
        <v>260</v>
      </c>
      <c r="H821" s="2" t="s">
        <v>3897</v>
      </c>
      <c r="I821" s="2">
        <v>150</v>
      </c>
    </row>
    <row r="822" ht="19" customHeight="1" spans="1:9">
      <c r="A822" s="2">
        <v>5</v>
      </c>
      <c r="B822" s="2">
        <v>5</v>
      </c>
      <c r="C822" s="2" t="s">
        <v>85</v>
      </c>
      <c r="D822" s="2" t="s">
        <v>66</v>
      </c>
      <c r="E822" s="2" t="s">
        <v>66</v>
      </c>
      <c r="F822" s="2" t="s">
        <v>1100</v>
      </c>
      <c r="G822" s="3">
        <v>260</v>
      </c>
      <c r="H822" s="2" t="s">
        <v>3897</v>
      </c>
      <c r="I822" s="2">
        <v>151</v>
      </c>
    </row>
    <row r="823" ht="19" customHeight="1" spans="1:9">
      <c r="A823" s="2">
        <v>5</v>
      </c>
      <c r="B823" s="2">
        <v>5</v>
      </c>
      <c r="C823" s="2" t="s">
        <v>3544</v>
      </c>
      <c r="D823" s="2" t="s">
        <v>66</v>
      </c>
      <c r="E823" s="2" t="s">
        <v>66</v>
      </c>
      <c r="F823" s="2" t="s">
        <v>3898</v>
      </c>
      <c r="G823" s="3">
        <v>260</v>
      </c>
      <c r="H823" s="2" t="s">
        <v>3897</v>
      </c>
      <c r="I823" s="2">
        <v>152</v>
      </c>
    </row>
    <row r="824" ht="19" customHeight="1" spans="1:9">
      <c r="A824" s="2">
        <v>5</v>
      </c>
      <c r="B824" s="2">
        <v>5</v>
      </c>
      <c r="C824" s="2" t="s">
        <v>86</v>
      </c>
      <c r="D824" s="2" t="s">
        <v>66</v>
      </c>
      <c r="E824" s="2" t="s">
        <v>66</v>
      </c>
      <c r="F824" s="2" t="s">
        <v>1100</v>
      </c>
      <c r="G824" s="3">
        <v>260</v>
      </c>
      <c r="H824" s="2" t="s">
        <v>3897</v>
      </c>
      <c r="I824" s="2">
        <v>153</v>
      </c>
    </row>
    <row r="825" ht="19" customHeight="1" spans="1:9">
      <c r="A825" s="2">
        <v>5</v>
      </c>
      <c r="B825" s="2">
        <v>5</v>
      </c>
      <c r="C825" s="2" t="s">
        <v>3430</v>
      </c>
      <c r="D825" s="2" t="s">
        <v>66</v>
      </c>
      <c r="E825" s="2" t="s">
        <v>66</v>
      </c>
      <c r="F825" s="2" t="s">
        <v>4</v>
      </c>
      <c r="G825" s="3">
        <v>260</v>
      </c>
      <c r="H825" s="2" t="s">
        <v>3897</v>
      </c>
      <c r="I825" s="2">
        <v>154</v>
      </c>
    </row>
    <row r="826" ht="19" customHeight="1" spans="1:9">
      <c r="A826" s="2">
        <v>5</v>
      </c>
      <c r="B826" s="2">
        <v>5</v>
      </c>
      <c r="C826" s="2" t="s">
        <v>382</v>
      </c>
      <c r="D826" s="2" t="s">
        <v>66</v>
      </c>
      <c r="E826" s="2" t="s">
        <v>66</v>
      </c>
      <c r="F826" s="2" t="s">
        <v>4</v>
      </c>
      <c r="G826" s="3">
        <v>260</v>
      </c>
      <c r="H826" s="2" t="s">
        <v>3897</v>
      </c>
      <c r="I826" s="2">
        <v>155</v>
      </c>
    </row>
    <row r="827" ht="19" customHeight="1" spans="1:9">
      <c r="A827" s="2">
        <v>5</v>
      </c>
      <c r="B827" s="2">
        <v>5</v>
      </c>
      <c r="C827" s="2" t="s">
        <v>3435</v>
      </c>
      <c r="D827" s="2" t="s">
        <v>66</v>
      </c>
      <c r="E827" s="2" t="s">
        <v>66</v>
      </c>
      <c r="F827" s="2" t="s">
        <v>1100</v>
      </c>
      <c r="G827" s="3">
        <v>260</v>
      </c>
      <c r="H827" s="2" t="s">
        <v>3897</v>
      </c>
      <c r="I827" s="2">
        <v>156</v>
      </c>
    </row>
    <row r="828" ht="19" customHeight="1" spans="1:9">
      <c r="A828" s="2">
        <v>5</v>
      </c>
      <c r="B828" s="2">
        <v>3</v>
      </c>
      <c r="C828" s="2" t="s">
        <v>3552</v>
      </c>
      <c r="D828" s="2" t="s">
        <v>66</v>
      </c>
      <c r="E828" s="2" t="s">
        <v>66</v>
      </c>
      <c r="F828" s="2" t="s">
        <v>693</v>
      </c>
      <c r="G828" s="3">
        <v>134.19</v>
      </c>
      <c r="H828" s="2" t="s">
        <v>3897</v>
      </c>
      <c r="I828" s="2">
        <v>157</v>
      </c>
    </row>
    <row r="829" ht="19" customHeight="1" spans="1:9">
      <c r="A829" s="2">
        <v>5</v>
      </c>
      <c r="B829" s="2">
        <v>4</v>
      </c>
      <c r="C829" s="2" t="s">
        <v>3552</v>
      </c>
      <c r="D829" s="2" t="s">
        <v>66</v>
      </c>
      <c r="E829" s="2" t="s">
        <v>66</v>
      </c>
      <c r="F829" s="2" t="s">
        <v>694</v>
      </c>
      <c r="G829" s="3">
        <v>260</v>
      </c>
      <c r="H829" s="2" t="s">
        <v>3897</v>
      </c>
      <c r="I829" s="2">
        <v>158</v>
      </c>
    </row>
    <row r="830" ht="19" customHeight="1" spans="1:9">
      <c r="A830" s="2">
        <v>5</v>
      </c>
      <c r="B830" s="2">
        <v>5</v>
      </c>
      <c r="C830" s="2" t="s">
        <v>3552</v>
      </c>
      <c r="D830" s="2" t="s">
        <v>66</v>
      </c>
      <c r="E830" s="2" t="s">
        <v>66</v>
      </c>
      <c r="F830" s="2" t="s">
        <v>1100</v>
      </c>
      <c r="G830" s="3">
        <v>260</v>
      </c>
      <c r="H830" s="2" t="s">
        <v>3897</v>
      </c>
      <c r="I830" s="2">
        <v>159</v>
      </c>
    </row>
    <row r="831" ht="19" customHeight="1" spans="1:9">
      <c r="A831" s="2">
        <v>5</v>
      </c>
      <c r="B831" s="2">
        <v>5</v>
      </c>
      <c r="C831" s="2" t="s">
        <v>3211</v>
      </c>
      <c r="D831" s="2" t="s">
        <v>66</v>
      </c>
      <c r="E831" s="2" t="s">
        <v>66</v>
      </c>
      <c r="F831" s="2" t="s">
        <v>1100</v>
      </c>
      <c r="G831" s="3">
        <v>260</v>
      </c>
      <c r="H831" s="2" t="s">
        <v>3897</v>
      </c>
      <c r="I831" s="2">
        <v>160</v>
      </c>
    </row>
    <row r="832" ht="19" customHeight="1" spans="1:9">
      <c r="A832" s="2">
        <v>5</v>
      </c>
      <c r="B832" s="2">
        <v>5</v>
      </c>
      <c r="C832" s="2" t="s">
        <v>3561</v>
      </c>
      <c r="D832" s="2" t="s">
        <v>66</v>
      </c>
      <c r="E832" s="2" t="s">
        <v>66</v>
      </c>
      <c r="F832" s="2" t="s">
        <v>1100</v>
      </c>
      <c r="G832" s="3">
        <v>260</v>
      </c>
      <c r="H832" s="2" t="s">
        <v>3897</v>
      </c>
      <c r="I832" s="2">
        <v>161</v>
      </c>
    </row>
    <row r="833" ht="19" customHeight="1" spans="1:9">
      <c r="A833" s="2">
        <v>5</v>
      </c>
      <c r="B833" s="2">
        <v>5</v>
      </c>
      <c r="C833" s="2" t="s">
        <v>3439</v>
      </c>
      <c r="D833" s="2" t="s">
        <v>66</v>
      </c>
      <c r="E833" s="2" t="s">
        <v>66</v>
      </c>
      <c r="F833" s="2" t="s">
        <v>1100</v>
      </c>
      <c r="G833" s="3">
        <v>260</v>
      </c>
      <c r="H833" s="2" t="s">
        <v>3897</v>
      </c>
      <c r="I833" s="2">
        <v>162</v>
      </c>
    </row>
    <row r="834" ht="19" customHeight="1" spans="1:9">
      <c r="A834" s="2">
        <v>5</v>
      </c>
      <c r="B834" s="2">
        <v>5</v>
      </c>
      <c r="C834" s="2" t="s">
        <v>3567</v>
      </c>
      <c r="D834" s="2" t="s">
        <v>66</v>
      </c>
      <c r="E834" s="2" t="s">
        <v>66</v>
      </c>
      <c r="F834" s="2" t="s">
        <v>1100</v>
      </c>
      <c r="G834" s="3">
        <v>260</v>
      </c>
      <c r="H834" s="2" t="s">
        <v>3897</v>
      </c>
      <c r="I834" s="2">
        <v>163</v>
      </c>
    </row>
    <row r="835" ht="19" customHeight="1" spans="1:9">
      <c r="A835" s="2">
        <v>5</v>
      </c>
      <c r="B835" s="2">
        <v>5</v>
      </c>
      <c r="C835" s="2" t="s">
        <v>397</v>
      </c>
      <c r="D835" s="2" t="s">
        <v>66</v>
      </c>
      <c r="E835" s="2" t="s">
        <v>66</v>
      </c>
      <c r="F835" s="2" t="s">
        <v>3898</v>
      </c>
      <c r="G835" s="3">
        <v>92.26</v>
      </c>
      <c r="H835" s="2" t="s">
        <v>3897</v>
      </c>
      <c r="I835" s="2">
        <v>164</v>
      </c>
    </row>
    <row r="836" ht="19" customHeight="1" spans="1:9">
      <c r="A836" s="2">
        <v>5</v>
      </c>
      <c r="B836" s="2">
        <v>5</v>
      </c>
      <c r="C836" s="2" t="s">
        <v>3236</v>
      </c>
      <c r="D836" s="2" t="s">
        <v>66</v>
      </c>
      <c r="E836" s="2" t="s">
        <v>66</v>
      </c>
      <c r="F836" s="2" t="s">
        <v>1100</v>
      </c>
      <c r="G836" s="3">
        <v>260</v>
      </c>
      <c r="H836" s="2" t="s">
        <v>3897</v>
      </c>
      <c r="I836" s="2">
        <v>165</v>
      </c>
    </row>
    <row r="837" ht="19" customHeight="1" spans="1:9">
      <c r="A837" s="2">
        <v>5</v>
      </c>
      <c r="B837" s="2">
        <v>5</v>
      </c>
      <c r="C837" s="2" t="s">
        <v>89</v>
      </c>
      <c r="D837" s="2" t="s">
        <v>66</v>
      </c>
      <c r="E837" s="2" t="s">
        <v>66</v>
      </c>
      <c r="F837" s="2" t="s">
        <v>1100</v>
      </c>
      <c r="G837" s="3">
        <v>150</v>
      </c>
      <c r="H837" s="2" t="s">
        <v>3897</v>
      </c>
      <c r="I837" s="2">
        <v>166</v>
      </c>
    </row>
    <row r="838" ht="19" customHeight="1" spans="1:9">
      <c r="A838" s="2">
        <v>5</v>
      </c>
      <c r="B838" s="2">
        <v>5</v>
      </c>
      <c r="C838" s="2" t="s">
        <v>3450</v>
      </c>
      <c r="D838" s="2" t="s">
        <v>66</v>
      </c>
      <c r="E838" s="2" t="s">
        <v>66</v>
      </c>
      <c r="F838" s="2" t="s">
        <v>4</v>
      </c>
      <c r="G838" s="3">
        <v>260</v>
      </c>
      <c r="H838" s="2" t="s">
        <v>3897</v>
      </c>
      <c r="I838" s="2">
        <v>167</v>
      </c>
    </row>
    <row r="839" ht="19" customHeight="1" spans="1:9">
      <c r="A839" s="2">
        <v>5</v>
      </c>
      <c r="B839" s="2">
        <v>5</v>
      </c>
      <c r="C839" s="2" t="s">
        <v>354</v>
      </c>
      <c r="D839" s="2" t="s">
        <v>66</v>
      </c>
      <c r="E839" s="2" t="s">
        <v>66</v>
      </c>
      <c r="F839" s="2" t="s">
        <v>1100</v>
      </c>
      <c r="G839" s="3">
        <v>150</v>
      </c>
      <c r="H839" s="2" t="s">
        <v>3897</v>
      </c>
      <c r="I839" s="2">
        <v>168</v>
      </c>
    </row>
    <row r="840" ht="19" customHeight="1" spans="1:9">
      <c r="A840" s="2">
        <v>5</v>
      </c>
      <c r="B840" s="2">
        <v>5</v>
      </c>
      <c r="C840" s="2" t="s">
        <v>91</v>
      </c>
      <c r="D840" s="2" t="s">
        <v>66</v>
      </c>
      <c r="E840" s="2" t="s">
        <v>66</v>
      </c>
      <c r="F840" s="2" t="s">
        <v>1100</v>
      </c>
      <c r="G840" s="3">
        <v>150</v>
      </c>
      <c r="H840" s="2" t="s">
        <v>3897</v>
      </c>
      <c r="I840" s="2">
        <v>169</v>
      </c>
    </row>
    <row r="841" ht="19" customHeight="1" spans="1:9">
      <c r="A841" s="2">
        <v>5</v>
      </c>
      <c r="B841" s="2">
        <v>5</v>
      </c>
      <c r="C841" s="2" t="s">
        <v>705</v>
      </c>
      <c r="D841" s="2" t="s">
        <v>66</v>
      </c>
      <c r="E841" s="2" t="s">
        <v>66</v>
      </c>
      <c r="F841" s="2" t="s">
        <v>4</v>
      </c>
      <c r="G841" s="3">
        <v>150</v>
      </c>
      <c r="H841" s="2" t="s">
        <v>3897</v>
      </c>
      <c r="I841" s="2">
        <v>170</v>
      </c>
    </row>
    <row r="842" ht="19" customHeight="1" spans="1:9">
      <c r="A842" s="2">
        <v>5</v>
      </c>
      <c r="B842" s="2">
        <v>5</v>
      </c>
      <c r="C842" s="2" t="s">
        <v>302</v>
      </c>
      <c r="D842" s="2" t="s">
        <v>66</v>
      </c>
      <c r="E842" s="2" t="s">
        <v>66</v>
      </c>
      <c r="F842" s="2" t="s">
        <v>3898</v>
      </c>
      <c r="G842" s="3">
        <v>58.06</v>
      </c>
      <c r="H842" s="2" t="s">
        <v>3897</v>
      </c>
      <c r="I842" s="2">
        <v>171</v>
      </c>
    </row>
    <row r="843" ht="19" customHeight="1" spans="1:9">
      <c r="A843" s="2">
        <v>5</v>
      </c>
      <c r="B843" s="2">
        <v>5</v>
      </c>
      <c r="C843" s="2" t="s">
        <v>97</v>
      </c>
      <c r="D843" s="2" t="s">
        <v>66</v>
      </c>
      <c r="E843" s="2" t="s">
        <v>66</v>
      </c>
      <c r="F843" s="2" t="s">
        <v>4</v>
      </c>
      <c r="G843" s="3">
        <v>150</v>
      </c>
      <c r="H843" s="2" t="s">
        <v>3897</v>
      </c>
      <c r="I843" s="2">
        <v>172</v>
      </c>
    </row>
    <row r="844" ht="19" customHeight="1" spans="1:9">
      <c r="A844" s="2">
        <v>5</v>
      </c>
      <c r="B844" s="2">
        <v>5</v>
      </c>
      <c r="C844" s="2" t="s">
        <v>99</v>
      </c>
      <c r="D844" s="2" t="s">
        <v>66</v>
      </c>
      <c r="E844" s="2" t="s">
        <v>66</v>
      </c>
      <c r="F844" s="2" t="s">
        <v>4</v>
      </c>
      <c r="G844" s="3">
        <v>150</v>
      </c>
      <c r="H844" s="2" t="s">
        <v>3897</v>
      </c>
      <c r="I844" s="2">
        <v>173</v>
      </c>
    </row>
    <row r="845" ht="19" customHeight="1" spans="1:9">
      <c r="A845" s="2">
        <v>5</v>
      </c>
      <c r="B845" s="2">
        <v>5</v>
      </c>
      <c r="C845" s="2" t="s">
        <v>101</v>
      </c>
      <c r="D845" s="2" t="s">
        <v>66</v>
      </c>
      <c r="E845" s="2" t="s">
        <v>66</v>
      </c>
      <c r="F845" s="2" t="s">
        <v>1100</v>
      </c>
      <c r="G845" s="3">
        <v>150</v>
      </c>
      <c r="H845" s="2" t="s">
        <v>3897</v>
      </c>
      <c r="I845" s="2">
        <v>174</v>
      </c>
    </row>
    <row r="846" ht="19" customHeight="1" spans="1:9">
      <c r="A846" s="2">
        <v>5</v>
      </c>
      <c r="B846" s="2">
        <v>4</v>
      </c>
      <c r="C846" s="2" t="s">
        <v>102</v>
      </c>
      <c r="D846" s="2" t="s">
        <v>66</v>
      </c>
      <c r="E846" s="2" t="s">
        <v>66</v>
      </c>
      <c r="F846" s="2" t="s">
        <v>694</v>
      </c>
      <c r="G846" s="3">
        <v>150</v>
      </c>
      <c r="H846" s="2" t="s">
        <v>3897</v>
      </c>
      <c r="I846" s="2">
        <v>175</v>
      </c>
    </row>
    <row r="847" ht="19" customHeight="1" spans="1:9">
      <c r="A847" s="2">
        <v>5</v>
      </c>
      <c r="B847" s="2">
        <v>5</v>
      </c>
      <c r="C847" s="2" t="s">
        <v>102</v>
      </c>
      <c r="D847" s="2" t="s">
        <v>66</v>
      </c>
      <c r="E847" s="2" t="s">
        <v>66</v>
      </c>
      <c r="F847" s="2" t="s">
        <v>1100</v>
      </c>
      <c r="G847" s="3">
        <v>150</v>
      </c>
      <c r="H847" s="2" t="s">
        <v>3897</v>
      </c>
      <c r="I847" s="2">
        <v>176</v>
      </c>
    </row>
    <row r="848" ht="19" customHeight="1" spans="1:9">
      <c r="A848" s="2">
        <v>5</v>
      </c>
      <c r="B848" s="2">
        <v>5</v>
      </c>
      <c r="C848" s="2" t="s">
        <v>103</v>
      </c>
      <c r="D848" s="2" t="s">
        <v>66</v>
      </c>
      <c r="E848" s="2" t="s">
        <v>66</v>
      </c>
      <c r="F848" s="2" t="s">
        <v>1100</v>
      </c>
      <c r="G848" s="3">
        <v>150</v>
      </c>
      <c r="H848" s="2" t="s">
        <v>3897</v>
      </c>
      <c r="I848" s="2">
        <v>177</v>
      </c>
    </row>
    <row r="849" ht="19" customHeight="1" spans="1:9">
      <c r="A849" s="2">
        <v>5</v>
      </c>
      <c r="B849" s="2">
        <v>5</v>
      </c>
      <c r="C849" s="2" t="s">
        <v>706</v>
      </c>
      <c r="D849" s="2" t="s">
        <v>66</v>
      </c>
      <c r="E849" s="2" t="s">
        <v>66</v>
      </c>
      <c r="F849" s="2" t="s">
        <v>4</v>
      </c>
      <c r="G849" s="3">
        <v>150</v>
      </c>
      <c r="H849" s="2" t="s">
        <v>3897</v>
      </c>
      <c r="I849" s="2">
        <v>178</v>
      </c>
    </row>
    <row r="850" ht="19" customHeight="1" spans="1:9">
      <c r="A850" s="2">
        <v>5</v>
      </c>
      <c r="B850" s="2">
        <v>5</v>
      </c>
      <c r="C850" s="2" t="s">
        <v>105</v>
      </c>
      <c r="D850" s="2" t="s">
        <v>66</v>
      </c>
      <c r="E850" s="2" t="s">
        <v>66</v>
      </c>
      <c r="F850" s="2" t="s">
        <v>1100</v>
      </c>
      <c r="G850" s="3">
        <v>111.29</v>
      </c>
      <c r="H850" s="2" t="s">
        <v>3897</v>
      </c>
      <c r="I850" s="2">
        <v>179</v>
      </c>
    </row>
    <row r="851" ht="19" customHeight="1" spans="1:9">
      <c r="A851" s="2">
        <v>5</v>
      </c>
      <c r="B851" s="2">
        <v>5</v>
      </c>
      <c r="C851" s="2" t="s">
        <v>707</v>
      </c>
      <c r="D851" s="2" t="s">
        <v>66</v>
      </c>
      <c r="E851" s="2" t="s">
        <v>66</v>
      </c>
      <c r="F851" s="2" t="s">
        <v>4</v>
      </c>
      <c r="G851" s="3">
        <v>150</v>
      </c>
      <c r="H851" s="2" t="s">
        <v>3897</v>
      </c>
      <c r="I851" s="2">
        <v>180</v>
      </c>
    </row>
    <row r="852" ht="19" customHeight="1" spans="1:9">
      <c r="A852" s="2">
        <v>5</v>
      </c>
      <c r="B852" s="2">
        <v>5</v>
      </c>
      <c r="C852" s="2" t="s">
        <v>433</v>
      </c>
      <c r="D852" s="2" t="s">
        <v>66</v>
      </c>
      <c r="E852" s="2" t="s">
        <v>66</v>
      </c>
      <c r="F852" s="2" t="s">
        <v>3898</v>
      </c>
      <c r="G852" s="3">
        <v>58.06</v>
      </c>
      <c r="H852" s="2" t="s">
        <v>3897</v>
      </c>
      <c r="I852" s="2">
        <v>181</v>
      </c>
    </row>
    <row r="853" ht="19" customHeight="1" spans="1:9">
      <c r="A853" s="2">
        <v>5</v>
      </c>
      <c r="B853" s="2">
        <v>5</v>
      </c>
      <c r="C853" s="2" t="s">
        <v>108</v>
      </c>
      <c r="D853" s="2" t="s">
        <v>66</v>
      </c>
      <c r="E853" s="2" t="s">
        <v>66</v>
      </c>
      <c r="F853" s="2" t="s">
        <v>4</v>
      </c>
      <c r="G853" s="3">
        <v>150</v>
      </c>
      <c r="H853" s="2" t="s">
        <v>3897</v>
      </c>
      <c r="I853" s="2">
        <v>182</v>
      </c>
    </row>
    <row r="854" ht="19" customHeight="1" spans="1:9">
      <c r="A854" s="2">
        <v>5</v>
      </c>
      <c r="B854" s="2">
        <v>5</v>
      </c>
      <c r="C854" s="2" t="s">
        <v>273</v>
      </c>
      <c r="D854" s="2" t="s">
        <v>274</v>
      </c>
      <c r="E854" s="2" t="s">
        <v>274</v>
      </c>
      <c r="F854" s="2" t="s">
        <v>1100</v>
      </c>
      <c r="G854" s="3">
        <v>260</v>
      </c>
      <c r="H854" s="2" t="s">
        <v>3897</v>
      </c>
      <c r="I854" s="2">
        <v>183</v>
      </c>
    </row>
    <row r="855" ht="19" customHeight="1" spans="1:9">
      <c r="A855" s="2">
        <v>5</v>
      </c>
      <c r="B855" s="2">
        <v>5</v>
      </c>
      <c r="C855" s="2" t="s">
        <v>279</v>
      </c>
      <c r="D855" s="2" t="s">
        <v>274</v>
      </c>
      <c r="E855" s="2" t="s">
        <v>274</v>
      </c>
      <c r="F855" s="2" t="s">
        <v>1100</v>
      </c>
      <c r="G855" s="3">
        <v>260</v>
      </c>
      <c r="H855" s="2" t="s">
        <v>3897</v>
      </c>
      <c r="I855" s="2">
        <v>184</v>
      </c>
    </row>
    <row r="856" ht="19" customHeight="1" spans="1:9">
      <c r="A856" s="2">
        <v>5</v>
      </c>
      <c r="B856" s="2">
        <v>5</v>
      </c>
      <c r="C856" s="2" t="s">
        <v>3504</v>
      </c>
      <c r="D856" s="2" t="s">
        <v>274</v>
      </c>
      <c r="E856" s="2" t="s">
        <v>274</v>
      </c>
      <c r="F856" s="2" t="s">
        <v>1100</v>
      </c>
      <c r="G856" s="3">
        <v>260</v>
      </c>
      <c r="H856" s="2" t="s">
        <v>3897</v>
      </c>
      <c r="I856" s="2">
        <v>185</v>
      </c>
    </row>
    <row r="857" ht="19" customHeight="1" spans="1:9">
      <c r="A857" s="2">
        <v>5</v>
      </c>
      <c r="B857" s="2">
        <v>4</v>
      </c>
      <c r="C857" s="2" t="s">
        <v>3652</v>
      </c>
      <c r="D857" s="2" t="s">
        <v>274</v>
      </c>
      <c r="E857" s="2" t="s">
        <v>274</v>
      </c>
      <c r="F857" s="2" t="s">
        <v>694</v>
      </c>
      <c r="G857" s="3">
        <v>234</v>
      </c>
      <c r="H857" s="2" t="s">
        <v>3897</v>
      </c>
      <c r="I857" s="2">
        <v>186</v>
      </c>
    </row>
    <row r="858" ht="19" customHeight="1" spans="1:9">
      <c r="A858" s="2">
        <v>5</v>
      </c>
      <c r="B858" s="2">
        <v>5</v>
      </c>
      <c r="C858" s="2" t="s">
        <v>3652</v>
      </c>
      <c r="D858" s="2" t="s">
        <v>274</v>
      </c>
      <c r="E858" s="2" t="s">
        <v>274</v>
      </c>
      <c r="F858" s="2" t="s">
        <v>1100</v>
      </c>
      <c r="G858" s="3">
        <v>260</v>
      </c>
      <c r="H858" s="2" t="s">
        <v>3897</v>
      </c>
      <c r="I858" s="2">
        <v>187</v>
      </c>
    </row>
    <row r="859" ht="19" customHeight="1" spans="1:9">
      <c r="A859" s="2">
        <v>5</v>
      </c>
      <c r="B859" s="2">
        <v>5</v>
      </c>
      <c r="C859" s="2" t="s">
        <v>3656</v>
      </c>
      <c r="D859" s="2" t="s">
        <v>274</v>
      </c>
      <c r="E859" s="2" t="s">
        <v>274</v>
      </c>
      <c r="F859" s="2" t="s">
        <v>1100</v>
      </c>
      <c r="G859" s="3">
        <v>260</v>
      </c>
      <c r="H859" s="2" t="s">
        <v>3897</v>
      </c>
      <c r="I859" s="2">
        <v>188</v>
      </c>
    </row>
    <row r="860" ht="19" customHeight="1" spans="1:9">
      <c r="A860" s="2">
        <v>5</v>
      </c>
      <c r="B860" s="2">
        <v>5</v>
      </c>
      <c r="C860" s="2" t="s">
        <v>281</v>
      </c>
      <c r="D860" s="2" t="s">
        <v>274</v>
      </c>
      <c r="E860" s="2" t="s">
        <v>274</v>
      </c>
      <c r="F860" s="2" t="s">
        <v>1100</v>
      </c>
      <c r="G860" s="3">
        <v>260</v>
      </c>
      <c r="H860" s="2" t="s">
        <v>3897</v>
      </c>
      <c r="I860" s="2">
        <v>189</v>
      </c>
    </row>
    <row r="861" ht="19" customHeight="1" spans="1:9">
      <c r="A861" s="2">
        <v>5</v>
      </c>
      <c r="B861" s="2">
        <v>5</v>
      </c>
      <c r="C861" s="2" t="s">
        <v>283</v>
      </c>
      <c r="D861" s="2" t="s">
        <v>274</v>
      </c>
      <c r="E861" s="2" t="s">
        <v>274</v>
      </c>
      <c r="F861" s="2" t="s">
        <v>1100</v>
      </c>
      <c r="G861" s="3">
        <v>150</v>
      </c>
      <c r="H861" s="2" t="s">
        <v>3897</v>
      </c>
      <c r="I861" s="2">
        <v>190</v>
      </c>
    </row>
    <row r="862" ht="19" customHeight="1" spans="1:9">
      <c r="A862" s="2">
        <v>5</v>
      </c>
      <c r="B862" s="2">
        <v>5</v>
      </c>
      <c r="C862" s="2" t="s">
        <v>286</v>
      </c>
      <c r="D862" s="2" t="s">
        <v>274</v>
      </c>
      <c r="E862" s="2" t="s">
        <v>274</v>
      </c>
      <c r="F862" s="2" t="s">
        <v>1100</v>
      </c>
      <c r="G862" s="3">
        <v>260</v>
      </c>
      <c r="H862" s="2" t="s">
        <v>3897</v>
      </c>
      <c r="I862" s="2">
        <v>191</v>
      </c>
    </row>
    <row r="863" ht="19" customHeight="1" spans="1:9">
      <c r="A863" s="2">
        <v>5</v>
      </c>
      <c r="B863" s="2">
        <v>5</v>
      </c>
      <c r="C863" s="2" t="s">
        <v>386</v>
      </c>
      <c r="D863" s="2" t="s">
        <v>274</v>
      </c>
      <c r="E863" s="2" t="s">
        <v>274</v>
      </c>
      <c r="F863" s="2" t="s">
        <v>1100</v>
      </c>
      <c r="G863" s="3">
        <v>117.42</v>
      </c>
      <c r="H863" s="2" t="s">
        <v>3897</v>
      </c>
      <c r="I863" s="2">
        <v>192</v>
      </c>
    </row>
    <row r="864" ht="19" customHeight="1" spans="1:9">
      <c r="A864" s="2">
        <v>5</v>
      </c>
      <c r="B864" s="2">
        <v>5</v>
      </c>
      <c r="C864" s="2" t="s">
        <v>394</v>
      </c>
      <c r="D864" s="2" t="s">
        <v>274</v>
      </c>
      <c r="E864" s="2" t="s">
        <v>274</v>
      </c>
      <c r="F864" s="2" t="s">
        <v>3898</v>
      </c>
      <c r="G864" s="3">
        <v>260</v>
      </c>
      <c r="H864" s="2" t="s">
        <v>3897</v>
      </c>
      <c r="I864" s="2">
        <v>193</v>
      </c>
    </row>
    <row r="865" ht="19" customHeight="1" spans="1:9">
      <c r="A865" s="2">
        <v>5</v>
      </c>
      <c r="B865" s="2">
        <v>5</v>
      </c>
      <c r="C865" s="2" t="s">
        <v>289</v>
      </c>
      <c r="D865" s="2" t="s">
        <v>274</v>
      </c>
      <c r="E865" s="2" t="s">
        <v>274</v>
      </c>
      <c r="F865" s="2" t="s">
        <v>1100</v>
      </c>
      <c r="G865" s="3">
        <v>260</v>
      </c>
      <c r="H865" s="2" t="s">
        <v>3897</v>
      </c>
      <c r="I865" s="2">
        <v>194</v>
      </c>
    </row>
    <row r="866" ht="19" customHeight="1" spans="1:9">
      <c r="A866" s="2">
        <v>5</v>
      </c>
      <c r="B866" s="2">
        <v>5</v>
      </c>
      <c r="C866" s="2" t="s">
        <v>399</v>
      </c>
      <c r="D866" s="2" t="s">
        <v>274</v>
      </c>
      <c r="E866" s="2" t="s">
        <v>274</v>
      </c>
      <c r="F866" s="2" t="s">
        <v>3898</v>
      </c>
      <c r="G866" s="3">
        <v>62.9</v>
      </c>
      <c r="H866" s="2" t="s">
        <v>3897</v>
      </c>
      <c r="I866" s="2">
        <v>195</v>
      </c>
    </row>
    <row r="867" ht="19" customHeight="1" spans="1:9">
      <c r="A867" s="2">
        <v>5</v>
      </c>
      <c r="B867" s="2">
        <v>5</v>
      </c>
      <c r="C867" s="2" t="s">
        <v>290</v>
      </c>
      <c r="D867" s="2" t="s">
        <v>274</v>
      </c>
      <c r="E867" s="2" t="s">
        <v>274</v>
      </c>
      <c r="F867" s="2" t="s">
        <v>1100</v>
      </c>
      <c r="G867" s="3">
        <v>260</v>
      </c>
      <c r="H867" s="2" t="s">
        <v>3897</v>
      </c>
      <c r="I867" s="2">
        <v>196</v>
      </c>
    </row>
    <row r="868" ht="19" customHeight="1" spans="1:9">
      <c r="A868" s="2">
        <v>5</v>
      </c>
      <c r="B868" s="2">
        <v>5</v>
      </c>
      <c r="C868" s="2" t="s">
        <v>291</v>
      </c>
      <c r="D868" s="2" t="s">
        <v>274</v>
      </c>
      <c r="E868" s="2" t="s">
        <v>274</v>
      </c>
      <c r="F868" s="2" t="s">
        <v>3898</v>
      </c>
      <c r="G868" s="3">
        <v>150</v>
      </c>
      <c r="H868" s="2" t="s">
        <v>3897</v>
      </c>
      <c r="I868" s="2">
        <v>197</v>
      </c>
    </row>
    <row r="869" ht="19" customHeight="1" spans="1:9">
      <c r="A869" s="2">
        <v>5</v>
      </c>
      <c r="B869" s="2">
        <v>5</v>
      </c>
      <c r="C869" s="2" t="s">
        <v>292</v>
      </c>
      <c r="D869" s="2" t="s">
        <v>274</v>
      </c>
      <c r="E869" s="2" t="s">
        <v>274</v>
      </c>
      <c r="F869" s="2" t="s">
        <v>1100</v>
      </c>
      <c r="G869" s="3">
        <v>260</v>
      </c>
      <c r="H869" s="2" t="s">
        <v>3897</v>
      </c>
      <c r="I869" s="2">
        <v>198</v>
      </c>
    </row>
    <row r="870" ht="19" customHeight="1" spans="1:9">
      <c r="A870" s="2">
        <v>5</v>
      </c>
      <c r="B870" s="2">
        <v>5</v>
      </c>
      <c r="C870" s="2" t="s">
        <v>414</v>
      </c>
      <c r="D870" s="2" t="s">
        <v>274</v>
      </c>
      <c r="E870" s="2" t="s">
        <v>274</v>
      </c>
      <c r="F870" s="2" t="s">
        <v>3898</v>
      </c>
      <c r="G870" s="3">
        <v>260</v>
      </c>
      <c r="H870" s="2" t="s">
        <v>3897</v>
      </c>
      <c r="I870" s="2">
        <v>199</v>
      </c>
    </row>
    <row r="871" ht="19" customHeight="1" spans="1:9">
      <c r="A871" s="2">
        <v>5</v>
      </c>
      <c r="B871" s="2">
        <v>5</v>
      </c>
      <c r="C871" s="2" t="s">
        <v>298</v>
      </c>
      <c r="D871" s="2" t="s">
        <v>274</v>
      </c>
      <c r="E871" s="2" t="s">
        <v>274</v>
      </c>
      <c r="F871" s="2" t="s">
        <v>3898</v>
      </c>
      <c r="G871" s="3">
        <v>150</v>
      </c>
      <c r="H871" s="2" t="s">
        <v>3897</v>
      </c>
      <c r="I871" s="2">
        <v>200</v>
      </c>
    </row>
    <row r="872" ht="19" customHeight="1" spans="1:9">
      <c r="A872" s="2">
        <v>5</v>
      </c>
      <c r="B872" s="2">
        <v>5</v>
      </c>
      <c r="C872" s="2" t="s">
        <v>299</v>
      </c>
      <c r="D872" s="2" t="s">
        <v>274</v>
      </c>
      <c r="E872" s="2" t="s">
        <v>274</v>
      </c>
      <c r="F872" s="2" t="s">
        <v>3898</v>
      </c>
      <c r="G872" s="3">
        <v>58.06</v>
      </c>
      <c r="H872" s="2" t="s">
        <v>3897</v>
      </c>
      <c r="I872" s="2">
        <v>201</v>
      </c>
    </row>
    <row r="873" ht="19" customHeight="1" spans="1:9">
      <c r="A873" s="2">
        <v>5</v>
      </c>
      <c r="B873" s="2">
        <v>5</v>
      </c>
      <c r="C873" s="2" t="s">
        <v>308</v>
      </c>
      <c r="D873" s="2" t="s">
        <v>274</v>
      </c>
      <c r="E873" s="2" t="s">
        <v>274</v>
      </c>
      <c r="F873" s="2" t="s">
        <v>1100</v>
      </c>
      <c r="G873" s="3">
        <v>150</v>
      </c>
      <c r="H873" s="2" t="s">
        <v>3897</v>
      </c>
      <c r="I873" s="2">
        <v>202</v>
      </c>
    </row>
    <row r="874" ht="19" customHeight="1" spans="1:9">
      <c r="A874" s="2">
        <v>5</v>
      </c>
      <c r="B874" s="2">
        <v>5</v>
      </c>
      <c r="C874" s="2" t="s">
        <v>309</v>
      </c>
      <c r="D874" s="2" t="s">
        <v>274</v>
      </c>
      <c r="E874" s="2" t="s">
        <v>274</v>
      </c>
      <c r="F874" s="2" t="s">
        <v>1100</v>
      </c>
      <c r="G874" s="3">
        <v>150</v>
      </c>
      <c r="H874" s="2" t="s">
        <v>3897</v>
      </c>
      <c r="I874" s="2">
        <v>203</v>
      </c>
    </row>
    <row r="875" ht="19" customHeight="1" spans="1:9">
      <c r="A875" s="2">
        <v>5</v>
      </c>
      <c r="B875" s="2">
        <v>3</v>
      </c>
      <c r="C875" s="2" t="s">
        <v>3473</v>
      </c>
      <c r="D875" s="2" t="s">
        <v>3104</v>
      </c>
      <c r="E875" s="2" t="s">
        <v>3104</v>
      </c>
      <c r="F875" s="2" t="s">
        <v>693</v>
      </c>
      <c r="G875" s="3">
        <v>64.52</v>
      </c>
      <c r="H875" s="2" t="s">
        <v>3897</v>
      </c>
      <c r="I875" s="2">
        <v>204</v>
      </c>
    </row>
    <row r="876" ht="19" customHeight="1" spans="1:9">
      <c r="A876" s="2">
        <v>5</v>
      </c>
      <c r="B876" s="2">
        <v>4</v>
      </c>
      <c r="C876" s="2" t="s">
        <v>3473</v>
      </c>
      <c r="D876" s="2" t="s">
        <v>3104</v>
      </c>
      <c r="E876" s="2" t="s">
        <v>3104</v>
      </c>
      <c r="F876" s="2" t="s">
        <v>694</v>
      </c>
      <c r="G876" s="3">
        <v>1000</v>
      </c>
      <c r="H876" s="2" t="s">
        <v>3897</v>
      </c>
      <c r="I876" s="2">
        <v>205</v>
      </c>
    </row>
    <row r="877" ht="19" customHeight="1" spans="1:9">
      <c r="A877" s="2">
        <v>5</v>
      </c>
      <c r="B877" s="2">
        <v>5</v>
      </c>
      <c r="C877" s="2" t="s">
        <v>3473</v>
      </c>
      <c r="D877" s="2" t="s">
        <v>3104</v>
      </c>
      <c r="E877" s="2" t="s">
        <v>3104</v>
      </c>
      <c r="F877" s="2" t="s">
        <v>1100</v>
      </c>
      <c r="G877" s="3">
        <v>1000</v>
      </c>
      <c r="H877" s="2" t="s">
        <v>3897</v>
      </c>
      <c r="I877" s="2">
        <v>206</v>
      </c>
    </row>
    <row r="878" ht="19" customHeight="1" spans="1:9">
      <c r="A878" s="2">
        <v>5</v>
      </c>
      <c r="B878" s="2">
        <v>5</v>
      </c>
      <c r="C878" s="2" t="s">
        <v>61</v>
      </c>
      <c r="D878" s="2" t="s">
        <v>3104</v>
      </c>
      <c r="E878" s="2" t="s">
        <v>3104</v>
      </c>
      <c r="F878" s="2" t="s">
        <v>1100</v>
      </c>
      <c r="G878" s="3">
        <v>1000</v>
      </c>
      <c r="H878" s="2" t="s">
        <v>3897</v>
      </c>
      <c r="I878" s="2">
        <v>207</v>
      </c>
    </row>
    <row r="879" ht="19" customHeight="1" spans="1:9">
      <c r="A879" s="2">
        <v>5</v>
      </c>
      <c r="B879" s="2">
        <v>5</v>
      </c>
      <c r="C879" s="2" t="s">
        <v>213</v>
      </c>
      <c r="D879" s="2" t="s">
        <v>3104</v>
      </c>
      <c r="E879" s="2" t="s">
        <v>3104</v>
      </c>
      <c r="F879" s="2" t="s">
        <v>1100</v>
      </c>
      <c r="G879" s="3">
        <v>612.9</v>
      </c>
      <c r="H879" s="2" t="s">
        <v>3897</v>
      </c>
      <c r="I879" s="2">
        <v>208</v>
      </c>
    </row>
    <row r="880" ht="19" customHeight="1" spans="1:9">
      <c r="A880" s="2">
        <v>5</v>
      </c>
      <c r="B880" s="2">
        <v>5</v>
      </c>
      <c r="C880" s="2" t="s">
        <v>214</v>
      </c>
      <c r="D880" s="2" t="s">
        <v>3104</v>
      </c>
      <c r="E880" s="2" t="s">
        <v>3104</v>
      </c>
      <c r="F880" s="2" t="s">
        <v>1100</v>
      </c>
      <c r="G880" s="3">
        <v>612.9</v>
      </c>
      <c r="H880" s="2" t="s">
        <v>3897</v>
      </c>
      <c r="I880" s="2">
        <v>209</v>
      </c>
    </row>
    <row r="881" ht="19" customHeight="1" spans="1:9">
      <c r="A881" s="2">
        <v>5</v>
      </c>
      <c r="B881" s="2">
        <v>5</v>
      </c>
      <c r="C881" s="2" t="s">
        <v>3675</v>
      </c>
      <c r="D881" s="2" t="s">
        <v>3104</v>
      </c>
      <c r="E881" s="2" t="s">
        <v>3104</v>
      </c>
      <c r="F881" s="2" t="s">
        <v>4</v>
      </c>
      <c r="G881" s="3">
        <v>260</v>
      </c>
      <c r="H881" s="2" t="s">
        <v>3897</v>
      </c>
      <c r="I881" s="2">
        <v>210</v>
      </c>
    </row>
    <row r="882" ht="19" customHeight="1" spans="1:9">
      <c r="A882" s="2">
        <v>5</v>
      </c>
      <c r="B882" s="2">
        <v>5</v>
      </c>
      <c r="C882" s="2" t="s">
        <v>3431</v>
      </c>
      <c r="D882" s="2" t="s">
        <v>3104</v>
      </c>
      <c r="E882" s="2" t="s">
        <v>3104</v>
      </c>
      <c r="F882" s="2" t="s">
        <v>4</v>
      </c>
      <c r="G882" s="3">
        <v>260</v>
      </c>
      <c r="H882" s="2" t="s">
        <v>3897</v>
      </c>
      <c r="I882" s="2">
        <v>211</v>
      </c>
    </row>
    <row r="883" ht="19" customHeight="1" spans="1:9">
      <c r="A883" s="2">
        <v>5</v>
      </c>
      <c r="B883" s="2">
        <v>5</v>
      </c>
      <c r="C883" s="2" t="s">
        <v>3440</v>
      </c>
      <c r="D883" s="2" t="s">
        <v>3104</v>
      </c>
      <c r="E883" s="2" t="s">
        <v>3104</v>
      </c>
      <c r="F883" s="2" t="s">
        <v>1100</v>
      </c>
      <c r="G883" s="3">
        <v>209.68</v>
      </c>
      <c r="H883" s="2" t="s">
        <v>3897</v>
      </c>
      <c r="I883" s="2">
        <v>212</v>
      </c>
    </row>
    <row r="884" ht="19" customHeight="1" spans="1:9">
      <c r="A884" s="2">
        <v>5</v>
      </c>
      <c r="B884" s="2">
        <v>5</v>
      </c>
      <c r="C884" s="2" t="s">
        <v>3572</v>
      </c>
      <c r="D884" s="2" t="s">
        <v>3104</v>
      </c>
      <c r="E884" s="2" t="s">
        <v>3104</v>
      </c>
      <c r="F884" s="2" t="s">
        <v>4</v>
      </c>
      <c r="G884" s="3">
        <v>150</v>
      </c>
      <c r="H884" s="2" t="s">
        <v>3897</v>
      </c>
      <c r="I884" s="2">
        <v>213</v>
      </c>
    </row>
    <row r="885" ht="19" customHeight="1" spans="1:9">
      <c r="A885" s="2">
        <v>5</v>
      </c>
      <c r="B885" s="2">
        <v>5</v>
      </c>
      <c r="C885" s="2" t="s">
        <v>3255</v>
      </c>
      <c r="D885" s="2" t="s">
        <v>3104</v>
      </c>
      <c r="E885" s="2" t="s">
        <v>3104</v>
      </c>
      <c r="F885" s="2" t="s">
        <v>1100</v>
      </c>
      <c r="G885" s="3">
        <v>154.84</v>
      </c>
      <c r="H885" s="2" t="s">
        <v>3897</v>
      </c>
      <c r="I885" s="2">
        <v>214</v>
      </c>
    </row>
    <row r="886" ht="19" customHeight="1" spans="1:9">
      <c r="A886" s="2">
        <v>5</v>
      </c>
      <c r="B886" s="2">
        <v>5</v>
      </c>
      <c r="C886" s="2" t="s">
        <v>258</v>
      </c>
      <c r="D886" s="2" t="s">
        <v>3104</v>
      </c>
      <c r="E886" s="2" t="s">
        <v>3104</v>
      </c>
      <c r="F886" s="2" t="s">
        <v>4</v>
      </c>
      <c r="G886" s="3">
        <v>260</v>
      </c>
      <c r="H886" s="2" t="s">
        <v>3897</v>
      </c>
      <c r="I886" s="2">
        <v>215</v>
      </c>
    </row>
    <row r="887" ht="19" customHeight="1" spans="1:9">
      <c r="A887" s="2">
        <v>5</v>
      </c>
      <c r="B887" s="2">
        <v>5</v>
      </c>
      <c r="C887" s="2" t="s">
        <v>3381</v>
      </c>
      <c r="D887" s="2" t="s">
        <v>3104</v>
      </c>
      <c r="E887" s="2" t="s">
        <v>3104</v>
      </c>
      <c r="F887" s="2" t="s">
        <v>4</v>
      </c>
      <c r="G887" s="3">
        <v>150</v>
      </c>
      <c r="H887" s="2" t="s">
        <v>3897</v>
      </c>
      <c r="I887" s="2">
        <v>216</v>
      </c>
    </row>
    <row r="888" ht="19" customHeight="1" spans="1:9">
      <c r="A888" s="2">
        <v>5</v>
      </c>
      <c r="B888" s="2">
        <v>5</v>
      </c>
      <c r="C888" s="2" t="s">
        <v>445</v>
      </c>
      <c r="D888" s="2" t="s">
        <v>121</v>
      </c>
      <c r="E888" s="2" t="s">
        <v>121</v>
      </c>
      <c r="F888" s="2" t="s">
        <v>1100</v>
      </c>
      <c r="G888" s="3">
        <v>806.45</v>
      </c>
      <c r="H888" s="2" t="s">
        <v>3897</v>
      </c>
      <c r="I888" s="2">
        <v>217</v>
      </c>
    </row>
    <row r="889" ht="19" customHeight="1" spans="1:9">
      <c r="A889" s="2">
        <v>5</v>
      </c>
      <c r="B889" s="2">
        <v>5</v>
      </c>
      <c r="C889" s="2" t="s">
        <v>451</v>
      </c>
      <c r="D889" s="2" t="s">
        <v>121</v>
      </c>
      <c r="E889" s="2" t="s">
        <v>121</v>
      </c>
      <c r="F889" s="2" t="s">
        <v>1100</v>
      </c>
      <c r="G889" s="3">
        <v>1000</v>
      </c>
      <c r="H889" s="2" t="s">
        <v>3897</v>
      </c>
      <c r="I889" s="2">
        <v>218</v>
      </c>
    </row>
    <row r="890" ht="19" customHeight="1" spans="1:9">
      <c r="A890" s="2">
        <v>5</v>
      </c>
      <c r="B890" s="2">
        <v>5</v>
      </c>
      <c r="C890" s="2" t="s">
        <v>128</v>
      </c>
      <c r="D890" s="2" t="s">
        <v>121</v>
      </c>
      <c r="E890" s="2" t="s">
        <v>121</v>
      </c>
      <c r="F890" s="2" t="s">
        <v>3898</v>
      </c>
      <c r="G890" s="3">
        <v>193.55</v>
      </c>
      <c r="H890" s="2" t="s">
        <v>3897</v>
      </c>
      <c r="I890" s="2">
        <v>219</v>
      </c>
    </row>
    <row r="891" ht="19" customHeight="1" spans="1:9">
      <c r="A891" s="2">
        <v>5</v>
      </c>
      <c r="B891" s="2">
        <v>5</v>
      </c>
      <c r="C891" s="2" t="s">
        <v>133</v>
      </c>
      <c r="D891" s="2" t="s">
        <v>121</v>
      </c>
      <c r="E891" s="2" t="s">
        <v>121</v>
      </c>
      <c r="F891" s="2" t="s">
        <v>1100</v>
      </c>
      <c r="G891" s="3">
        <v>1000</v>
      </c>
      <c r="H891" s="2" t="s">
        <v>3897</v>
      </c>
      <c r="I891" s="2">
        <v>220</v>
      </c>
    </row>
    <row r="892" ht="19" customHeight="1" spans="1:9">
      <c r="A892" s="2">
        <v>5</v>
      </c>
      <c r="B892" s="2">
        <v>5</v>
      </c>
      <c r="C892" s="2" t="s">
        <v>457</v>
      </c>
      <c r="D892" s="2" t="s">
        <v>121</v>
      </c>
      <c r="E892" s="2" t="s">
        <v>121</v>
      </c>
      <c r="F892" s="2" t="s">
        <v>1100</v>
      </c>
      <c r="G892" s="3">
        <v>709.68</v>
      </c>
      <c r="H892" s="2" t="s">
        <v>3897</v>
      </c>
      <c r="I892" s="2">
        <v>221</v>
      </c>
    </row>
    <row r="893" ht="19" customHeight="1" spans="1:9">
      <c r="A893" s="2">
        <v>5</v>
      </c>
      <c r="B893" s="2">
        <v>5</v>
      </c>
      <c r="C893" s="2" t="s">
        <v>459</v>
      </c>
      <c r="D893" s="2" t="s">
        <v>121</v>
      </c>
      <c r="E893" s="2" t="s">
        <v>121</v>
      </c>
      <c r="F893" s="2" t="s">
        <v>1100</v>
      </c>
      <c r="G893" s="3">
        <v>1000</v>
      </c>
      <c r="H893" s="2" t="s">
        <v>3897</v>
      </c>
      <c r="I893" s="2">
        <v>222</v>
      </c>
    </row>
    <row r="894" ht="19" customHeight="1" spans="1:9">
      <c r="A894" s="2">
        <v>5</v>
      </c>
      <c r="B894" s="2">
        <v>4</v>
      </c>
      <c r="C894" s="2" t="s">
        <v>460</v>
      </c>
      <c r="D894" s="2" t="s">
        <v>121</v>
      </c>
      <c r="E894" s="2" t="s">
        <v>121</v>
      </c>
      <c r="F894" s="2" t="s">
        <v>694</v>
      </c>
      <c r="G894" s="3">
        <v>33.33</v>
      </c>
      <c r="H894" s="2" t="s">
        <v>3897</v>
      </c>
      <c r="I894" s="2">
        <v>223</v>
      </c>
    </row>
    <row r="895" ht="19" customHeight="1" spans="1:9">
      <c r="A895" s="2">
        <v>5</v>
      </c>
      <c r="B895" s="2">
        <v>5</v>
      </c>
      <c r="C895" s="2" t="s">
        <v>460</v>
      </c>
      <c r="D895" s="2" t="s">
        <v>121</v>
      </c>
      <c r="E895" s="2" t="s">
        <v>121</v>
      </c>
      <c r="F895" s="2" t="s">
        <v>1100</v>
      </c>
      <c r="G895" s="3">
        <v>1000</v>
      </c>
      <c r="H895" s="2" t="s">
        <v>3897</v>
      </c>
      <c r="I895" s="2">
        <v>224</v>
      </c>
    </row>
    <row r="896" ht="19" customHeight="1" spans="1:9">
      <c r="A896" s="2">
        <v>5</v>
      </c>
      <c r="B896" s="2">
        <v>5</v>
      </c>
      <c r="C896" s="2" t="s">
        <v>461</v>
      </c>
      <c r="D896" s="2" t="s">
        <v>121</v>
      </c>
      <c r="E896" s="2" t="s">
        <v>121</v>
      </c>
      <c r="F896" s="2" t="s">
        <v>1100</v>
      </c>
      <c r="G896" s="3">
        <v>1000</v>
      </c>
      <c r="H896" s="2" t="s">
        <v>3897</v>
      </c>
      <c r="I896" s="2">
        <v>225</v>
      </c>
    </row>
    <row r="897" ht="19" customHeight="1" spans="1:9">
      <c r="A897" s="2">
        <v>5</v>
      </c>
      <c r="B897" s="2">
        <v>5</v>
      </c>
      <c r="C897" s="2" t="s">
        <v>462</v>
      </c>
      <c r="D897" s="2" t="s">
        <v>121</v>
      </c>
      <c r="E897" s="2" t="s">
        <v>121</v>
      </c>
      <c r="F897" s="2" t="s">
        <v>1100</v>
      </c>
      <c r="G897" s="3">
        <v>741.94</v>
      </c>
      <c r="H897" s="2" t="s">
        <v>3897</v>
      </c>
      <c r="I897" s="2">
        <v>226</v>
      </c>
    </row>
    <row r="898" ht="19" customHeight="1" spans="1:9">
      <c r="A898" s="2">
        <v>5</v>
      </c>
      <c r="B898" s="2">
        <v>5</v>
      </c>
      <c r="C898" s="2" t="s">
        <v>3041</v>
      </c>
      <c r="D898" s="2" t="s">
        <v>121</v>
      </c>
      <c r="E898" s="2" t="s">
        <v>121</v>
      </c>
      <c r="F898" s="2" t="s">
        <v>1100</v>
      </c>
      <c r="G898" s="3">
        <v>150</v>
      </c>
      <c r="H898" s="2" t="s">
        <v>3897</v>
      </c>
      <c r="I898" s="2">
        <v>227</v>
      </c>
    </row>
    <row r="899" ht="19" customHeight="1" spans="1:9">
      <c r="A899" s="2">
        <v>5</v>
      </c>
      <c r="B899" s="2">
        <v>5</v>
      </c>
      <c r="C899" s="2" t="s">
        <v>487</v>
      </c>
      <c r="D899" s="2" t="s">
        <v>121</v>
      </c>
      <c r="E899" s="2" t="s">
        <v>121</v>
      </c>
      <c r="F899" s="2" t="s">
        <v>1100</v>
      </c>
      <c r="G899" s="3">
        <v>150</v>
      </c>
      <c r="H899" s="2" t="s">
        <v>3897</v>
      </c>
      <c r="I899" s="2">
        <v>228</v>
      </c>
    </row>
    <row r="900" ht="19" customHeight="1" spans="1:9">
      <c r="A900" s="2">
        <v>5</v>
      </c>
      <c r="B900" s="2">
        <v>5</v>
      </c>
      <c r="C900" s="2" t="s">
        <v>581</v>
      </c>
      <c r="D900" s="2" t="s">
        <v>121</v>
      </c>
      <c r="E900" s="2" t="s">
        <v>121</v>
      </c>
      <c r="F900" s="2" t="s">
        <v>1100</v>
      </c>
      <c r="G900" s="3">
        <v>150</v>
      </c>
      <c r="H900" s="2" t="s">
        <v>3897</v>
      </c>
      <c r="I900" s="2">
        <v>229</v>
      </c>
    </row>
    <row r="901" ht="19" customHeight="1" spans="1:9">
      <c r="A901" s="2">
        <v>5</v>
      </c>
      <c r="B901" s="2">
        <v>5</v>
      </c>
      <c r="C901" s="2" t="s">
        <v>583</v>
      </c>
      <c r="D901" s="2" t="s">
        <v>121</v>
      </c>
      <c r="E901" s="2" t="s">
        <v>121</v>
      </c>
      <c r="F901" s="2" t="s">
        <v>1100</v>
      </c>
      <c r="G901" s="3">
        <v>150</v>
      </c>
      <c r="H901" s="2" t="s">
        <v>3897</v>
      </c>
      <c r="I901" s="2">
        <v>230</v>
      </c>
    </row>
    <row r="902" ht="19" customHeight="1" spans="1:9">
      <c r="A902" s="2">
        <v>5</v>
      </c>
      <c r="B902" s="2">
        <v>2</v>
      </c>
      <c r="C902" s="2" t="s">
        <v>490</v>
      </c>
      <c r="D902" s="2" t="s">
        <v>121</v>
      </c>
      <c r="E902" s="2" t="s">
        <v>121</v>
      </c>
      <c r="F902" s="2" t="s">
        <v>692</v>
      </c>
      <c r="G902" s="3">
        <v>150</v>
      </c>
      <c r="H902" s="2" t="s">
        <v>3897</v>
      </c>
      <c r="I902" s="2">
        <v>231</v>
      </c>
    </row>
    <row r="903" ht="19" customHeight="1" spans="1:9">
      <c r="A903" s="2">
        <v>5</v>
      </c>
      <c r="B903" s="2">
        <v>3</v>
      </c>
      <c r="C903" s="2" t="s">
        <v>490</v>
      </c>
      <c r="D903" s="2" t="s">
        <v>121</v>
      </c>
      <c r="E903" s="2" t="s">
        <v>121</v>
      </c>
      <c r="F903" s="2" t="s">
        <v>693</v>
      </c>
      <c r="G903" s="3">
        <v>4.84</v>
      </c>
      <c r="H903" s="2" t="s">
        <v>3897</v>
      </c>
      <c r="I903" s="2">
        <v>232</v>
      </c>
    </row>
    <row r="904" ht="19" customHeight="1" spans="1:9">
      <c r="A904" s="2">
        <v>5</v>
      </c>
      <c r="B904" s="2">
        <v>4</v>
      </c>
      <c r="C904" s="2" t="s">
        <v>490</v>
      </c>
      <c r="D904" s="2" t="s">
        <v>121</v>
      </c>
      <c r="E904" s="2" t="s">
        <v>121</v>
      </c>
      <c r="F904" s="2" t="s">
        <v>694</v>
      </c>
      <c r="G904" s="3">
        <v>20</v>
      </c>
      <c r="H904" s="2" t="s">
        <v>3897</v>
      </c>
      <c r="I904" s="2">
        <v>233</v>
      </c>
    </row>
    <row r="905" ht="19" customHeight="1" spans="1:9">
      <c r="A905" s="2">
        <v>5</v>
      </c>
      <c r="B905" s="2">
        <v>5</v>
      </c>
      <c r="C905" s="2" t="s">
        <v>490</v>
      </c>
      <c r="D905" s="2" t="s">
        <v>121</v>
      </c>
      <c r="E905" s="2" t="s">
        <v>121</v>
      </c>
      <c r="F905" s="2" t="s">
        <v>1100</v>
      </c>
      <c r="G905" s="3">
        <v>150</v>
      </c>
      <c r="H905" s="2" t="s">
        <v>3897</v>
      </c>
      <c r="I905" s="2">
        <v>234</v>
      </c>
    </row>
    <row r="906" ht="19" customHeight="1" spans="1:9">
      <c r="A906" s="2">
        <v>5</v>
      </c>
      <c r="B906" s="2">
        <v>5</v>
      </c>
      <c r="C906" s="2" t="s">
        <v>585</v>
      </c>
      <c r="D906" s="2" t="s">
        <v>121</v>
      </c>
      <c r="E906" s="2" t="s">
        <v>121</v>
      </c>
      <c r="F906" s="2" t="s">
        <v>1100</v>
      </c>
      <c r="G906" s="3">
        <v>150</v>
      </c>
      <c r="H906" s="2" t="s">
        <v>3897</v>
      </c>
      <c r="I906" s="2">
        <v>235</v>
      </c>
    </row>
    <row r="907" ht="19" customHeight="1" spans="1:9">
      <c r="A907" s="2">
        <v>5</v>
      </c>
      <c r="B907" s="2">
        <v>5</v>
      </c>
      <c r="C907" s="2" t="s">
        <v>587</v>
      </c>
      <c r="D907" s="2" t="s">
        <v>121</v>
      </c>
      <c r="E907" s="2" t="s">
        <v>121</v>
      </c>
      <c r="F907" s="2" t="s">
        <v>1100</v>
      </c>
      <c r="G907" s="3">
        <v>150</v>
      </c>
      <c r="H907" s="2" t="s">
        <v>3897</v>
      </c>
      <c r="I907" s="2">
        <v>236</v>
      </c>
    </row>
    <row r="908" ht="19" customHeight="1" spans="1:9">
      <c r="A908" s="2">
        <v>5</v>
      </c>
      <c r="B908" s="2">
        <v>5</v>
      </c>
      <c r="C908" s="2" t="s">
        <v>597</v>
      </c>
      <c r="D908" s="2" t="s">
        <v>121</v>
      </c>
      <c r="E908" s="2" t="s">
        <v>121</v>
      </c>
      <c r="F908" s="2" t="s">
        <v>1100</v>
      </c>
      <c r="G908" s="3">
        <v>150</v>
      </c>
      <c r="H908" s="2" t="s">
        <v>3897</v>
      </c>
      <c r="I908" s="2">
        <v>237</v>
      </c>
    </row>
    <row r="909" ht="19" customHeight="1" spans="1:9">
      <c r="A909" s="2">
        <v>5</v>
      </c>
      <c r="B909" s="2">
        <v>5</v>
      </c>
      <c r="C909" s="2" t="s">
        <v>600</v>
      </c>
      <c r="D909" s="2" t="s">
        <v>121</v>
      </c>
      <c r="E909" s="2" t="s">
        <v>121</v>
      </c>
      <c r="F909" s="2" t="s">
        <v>1100</v>
      </c>
      <c r="G909" s="3">
        <v>150</v>
      </c>
      <c r="H909" s="2" t="s">
        <v>3897</v>
      </c>
      <c r="I909" s="2">
        <v>238</v>
      </c>
    </row>
    <row r="910" ht="19" customHeight="1" spans="1:9">
      <c r="A910" s="2">
        <v>5</v>
      </c>
      <c r="B910" s="2">
        <v>5</v>
      </c>
      <c r="C910" s="2" t="s">
        <v>145</v>
      </c>
      <c r="D910" s="2" t="s">
        <v>121</v>
      </c>
      <c r="E910" s="2" t="s">
        <v>121</v>
      </c>
      <c r="F910" s="2" t="s">
        <v>1100</v>
      </c>
      <c r="G910" s="3">
        <v>260</v>
      </c>
      <c r="H910" s="2" t="s">
        <v>3897</v>
      </c>
      <c r="I910" s="2">
        <v>239</v>
      </c>
    </row>
    <row r="911" ht="19" customHeight="1" spans="1:9">
      <c r="A911" s="2">
        <v>5</v>
      </c>
      <c r="B911" s="2">
        <v>5</v>
      </c>
      <c r="C911" s="2" t="s">
        <v>153</v>
      </c>
      <c r="D911" s="2" t="s">
        <v>121</v>
      </c>
      <c r="E911" s="2" t="s">
        <v>121</v>
      </c>
      <c r="F911" s="2" t="s">
        <v>4</v>
      </c>
      <c r="G911" s="3">
        <v>260</v>
      </c>
      <c r="H911" s="2" t="s">
        <v>3897</v>
      </c>
      <c r="I911" s="2">
        <v>240</v>
      </c>
    </row>
    <row r="912" ht="19" customHeight="1" spans="1:9">
      <c r="A912" s="2">
        <v>5</v>
      </c>
      <c r="B912" s="2">
        <v>5</v>
      </c>
      <c r="C912" s="2" t="s">
        <v>156</v>
      </c>
      <c r="D912" s="2" t="s">
        <v>121</v>
      </c>
      <c r="E912" s="2" t="s">
        <v>121</v>
      </c>
      <c r="F912" s="2" t="s">
        <v>1100</v>
      </c>
      <c r="G912" s="3">
        <v>260</v>
      </c>
      <c r="H912" s="2" t="s">
        <v>3897</v>
      </c>
      <c r="I912" s="2">
        <v>241</v>
      </c>
    </row>
    <row r="913" ht="19" customHeight="1" spans="1:9">
      <c r="A913" s="2">
        <v>5</v>
      </c>
      <c r="B913" s="2">
        <v>5</v>
      </c>
      <c r="C913" s="2" t="s">
        <v>160</v>
      </c>
      <c r="D913" s="2" t="s">
        <v>121</v>
      </c>
      <c r="E913" s="2" t="s">
        <v>121</v>
      </c>
      <c r="F913" s="2" t="s">
        <v>1100</v>
      </c>
      <c r="G913" s="3">
        <v>260</v>
      </c>
      <c r="H913" s="2" t="s">
        <v>3897</v>
      </c>
      <c r="I913" s="2">
        <v>242</v>
      </c>
    </row>
    <row r="914" ht="19" customHeight="1" spans="1:9">
      <c r="A914" s="2">
        <v>5</v>
      </c>
      <c r="B914" s="2">
        <v>5</v>
      </c>
      <c r="C914" s="2" t="s">
        <v>505</v>
      </c>
      <c r="D914" s="2" t="s">
        <v>121</v>
      </c>
      <c r="E914" s="2" t="s">
        <v>121</v>
      </c>
      <c r="F914" s="2" t="s">
        <v>1100</v>
      </c>
      <c r="G914" s="3">
        <v>111.29</v>
      </c>
      <c r="H914" s="2" t="s">
        <v>3897</v>
      </c>
      <c r="I914" s="2">
        <v>243</v>
      </c>
    </row>
    <row r="915" ht="19" customHeight="1" spans="1:9">
      <c r="A915" s="2">
        <v>5</v>
      </c>
      <c r="B915" s="2">
        <v>5</v>
      </c>
      <c r="C915" s="2" t="s">
        <v>3207</v>
      </c>
      <c r="D915" s="2" t="s">
        <v>121</v>
      </c>
      <c r="E915" s="2" t="s">
        <v>121</v>
      </c>
      <c r="F915" s="2" t="s">
        <v>1100</v>
      </c>
      <c r="G915" s="3">
        <v>145.16</v>
      </c>
      <c r="H915" s="2" t="s">
        <v>3897</v>
      </c>
      <c r="I915" s="2">
        <v>244</v>
      </c>
    </row>
    <row r="916" ht="19" customHeight="1" spans="1:9">
      <c r="A916" s="2">
        <v>5</v>
      </c>
      <c r="B916" s="2">
        <v>5</v>
      </c>
      <c r="C916" s="2" t="s">
        <v>509</v>
      </c>
      <c r="D916" s="2" t="s">
        <v>121</v>
      </c>
      <c r="E916" s="2" t="s">
        <v>121</v>
      </c>
      <c r="F916" s="2" t="s">
        <v>3898</v>
      </c>
      <c r="G916" s="3">
        <v>38.71</v>
      </c>
      <c r="H916" s="2" t="s">
        <v>3897</v>
      </c>
      <c r="I916" s="2">
        <v>245</v>
      </c>
    </row>
    <row r="917" ht="19" customHeight="1" spans="1:9">
      <c r="A917" s="2">
        <v>5</v>
      </c>
      <c r="B917" s="2">
        <v>1</v>
      </c>
      <c r="C917" s="2" t="s">
        <v>510</v>
      </c>
      <c r="D917" s="2" t="s">
        <v>121</v>
      </c>
      <c r="E917" s="2" t="s">
        <v>121</v>
      </c>
      <c r="F917" s="2" t="s">
        <v>691</v>
      </c>
      <c r="G917" s="3">
        <v>150</v>
      </c>
      <c r="H917" s="2" t="s">
        <v>3897</v>
      </c>
      <c r="I917" s="2">
        <v>246</v>
      </c>
    </row>
    <row r="918" ht="19" customHeight="1" spans="1:9">
      <c r="A918" s="2">
        <v>5</v>
      </c>
      <c r="B918" s="2">
        <v>5</v>
      </c>
      <c r="C918" s="2" t="s">
        <v>510</v>
      </c>
      <c r="D918" s="2" t="s">
        <v>121</v>
      </c>
      <c r="E918" s="2" t="s">
        <v>121</v>
      </c>
      <c r="F918" s="2" t="s">
        <v>1100</v>
      </c>
      <c r="G918" s="3">
        <v>150</v>
      </c>
      <c r="H918" s="2" t="s">
        <v>3897</v>
      </c>
      <c r="I918" s="2">
        <v>247</v>
      </c>
    </row>
    <row r="919" ht="19" customHeight="1" spans="1:9">
      <c r="A919" s="2">
        <v>5</v>
      </c>
      <c r="B919" s="2">
        <v>5</v>
      </c>
      <c r="C919" s="2" t="s">
        <v>516</v>
      </c>
      <c r="D919" s="2" t="s">
        <v>121</v>
      </c>
      <c r="E919" s="2" t="s">
        <v>121</v>
      </c>
      <c r="F919" s="2" t="s">
        <v>4</v>
      </c>
      <c r="G919" s="3">
        <v>150</v>
      </c>
      <c r="H919" s="2" t="s">
        <v>3897</v>
      </c>
      <c r="I919" s="2">
        <v>248</v>
      </c>
    </row>
    <row r="920" ht="19" customHeight="1" spans="1:9">
      <c r="A920" s="2">
        <v>5</v>
      </c>
      <c r="B920" s="2">
        <v>5</v>
      </c>
      <c r="C920" s="2" t="s">
        <v>169</v>
      </c>
      <c r="D920" s="2" t="s">
        <v>121</v>
      </c>
      <c r="E920" s="2" t="s">
        <v>121</v>
      </c>
      <c r="F920" s="2" t="s">
        <v>1100</v>
      </c>
      <c r="G920" s="3">
        <v>260</v>
      </c>
      <c r="H920" s="2" t="s">
        <v>3897</v>
      </c>
      <c r="I920" s="2">
        <v>249</v>
      </c>
    </row>
    <row r="921" ht="19" customHeight="1" spans="1:9">
      <c r="A921" s="2">
        <v>5</v>
      </c>
      <c r="B921" s="2">
        <v>5</v>
      </c>
      <c r="C921" s="2" t="s">
        <v>521</v>
      </c>
      <c r="D921" s="2" t="s">
        <v>121</v>
      </c>
      <c r="E921" s="2" t="s">
        <v>121</v>
      </c>
      <c r="F921" s="2" t="s">
        <v>1100</v>
      </c>
      <c r="G921" s="3">
        <v>150</v>
      </c>
      <c r="H921" s="2" t="s">
        <v>3897</v>
      </c>
      <c r="I921" s="2">
        <v>250</v>
      </c>
    </row>
    <row r="922" ht="19" customHeight="1" spans="1:9">
      <c r="A922" s="2">
        <v>5</v>
      </c>
      <c r="B922" s="2">
        <v>5</v>
      </c>
      <c r="C922" s="2" t="s">
        <v>170</v>
      </c>
      <c r="D922" s="2" t="s">
        <v>121</v>
      </c>
      <c r="E922" s="2" t="s">
        <v>121</v>
      </c>
      <c r="F922" s="2" t="s">
        <v>4</v>
      </c>
      <c r="G922" s="3">
        <v>150</v>
      </c>
      <c r="H922" s="2" t="s">
        <v>3897</v>
      </c>
      <c r="I922" s="2">
        <v>251</v>
      </c>
    </row>
    <row r="923" ht="19" customHeight="1" spans="1:9">
      <c r="A923" s="2">
        <v>5</v>
      </c>
      <c r="B923" s="2">
        <v>5</v>
      </c>
      <c r="C923" s="2" t="s">
        <v>175</v>
      </c>
      <c r="D923" s="2" t="s">
        <v>121</v>
      </c>
      <c r="E923" s="2" t="s">
        <v>121</v>
      </c>
      <c r="F923" s="2" t="s">
        <v>1100</v>
      </c>
      <c r="G923" s="3">
        <v>150</v>
      </c>
      <c r="H923" s="2" t="s">
        <v>3897</v>
      </c>
      <c r="I923" s="2">
        <v>252</v>
      </c>
    </row>
    <row r="924" ht="19" customHeight="1" spans="1:9">
      <c r="A924" s="2">
        <v>5</v>
      </c>
      <c r="B924" s="2">
        <v>5</v>
      </c>
      <c r="C924" s="2" t="s">
        <v>3338</v>
      </c>
      <c r="D924" s="2" t="s">
        <v>121</v>
      </c>
      <c r="E924" s="2" t="s">
        <v>121</v>
      </c>
      <c r="F924" s="2" t="s">
        <v>1100</v>
      </c>
      <c r="G924" s="3">
        <v>150</v>
      </c>
      <c r="H924" s="2" t="s">
        <v>3897</v>
      </c>
      <c r="I924" s="2">
        <v>253</v>
      </c>
    </row>
    <row r="925" ht="19" customHeight="1" spans="1:9">
      <c r="A925" s="2">
        <v>5</v>
      </c>
      <c r="B925" s="2">
        <v>5</v>
      </c>
      <c r="C925" s="2" t="s">
        <v>539</v>
      </c>
      <c r="D925" s="2" t="s">
        <v>121</v>
      </c>
      <c r="E925" s="2" t="s">
        <v>121</v>
      </c>
      <c r="F925" s="2" t="s">
        <v>4</v>
      </c>
      <c r="G925" s="3">
        <v>150</v>
      </c>
      <c r="H925" s="2" t="s">
        <v>3897</v>
      </c>
      <c r="I925" s="2">
        <v>254</v>
      </c>
    </row>
    <row r="926" ht="19" customHeight="1" spans="1:9">
      <c r="A926" s="2">
        <v>5</v>
      </c>
      <c r="B926" s="2">
        <v>5</v>
      </c>
      <c r="C926" s="2" t="s">
        <v>669</v>
      </c>
      <c r="D926" s="2" t="s">
        <v>121</v>
      </c>
      <c r="E926" s="2" t="s">
        <v>121</v>
      </c>
      <c r="F926" s="2" t="s">
        <v>4</v>
      </c>
      <c r="G926" s="3">
        <v>150</v>
      </c>
      <c r="H926" s="2" t="s">
        <v>3897</v>
      </c>
      <c r="I926" s="2">
        <v>255</v>
      </c>
    </row>
    <row r="927" ht="19" customHeight="1" spans="1:9">
      <c r="A927" s="2">
        <v>5</v>
      </c>
      <c r="B927" s="2">
        <v>5</v>
      </c>
      <c r="C927" s="2" t="s">
        <v>547</v>
      </c>
      <c r="D927" s="2" t="s">
        <v>121</v>
      </c>
      <c r="E927" s="2" t="s">
        <v>121</v>
      </c>
      <c r="F927" s="2" t="s">
        <v>3898</v>
      </c>
      <c r="G927" s="3">
        <v>38.71</v>
      </c>
      <c r="H927" s="2" t="s">
        <v>3897</v>
      </c>
      <c r="I927" s="2">
        <v>256</v>
      </c>
    </row>
    <row r="928" ht="19" customHeight="1" spans="1:9">
      <c r="A928" s="2">
        <v>5</v>
      </c>
      <c r="B928" s="2">
        <v>5</v>
      </c>
      <c r="C928" s="2" t="s">
        <v>550</v>
      </c>
      <c r="D928" s="2" t="s">
        <v>121</v>
      </c>
      <c r="E928" s="2" t="s">
        <v>121</v>
      </c>
      <c r="F928" s="2" t="s">
        <v>1100</v>
      </c>
      <c r="G928" s="3">
        <v>150</v>
      </c>
      <c r="H928" s="2" t="s">
        <v>3897</v>
      </c>
      <c r="I928" s="2">
        <v>257</v>
      </c>
    </row>
    <row r="929" ht="19" customHeight="1" spans="1:9">
      <c r="A929" s="2">
        <v>5</v>
      </c>
      <c r="B929" s="2">
        <v>5</v>
      </c>
      <c r="C929" s="2" t="s">
        <v>551</v>
      </c>
      <c r="D929" s="2" t="s">
        <v>121</v>
      </c>
      <c r="E929" s="2" t="s">
        <v>121</v>
      </c>
      <c r="F929" s="2" t="s">
        <v>1100</v>
      </c>
      <c r="G929" s="3">
        <v>150</v>
      </c>
      <c r="H929" s="2" t="s">
        <v>3897</v>
      </c>
      <c r="I929" s="2">
        <v>258</v>
      </c>
    </row>
    <row r="930" ht="19" customHeight="1" spans="1:9">
      <c r="A930" s="2">
        <v>5</v>
      </c>
      <c r="B930" s="2">
        <v>5</v>
      </c>
      <c r="C930" s="2" t="s">
        <v>552</v>
      </c>
      <c r="D930" s="2" t="s">
        <v>121</v>
      </c>
      <c r="E930" s="2" t="s">
        <v>121</v>
      </c>
      <c r="F930" s="2" t="s">
        <v>3898</v>
      </c>
      <c r="G930" s="3">
        <v>38.71</v>
      </c>
      <c r="H930" s="2" t="s">
        <v>3897</v>
      </c>
      <c r="I930" s="2">
        <v>259</v>
      </c>
    </row>
    <row r="931" ht="19" customHeight="1" spans="1:9">
      <c r="A931" s="2">
        <v>5</v>
      </c>
      <c r="B931" s="2">
        <v>5</v>
      </c>
      <c r="C931" s="2" t="s">
        <v>567</v>
      </c>
      <c r="D931" s="2" t="s">
        <v>564</v>
      </c>
      <c r="E931" s="2" t="s">
        <v>564</v>
      </c>
      <c r="F931" s="2" t="s">
        <v>1100</v>
      </c>
      <c r="G931" s="3">
        <v>870.97</v>
      </c>
      <c r="H931" s="2" t="s">
        <v>3897</v>
      </c>
      <c r="I931" s="2">
        <v>260</v>
      </c>
    </row>
    <row r="932" ht="19" customHeight="1" spans="1:9">
      <c r="A932" s="2">
        <v>5</v>
      </c>
      <c r="B932" s="2">
        <v>5</v>
      </c>
      <c r="C932" s="2" t="s">
        <v>594</v>
      </c>
      <c r="D932" s="2" t="s">
        <v>564</v>
      </c>
      <c r="E932" s="2" t="s">
        <v>564</v>
      </c>
      <c r="F932" s="2" t="s">
        <v>1100</v>
      </c>
      <c r="G932" s="3">
        <v>150</v>
      </c>
      <c r="H932" s="2" t="s">
        <v>3897</v>
      </c>
      <c r="I932" s="2">
        <v>261</v>
      </c>
    </row>
    <row r="933" ht="19" customHeight="1" spans="1:9">
      <c r="A933" s="2">
        <v>5</v>
      </c>
      <c r="B933" s="2">
        <v>5</v>
      </c>
      <c r="C933" s="2" t="s">
        <v>612</v>
      </c>
      <c r="D933" s="2" t="s">
        <v>564</v>
      </c>
      <c r="E933" s="2" t="s">
        <v>564</v>
      </c>
      <c r="F933" s="2" t="s">
        <v>4</v>
      </c>
      <c r="G933" s="3">
        <v>260</v>
      </c>
      <c r="H933" s="2" t="s">
        <v>3897</v>
      </c>
      <c r="I933" s="2">
        <v>262</v>
      </c>
    </row>
    <row r="934" ht="19" customHeight="1" spans="1:9">
      <c r="A934" s="2">
        <v>5</v>
      </c>
      <c r="B934" s="2">
        <v>5</v>
      </c>
      <c r="C934" s="2" t="s">
        <v>3685</v>
      </c>
      <c r="D934" s="2" t="s">
        <v>564</v>
      </c>
      <c r="E934" s="2" t="s">
        <v>564</v>
      </c>
      <c r="F934" s="2" t="s">
        <v>1100</v>
      </c>
      <c r="G934" s="3">
        <v>150</v>
      </c>
      <c r="H934" s="2" t="s">
        <v>3897</v>
      </c>
      <c r="I934" s="2">
        <v>263</v>
      </c>
    </row>
    <row r="935" ht="19" customHeight="1" spans="1:9">
      <c r="A935" s="2">
        <v>5</v>
      </c>
      <c r="B935" s="2">
        <v>5</v>
      </c>
      <c r="C935" s="2" t="s">
        <v>500</v>
      </c>
      <c r="D935" s="2" t="s">
        <v>564</v>
      </c>
      <c r="E935" s="2" t="s">
        <v>564</v>
      </c>
      <c r="F935" s="2" t="s">
        <v>1100</v>
      </c>
      <c r="G935" s="3">
        <v>150</v>
      </c>
      <c r="H935" s="2" t="s">
        <v>3897</v>
      </c>
      <c r="I935" s="2">
        <v>264</v>
      </c>
    </row>
    <row r="936" ht="19" customHeight="1" spans="1:9">
      <c r="A936" s="2">
        <v>5</v>
      </c>
      <c r="B936" s="2">
        <v>5</v>
      </c>
      <c r="C936" s="2" t="s">
        <v>633</v>
      </c>
      <c r="D936" s="2" t="s">
        <v>564</v>
      </c>
      <c r="E936" s="2" t="s">
        <v>564</v>
      </c>
      <c r="F936" s="2" t="s">
        <v>1100</v>
      </c>
      <c r="G936" s="3">
        <v>150</v>
      </c>
      <c r="H936" s="2" t="s">
        <v>3897</v>
      </c>
      <c r="I936" s="2">
        <v>265</v>
      </c>
    </row>
    <row r="937" ht="19" customHeight="1" spans="1:9">
      <c r="A937" s="2">
        <v>5</v>
      </c>
      <c r="B937" s="2">
        <v>5</v>
      </c>
      <c r="C937" s="2" t="s">
        <v>637</v>
      </c>
      <c r="D937" s="2" t="s">
        <v>564</v>
      </c>
      <c r="E937" s="2" t="s">
        <v>564</v>
      </c>
      <c r="F937" s="2" t="s">
        <v>1100</v>
      </c>
      <c r="G937" s="3">
        <v>150</v>
      </c>
      <c r="H937" s="2" t="s">
        <v>3897</v>
      </c>
      <c r="I937" s="2">
        <v>266</v>
      </c>
    </row>
    <row r="938" ht="19" customHeight="1" spans="1:9">
      <c r="A938" s="2">
        <v>5</v>
      </c>
      <c r="B938" s="2">
        <v>5</v>
      </c>
      <c r="C938" s="2" t="s">
        <v>641</v>
      </c>
      <c r="D938" s="2" t="s">
        <v>564</v>
      </c>
      <c r="E938" s="2" t="s">
        <v>564</v>
      </c>
      <c r="F938" s="2" t="s">
        <v>1100</v>
      </c>
      <c r="G938" s="3">
        <v>150</v>
      </c>
      <c r="H938" s="2" t="s">
        <v>3897</v>
      </c>
      <c r="I938" s="2">
        <v>267</v>
      </c>
    </row>
    <row r="939" ht="19" customHeight="1" spans="1:9">
      <c r="A939" s="2">
        <v>5</v>
      </c>
      <c r="B939" s="2">
        <v>5</v>
      </c>
      <c r="C939" s="2" t="s">
        <v>3230</v>
      </c>
      <c r="D939" s="2" t="s">
        <v>564</v>
      </c>
      <c r="E939" s="2" t="s">
        <v>564</v>
      </c>
      <c r="F939" s="2" t="s">
        <v>4</v>
      </c>
      <c r="G939" s="3">
        <v>150</v>
      </c>
      <c r="H939" s="2" t="s">
        <v>3897</v>
      </c>
      <c r="I939" s="2">
        <v>268</v>
      </c>
    </row>
    <row r="940" ht="19" customHeight="1" spans="1:9">
      <c r="A940" s="2">
        <v>5</v>
      </c>
      <c r="B940" s="2">
        <v>5</v>
      </c>
      <c r="C940" s="2" t="s">
        <v>658</v>
      </c>
      <c r="D940" s="2" t="s">
        <v>564</v>
      </c>
      <c r="E940" s="2" t="s">
        <v>564</v>
      </c>
      <c r="F940" s="2" t="s">
        <v>4</v>
      </c>
      <c r="G940" s="3">
        <v>150</v>
      </c>
      <c r="H940" s="2" t="s">
        <v>3897</v>
      </c>
      <c r="I940" s="2">
        <v>269</v>
      </c>
    </row>
    <row r="941" ht="19" customHeight="1" spans="1:9">
      <c r="A941" s="2">
        <v>5</v>
      </c>
      <c r="B941" s="2">
        <v>1</v>
      </c>
      <c r="C941" s="2" t="s">
        <v>537</v>
      </c>
      <c r="D941" s="2" t="s">
        <v>564</v>
      </c>
      <c r="E941" s="2" t="s">
        <v>564</v>
      </c>
      <c r="F941" s="2" t="s">
        <v>691</v>
      </c>
      <c r="G941" s="3">
        <v>150</v>
      </c>
      <c r="H941" s="2" t="s">
        <v>3897</v>
      </c>
      <c r="I941" s="2">
        <v>270</v>
      </c>
    </row>
    <row r="942" ht="19" customHeight="1" spans="1:9">
      <c r="A942" s="2">
        <v>5</v>
      </c>
      <c r="B942" s="2">
        <v>2</v>
      </c>
      <c r="C942" s="2" t="s">
        <v>537</v>
      </c>
      <c r="D942" s="2" t="s">
        <v>564</v>
      </c>
      <c r="E942" s="2" t="s">
        <v>564</v>
      </c>
      <c r="F942" s="2" t="s">
        <v>692</v>
      </c>
      <c r="G942" s="3">
        <v>150</v>
      </c>
      <c r="H942" s="2" t="s">
        <v>3897</v>
      </c>
      <c r="I942" s="2">
        <v>271</v>
      </c>
    </row>
    <row r="943" ht="19" customHeight="1" spans="1:9">
      <c r="A943" s="2">
        <v>5</v>
      </c>
      <c r="B943" s="2">
        <v>3</v>
      </c>
      <c r="C943" s="2" t="s">
        <v>537</v>
      </c>
      <c r="D943" s="2" t="s">
        <v>564</v>
      </c>
      <c r="E943" s="2" t="s">
        <v>564</v>
      </c>
      <c r="F943" s="2" t="s">
        <v>693</v>
      </c>
      <c r="G943" s="3">
        <v>150</v>
      </c>
      <c r="H943" s="2" t="s">
        <v>3897</v>
      </c>
      <c r="I943" s="2">
        <v>272</v>
      </c>
    </row>
    <row r="944" ht="19" customHeight="1" spans="1:9">
      <c r="A944" s="2">
        <v>5</v>
      </c>
      <c r="B944" s="2">
        <v>5</v>
      </c>
      <c r="C944" s="2" t="s">
        <v>537</v>
      </c>
      <c r="D944" s="2" t="s">
        <v>564</v>
      </c>
      <c r="E944" s="2" t="s">
        <v>564</v>
      </c>
      <c r="F944" s="2" t="s">
        <v>1100</v>
      </c>
      <c r="G944" s="3">
        <v>150</v>
      </c>
      <c r="H944" s="2" t="s">
        <v>3897</v>
      </c>
      <c r="I944" s="2">
        <v>273</v>
      </c>
    </row>
    <row r="945" ht="19" customHeight="1" spans="1:9">
      <c r="A945" s="2">
        <v>5</v>
      </c>
      <c r="B945" s="2">
        <v>5</v>
      </c>
      <c r="C945" s="2" t="s">
        <v>664</v>
      </c>
      <c r="D945" s="2" t="s">
        <v>564</v>
      </c>
      <c r="E945" s="2" t="s">
        <v>564</v>
      </c>
      <c r="F945" s="2" t="s">
        <v>4</v>
      </c>
      <c r="G945" s="3">
        <v>150</v>
      </c>
      <c r="H945" s="2" t="s">
        <v>3897</v>
      </c>
      <c r="I945" s="2">
        <v>274</v>
      </c>
    </row>
    <row r="946" ht="19" customHeight="1" spans="1:9">
      <c r="A946" s="2">
        <v>5</v>
      </c>
      <c r="B946" s="2">
        <v>5</v>
      </c>
      <c r="C946" s="2" t="s">
        <v>667</v>
      </c>
      <c r="D946" s="2" t="s">
        <v>564</v>
      </c>
      <c r="E946" s="2" t="s">
        <v>564</v>
      </c>
      <c r="F946" s="2" t="s">
        <v>4</v>
      </c>
      <c r="G946" s="3">
        <v>150</v>
      </c>
      <c r="H946" s="2" t="s">
        <v>3897</v>
      </c>
      <c r="I946" s="2">
        <v>275</v>
      </c>
    </row>
    <row r="947" ht="19" customHeight="1" spans="1:9">
      <c r="A947" s="2">
        <v>5</v>
      </c>
      <c r="B947" s="2">
        <v>1</v>
      </c>
      <c r="C947" s="2" t="s">
        <v>540</v>
      </c>
      <c r="D947" s="2" t="s">
        <v>564</v>
      </c>
      <c r="E947" s="2" t="s">
        <v>564</v>
      </c>
      <c r="F947" s="2" t="s">
        <v>691</v>
      </c>
      <c r="G947" s="3">
        <v>150</v>
      </c>
      <c r="H947" s="2" t="s">
        <v>3897</v>
      </c>
      <c r="I947" s="2">
        <v>276</v>
      </c>
    </row>
    <row r="948" ht="19" customHeight="1" spans="1:9">
      <c r="A948" s="2">
        <v>5</v>
      </c>
      <c r="B948" s="2">
        <v>2</v>
      </c>
      <c r="C948" s="2" t="s">
        <v>540</v>
      </c>
      <c r="D948" s="2" t="s">
        <v>564</v>
      </c>
      <c r="E948" s="2" t="s">
        <v>564</v>
      </c>
      <c r="F948" s="2" t="s">
        <v>692</v>
      </c>
      <c r="G948" s="3">
        <v>150</v>
      </c>
      <c r="H948" s="2" t="s">
        <v>3897</v>
      </c>
      <c r="I948" s="2">
        <v>277</v>
      </c>
    </row>
    <row r="949" ht="19" customHeight="1" spans="1:9">
      <c r="A949" s="2">
        <v>5</v>
      </c>
      <c r="B949" s="2">
        <v>5</v>
      </c>
      <c r="C949" s="2" t="s">
        <v>540</v>
      </c>
      <c r="D949" s="2" t="s">
        <v>564</v>
      </c>
      <c r="E949" s="2" t="s">
        <v>564</v>
      </c>
      <c r="F949" s="2" t="s">
        <v>1100</v>
      </c>
      <c r="G949" s="3">
        <v>150</v>
      </c>
      <c r="H949" s="2" t="s">
        <v>3897</v>
      </c>
      <c r="I949" s="2">
        <v>278</v>
      </c>
    </row>
    <row r="950" ht="19" customHeight="1" spans="1:9">
      <c r="A950" s="2">
        <v>5</v>
      </c>
      <c r="B950" s="2">
        <v>5</v>
      </c>
      <c r="C950" s="2" t="s">
        <v>549</v>
      </c>
      <c r="D950" s="2" t="s">
        <v>564</v>
      </c>
      <c r="E950" s="2" t="s">
        <v>564</v>
      </c>
      <c r="F950" s="2" t="s">
        <v>1100</v>
      </c>
      <c r="G950" s="3">
        <v>96.77</v>
      </c>
      <c r="H950" s="2" t="s">
        <v>3897</v>
      </c>
      <c r="I950" s="2">
        <v>279</v>
      </c>
    </row>
    <row r="951" ht="19" customHeight="1" spans="1:9">
      <c r="A951" s="2">
        <v>5</v>
      </c>
      <c r="B951" s="2">
        <v>5</v>
      </c>
      <c r="C951" s="2" t="s">
        <v>555</v>
      </c>
      <c r="D951" s="2" t="s">
        <v>564</v>
      </c>
      <c r="E951" s="2" t="s">
        <v>564</v>
      </c>
      <c r="F951" s="2" t="s">
        <v>1100</v>
      </c>
      <c r="G951" s="3">
        <v>150</v>
      </c>
      <c r="H951" s="2" t="s">
        <v>3897</v>
      </c>
      <c r="I951" s="2">
        <v>280</v>
      </c>
    </row>
    <row r="952" ht="19" customHeight="1" spans="1:9">
      <c r="A952" s="2">
        <v>6</v>
      </c>
      <c r="B952" s="2">
        <v>6</v>
      </c>
      <c r="C952" s="2" t="s">
        <v>3301</v>
      </c>
      <c r="D952" s="2" t="s">
        <v>3070</v>
      </c>
      <c r="E952" s="2" t="s">
        <v>564</v>
      </c>
      <c r="F952" s="2" t="s">
        <v>1100</v>
      </c>
      <c r="G952" s="3">
        <v>150</v>
      </c>
      <c r="H952" s="2" t="s">
        <v>3899</v>
      </c>
      <c r="I952" s="2">
        <v>2</v>
      </c>
    </row>
    <row r="953" ht="19" customHeight="1" spans="1:9">
      <c r="A953" s="2">
        <v>6</v>
      </c>
      <c r="B953" s="2">
        <v>6</v>
      </c>
      <c r="C953" s="2" t="s">
        <v>178</v>
      </c>
      <c r="D953" s="2" t="s">
        <v>179</v>
      </c>
      <c r="E953" s="2" t="s">
        <v>179</v>
      </c>
      <c r="F953" s="2" t="s">
        <v>1100</v>
      </c>
      <c r="G953" s="3">
        <v>1000</v>
      </c>
      <c r="H953" s="2" t="s">
        <v>3899</v>
      </c>
      <c r="I953" s="2">
        <v>3</v>
      </c>
    </row>
    <row r="954" ht="19" customHeight="1" spans="1:9">
      <c r="A954" s="2">
        <v>6</v>
      </c>
      <c r="B954" s="2">
        <v>6</v>
      </c>
      <c r="C954" s="2" t="s">
        <v>182</v>
      </c>
      <c r="D954" s="2" t="s">
        <v>179</v>
      </c>
      <c r="E954" s="2" t="s">
        <v>179</v>
      </c>
      <c r="F954" s="2" t="s">
        <v>1100</v>
      </c>
      <c r="G954" s="3">
        <v>1000</v>
      </c>
      <c r="H954" s="2" t="s">
        <v>3899</v>
      </c>
      <c r="I954" s="2">
        <v>4</v>
      </c>
    </row>
    <row r="955" ht="19" customHeight="1" spans="1:9">
      <c r="A955" s="2">
        <v>6</v>
      </c>
      <c r="B955" s="2">
        <v>6</v>
      </c>
      <c r="C955" s="2" t="s">
        <v>185</v>
      </c>
      <c r="D955" s="2" t="s">
        <v>179</v>
      </c>
      <c r="E955" s="2" t="s">
        <v>179</v>
      </c>
      <c r="F955" s="2" t="s">
        <v>4</v>
      </c>
      <c r="G955" s="3">
        <v>1000</v>
      </c>
      <c r="H955" s="2" t="s">
        <v>3899</v>
      </c>
      <c r="I955" s="2">
        <v>5</v>
      </c>
    </row>
    <row r="956" ht="19" customHeight="1" spans="1:9">
      <c r="A956" s="2">
        <v>6</v>
      </c>
      <c r="B956" s="2">
        <v>6</v>
      </c>
      <c r="C956" s="2" t="s">
        <v>187</v>
      </c>
      <c r="D956" s="2" t="s">
        <v>179</v>
      </c>
      <c r="E956" s="2" t="s">
        <v>179</v>
      </c>
      <c r="F956" s="2" t="s">
        <v>1100</v>
      </c>
      <c r="G956" s="3">
        <v>1000</v>
      </c>
      <c r="H956" s="2" t="s">
        <v>3899</v>
      </c>
      <c r="I956" s="2">
        <v>6</v>
      </c>
    </row>
    <row r="957" ht="19" customHeight="1" spans="1:9">
      <c r="A957" s="2">
        <v>6</v>
      </c>
      <c r="B957" s="2">
        <v>6</v>
      </c>
      <c r="C957" s="2" t="s">
        <v>190</v>
      </c>
      <c r="D957" s="2" t="s">
        <v>179</v>
      </c>
      <c r="E957" s="2" t="s">
        <v>179</v>
      </c>
      <c r="F957" s="2" t="s">
        <v>1100</v>
      </c>
      <c r="G957" s="3">
        <v>1000</v>
      </c>
      <c r="H957" s="2" t="s">
        <v>3899</v>
      </c>
      <c r="I957" s="2">
        <v>7</v>
      </c>
    </row>
    <row r="958" ht="19" customHeight="1" spans="1:9">
      <c r="A958" s="2">
        <v>6</v>
      </c>
      <c r="B958" s="2">
        <v>6</v>
      </c>
      <c r="C958" s="2" t="s">
        <v>192</v>
      </c>
      <c r="D958" s="2" t="s">
        <v>179</v>
      </c>
      <c r="E958" s="2" t="s">
        <v>179</v>
      </c>
      <c r="F958" s="2" t="s">
        <v>3900</v>
      </c>
      <c r="G958" s="3">
        <v>1000</v>
      </c>
      <c r="H958" s="2" t="s">
        <v>3899</v>
      </c>
      <c r="I958" s="2">
        <v>8</v>
      </c>
    </row>
    <row r="959" ht="19" customHeight="1" spans="1:9">
      <c r="A959" s="2">
        <v>6</v>
      </c>
      <c r="B959" s="2">
        <v>6</v>
      </c>
      <c r="C959" s="2" t="s">
        <v>193</v>
      </c>
      <c r="D959" s="2" t="s">
        <v>179</v>
      </c>
      <c r="E959" s="2" t="s">
        <v>179</v>
      </c>
      <c r="F959" s="2" t="s">
        <v>1100</v>
      </c>
      <c r="G959" s="3">
        <v>1000</v>
      </c>
      <c r="H959" s="2" t="s">
        <v>3899</v>
      </c>
      <c r="I959" s="2">
        <v>9</v>
      </c>
    </row>
    <row r="960" ht="19" customHeight="1" spans="1:9">
      <c r="A960" s="2">
        <v>6</v>
      </c>
      <c r="B960" s="2">
        <v>6</v>
      </c>
      <c r="C960" s="2" t="s">
        <v>195</v>
      </c>
      <c r="D960" s="2" t="s">
        <v>179</v>
      </c>
      <c r="E960" s="2" t="s">
        <v>179</v>
      </c>
      <c r="F960" s="2" t="s">
        <v>3900</v>
      </c>
      <c r="G960" s="3">
        <v>1000</v>
      </c>
      <c r="H960" s="2" t="s">
        <v>3899</v>
      </c>
      <c r="I960" s="2">
        <v>10</v>
      </c>
    </row>
    <row r="961" ht="19" customHeight="1" spans="1:9">
      <c r="A961" s="2">
        <v>6</v>
      </c>
      <c r="B961" s="2">
        <v>6</v>
      </c>
      <c r="C961" s="2" t="s">
        <v>196</v>
      </c>
      <c r="D961" s="2" t="s">
        <v>179</v>
      </c>
      <c r="E961" s="2" t="s">
        <v>179</v>
      </c>
      <c r="F961" s="2" t="s">
        <v>3900</v>
      </c>
      <c r="G961" s="3">
        <v>1000</v>
      </c>
      <c r="H961" s="2" t="s">
        <v>3899</v>
      </c>
      <c r="I961" s="2">
        <v>11</v>
      </c>
    </row>
    <row r="962" ht="19" customHeight="1" spans="1:9">
      <c r="A962" s="2">
        <v>6</v>
      </c>
      <c r="B962" s="2">
        <v>6</v>
      </c>
      <c r="C962" s="2" t="s">
        <v>197</v>
      </c>
      <c r="D962" s="2" t="s">
        <v>179</v>
      </c>
      <c r="E962" s="2" t="s">
        <v>179</v>
      </c>
      <c r="F962" s="2" t="s">
        <v>4</v>
      </c>
      <c r="G962" s="3">
        <v>1000</v>
      </c>
      <c r="H962" s="2" t="s">
        <v>3899</v>
      </c>
      <c r="I962" s="2">
        <v>12</v>
      </c>
    </row>
    <row r="963" ht="19" customHeight="1" spans="1:9">
      <c r="A963" s="2">
        <v>6</v>
      </c>
      <c r="B963" s="2">
        <v>6</v>
      </c>
      <c r="C963" s="2" t="s">
        <v>200</v>
      </c>
      <c r="D963" s="2" t="s">
        <v>179</v>
      </c>
      <c r="E963" s="2" t="s">
        <v>179</v>
      </c>
      <c r="F963" s="2" t="s">
        <v>1100</v>
      </c>
      <c r="G963" s="3">
        <v>1000</v>
      </c>
      <c r="H963" s="2" t="s">
        <v>3899</v>
      </c>
      <c r="I963" s="2">
        <v>13</v>
      </c>
    </row>
    <row r="964" ht="19" customHeight="1" spans="1:9">
      <c r="A964" s="2">
        <v>6</v>
      </c>
      <c r="B964" s="2">
        <v>6</v>
      </c>
      <c r="C964" s="2" t="s">
        <v>128</v>
      </c>
      <c r="D964" s="2" t="s">
        <v>179</v>
      </c>
      <c r="E964" s="2" t="s">
        <v>179</v>
      </c>
      <c r="F964" s="2" t="s">
        <v>1100</v>
      </c>
      <c r="G964" s="3">
        <v>1000</v>
      </c>
      <c r="H964" s="2" t="s">
        <v>3899</v>
      </c>
      <c r="I964" s="2">
        <v>14</v>
      </c>
    </row>
    <row r="965" ht="19" customHeight="1" spans="1:9">
      <c r="A965" s="2">
        <v>6</v>
      </c>
      <c r="B965" s="2">
        <v>6</v>
      </c>
      <c r="C965" s="2" t="s">
        <v>203</v>
      </c>
      <c r="D965" s="2" t="s">
        <v>179</v>
      </c>
      <c r="E965" s="2" t="s">
        <v>179</v>
      </c>
      <c r="F965" s="2" t="s">
        <v>1100</v>
      </c>
      <c r="G965" s="3">
        <v>1000</v>
      </c>
      <c r="H965" s="2" t="s">
        <v>3899</v>
      </c>
      <c r="I965" s="2">
        <v>15</v>
      </c>
    </row>
    <row r="966" ht="19" customHeight="1" spans="1:9">
      <c r="A966" s="2">
        <v>6</v>
      </c>
      <c r="B966" s="2">
        <v>6</v>
      </c>
      <c r="C966" s="2" t="s">
        <v>208</v>
      </c>
      <c r="D966" s="2" t="s">
        <v>179</v>
      </c>
      <c r="E966" s="2" t="s">
        <v>179</v>
      </c>
      <c r="F966" s="2" t="s">
        <v>1100</v>
      </c>
      <c r="G966" s="3">
        <v>1000</v>
      </c>
      <c r="H966" s="2" t="s">
        <v>3899</v>
      </c>
      <c r="I966" s="2">
        <v>16</v>
      </c>
    </row>
    <row r="967" ht="19" customHeight="1" spans="1:9">
      <c r="A967" s="2">
        <v>6</v>
      </c>
      <c r="B967" s="2">
        <v>6</v>
      </c>
      <c r="C967" s="2" t="s">
        <v>209</v>
      </c>
      <c r="D967" s="2" t="s">
        <v>179</v>
      </c>
      <c r="E967" s="2" t="s">
        <v>179</v>
      </c>
      <c r="F967" s="2" t="s">
        <v>1100</v>
      </c>
      <c r="G967" s="3">
        <v>1000</v>
      </c>
      <c r="H967" s="2" t="s">
        <v>3899</v>
      </c>
      <c r="I967" s="2">
        <v>17</v>
      </c>
    </row>
    <row r="968" ht="19" customHeight="1" spans="1:9">
      <c r="A968" s="2">
        <v>6</v>
      </c>
      <c r="B968" s="2">
        <v>6</v>
      </c>
      <c r="C968" s="2" t="s">
        <v>212</v>
      </c>
      <c r="D968" s="2" t="s">
        <v>179</v>
      </c>
      <c r="E968" s="2" t="s">
        <v>179</v>
      </c>
      <c r="F968" s="2" t="s">
        <v>1100</v>
      </c>
      <c r="G968" s="3">
        <v>1000</v>
      </c>
      <c r="H968" s="2" t="s">
        <v>3899</v>
      </c>
      <c r="I968" s="2">
        <v>18</v>
      </c>
    </row>
    <row r="969" ht="19" customHeight="1" spans="1:9">
      <c r="A969" s="2">
        <v>6</v>
      </c>
      <c r="B969" s="2">
        <v>6</v>
      </c>
      <c r="C969" s="2" t="s">
        <v>213</v>
      </c>
      <c r="D969" s="2" t="s">
        <v>179</v>
      </c>
      <c r="E969" s="2" t="s">
        <v>179</v>
      </c>
      <c r="F969" s="2" t="s">
        <v>1100</v>
      </c>
      <c r="G969" s="3">
        <v>1000</v>
      </c>
      <c r="H969" s="2" t="s">
        <v>3899</v>
      </c>
      <c r="I969" s="2">
        <v>19</v>
      </c>
    </row>
    <row r="970" ht="19" customHeight="1" spans="1:9">
      <c r="A970" s="2">
        <v>6</v>
      </c>
      <c r="B970" s="2">
        <v>5</v>
      </c>
      <c r="C970" s="2" t="s">
        <v>213</v>
      </c>
      <c r="D970" s="2" t="s">
        <v>179</v>
      </c>
      <c r="E970" s="2" t="s">
        <v>179</v>
      </c>
      <c r="F970" s="2" t="s">
        <v>695</v>
      </c>
      <c r="G970" s="3">
        <v>419.35</v>
      </c>
      <c r="H970" s="2" t="s">
        <v>3899</v>
      </c>
      <c r="I970" s="2">
        <v>20</v>
      </c>
    </row>
    <row r="971" ht="19" customHeight="1" spans="1:9">
      <c r="A971" s="2">
        <v>6</v>
      </c>
      <c r="B971" s="2">
        <v>6</v>
      </c>
      <c r="C971" s="2" t="s">
        <v>214</v>
      </c>
      <c r="D971" s="2" t="s">
        <v>179</v>
      </c>
      <c r="E971" s="2" t="s">
        <v>179</v>
      </c>
      <c r="F971" s="2" t="s">
        <v>1100</v>
      </c>
      <c r="G971" s="3">
        <v>1000</v>
      </c>
      <c r="H971" s="2" t="s">
        <v>3899</v>
      </c>
      <c r="I971" s="2">
        <v>21</v>
      </c>
    </row>
    <row r="972" ht="19" customHeight="1" spans="1:9">
      <c r="A972" s="2">
        <v>6</v>
      </c>
      <c r="B972" s="2">
        <v>6</v>
      </c>
      <c r="C972" s="2" t="s">
        <v>215</v>
      </c>
      <c r="D972" s="2" t="s">
        <v>179</v>
      </c>
      <c r="E972" s="2" t="s">
        <v>179</v>
      </c>
      <c r="F972" s="2" t="s">
        <v>1100</v>
      </c>
      <c r="G972" s="3">
        <v>1000</v>
      </c>
      <c r="H972" s="2" t="s">
        <v>3899</v>
      </c>
      <c r="I972" s="2">
        <v>22</v>
      </c>
    </row>
    <row r="973" ht="19" customHeight="1" spans="1:9">
      <c r="A973" s="2">
        <v>6</v>
      </c>
      <c r="B973" s="2">
        <v>1</v>
      </c>
      <c r="C973" s="2" t="s">
        <v>215</v>
      </c>
      <c r="D973" s="2" t="s">
        <v>179</v>
      </c>
      <c r="E973" s="2" t="s">
        <v>179</v>
      </c>
      <c r="F973" s="2" t="s">
        <v>691</v>
      </c>
      <c r="G973" s="3">
        <v>612.9</v>
      </c>
      <c r="H973" s="2" t="s">
        <v>3899</v>
      </c>
      <c r="I973" s="2">
        <v>23</v>
      </c>
    </row>
    <row r="974" ht="19" customHeight="1" spans="1:9">
      <c r="A974" s="2">
        <v>6</v>
      </c>
      <c r="B974" s="2">
        <v>2</v>
      </c>
      <c r="C974" s="2" t="s">
        <v>215</v>
      </c>
      <c r="D974" s="2" t="s">
        <v>179</v>
      </c>
      <c r="E974" s="2" t="s">
        <v>179</v>
      </c>
      <c r="F974" s="2" t="s">
        <v>692</v>
      </c>
      <c r="G974" s="3">
        <v>1000</v>
      </c>
      <c r="H974" s="2" t="s">
        <v>3899</v>
      </c>
      <c r="I974" s="2">
        <v>24</v>
      </c>
    </row>
    <row r="975" ht="19" customHeight="1" spans="1:9">
      <c r="A975" s="2">
        <v>6</v>
      </c>
      <c r="B975" s="2">
        <v>3</v>
      </c>
      <c r="C975" s="2" t="s">
        <v>215</v>
      </c>
      <c r="D975" s="2" t="s">
        <v>179</v>
      </c>
      <c r="E975" s="2" t="s">
        <v>179</v>
      </c>
      <c r="F975" s="2" t="s">
        <v>693</v>
      </c>
      <c r="G975" s="3">
        <v>1000</v>
      </c>
      <c r="H975" s="2" t="s">
        <v>3899</v>
      </c>
      <c r="I975" s="2">
        <v>25</v>
      </c>
    </row>
    <row r="976" ht="19" customHeight="1" spans="1:9">
      <c r="A976" s="2">
        <v>6</v>
      </c>
      <c r="B976" s="2">
        <v>6</v>
      </c>
      <c r="C976" s="2" t="s">
        <v>218</v>
      </c>
      <c r="D976" s="2" t="s">
        <v>179</v>
      </c>
      <c r="E976" s="2" t="s">
        <v>179</v>
      </c>
      <c r="F976" s="2" t="s">
        <v>4</v>
      </c>
      <c r="G976" s="3">
        <v>1000</v>
      </c>
      <c r="H976" s="2" t="s">
        <v>3899</v>
      </c>
      <c r="I976" s="2">
        <v>26</v>
      </c>
    </row>
    <row r="977" ht="19" customHeight="1" spans="1:9">
      <c r="A977" s="2">
        <v>6</v>
      </c>
      <c r="B977" s="2">
        <v>6</v>
      </c>
      <c r="C977" s="2" t="s">
        <v>221</v>
      </c>
      <c r="D977" s="2" t="s">
        <v>179</v>
      </c>
      <c r="E977" s="2" t="s">
        <v>179</v>
      </c>
      <c r="F977" s="2" t="s">
        <v>1100</v>
      </c>
      <c r="G977" s="3">
        <v>1000</v>
      </c>
      <c r="H977" s="2" t="s">
        <v>3899</v>
      </c>
      <c r="I977" s="2">
        <v>27</v>
      </c>
    </row>
    <row r="978" ht="19" customHeight="1" spans="1:9">
      <c r="A978" s="2">
        <v>6</v>
      </c>
      <c r="B978" s="2">
        <v>6</v>
      </c>
      <c r="C978" s="2" t="s">
        <v>222</v>
      </c>
      <c r="D978" s="2" t="s">
        <v>179</v>
      </c>
      <c r="E978" s="2" t="s">
        <v>179</v>
      </c>
      <c r="F978" s="2" t="s">
        <v>1100</v>
      </c>
      <c r="G978" s="3">
        <v>1000</v>
      </c>
      <c r="H978" s="2" t="s">
        <v>3899</v>
      </c>
      <c r="I978" s="2">
        <v>28</v>
      </c>
    </row>
    <row r="979" ht="19" customHeight="1" spans="1:9">
      <c r="A979" s="2">
        <v>6</v>
      </c>
      <c r="B979" s="2">
        <v>6</v>
      </c>
      <c r="C979" s="2" t="s">
        <v>62</v>
      </c>
      <c r="D979" s="2" t="s">
        <v>179</v>
      </c>
      <c r="E979" s="2" t="s">
        <v>179</v>
      </c>
      <c r="F979" s="2" t="s">
        <v>1100</v>
      </c>
      <c r="G979" s="3">
        <v>1000</v>
      </c>
      <c r="H979" s="2" t="s">
        <v>3899</v>
      </c>
      <c r="I979" s="2">
        <v>29</v>
      </c>
    </row>
    <row r="980" ht="19" customHeight="1" spans="1:9">
      <c r="A980" s="2">
        <v>6</v>
      </c>
      <c r="B980" s="2">
        <v>6</v>
      </c>
      <c r="C980" s="2" t="s">
        <v>223</v>
      </c>
      <c r="D980" s="2" t="s">
        <v>179</v>
      </c>
      <c r="E980" s="2" t="s">
        <v>179</v>
      </c>
      <c r="F980" s="2" t="s">
        <v>4</v>
      </c>
      <c r="G980" s="3">
        <v>1000</v>
      </c>
      <c r="H980" s="2" t="s">
        <v>3899</v>
      </c>
      <c r="I980" s="2">
        <v>30</v>
      </c>
    </row>
    <row r="981" ht="19" customHeight="1" spans="1:9">
      <c r="A981" s="2">
        <v>6</v>
      </c>
      <c r="B981" s="2">
        <v>6</v>
      </c>
      <c r="C981" s="2" t="s">
        <v>3501</v>
      </c>
      <c r="D981" s="2" t="s">
        <v>179</v>
      </c>
      <c r="E981" s="2" t="s">
        <v>179</v>
      </c>
      <c r="F981" s="2" t="s">
        <v>4</v>
      </c>
      <c r="G981" s="3">
        <v>1000</v>
      </c>
      <c r="H981" s="2" t="s">
        <v>3899</v>
      </c>
      <c r="I981" s="2">
        <v>31</v>
      </c>
    </row>
    <row r="982" ht="19" customHeight="1" spans="1:9">
      <c r="A982" s="2">
        <v>6</v>
      </c>
      <c r="B982" s="2">
        <v>6</v>
      </c>
      <c r="C982" s="2" t="s">
        <v>240</v>
      </c>
      <c r="D982" s="2" t="s">
        <v>179</v>
      </c>
      <c r="E982" s="2" t="s">
        <v>179</v>
      </c>
      <c r="F982" s="2" t="s">
        <v>4</v>
      </c>
      <c r="G982" s="3">
        <v>150</v>
      </c>
      <c r="H982" s="2" t="s">
        <v>3899</v>
      </c>
      <c r="I982" s="2">
        <v>32</v>
      </c>
    </row>
    <row r="983" ht="19" customHeight="1" spans="1:9">
      <c r="A983" s="2">
        <v>6</v>
      </c>
      <c r="B983" s="2">
        <v>6</v>
      </c>
      <c r="C983" s="2" t="s">
        <v>242</v>
      </c>
      <c r="D983" s="2" t="s">
        <v>179</v>
      </c>
      <c r="E983" s="2" t="s">
        <v>179</v>
      </c>
      <c r="F983" s="2" t="s">
        <v>1100</v>
      </c>
      <c r="G983" s="3">
        <v>260</v>
      </c>
      <c r="H983" s="2" t="s">
        <v>3899</v>
      </c>
      <c r="I983" s="2">
        <v>33</v>
      </c>
    </row>
    <row r="984" ht="19" customHeight="1" spans="1:9">
      <c r="A984" s="2">
        <v>6</v>
      </c>
      <c r="B984" s="2">
        <v>1</v>
      </c>
      <c r="C984" s="2" t="s">
        <v>242</v>
      </c>
      <c r="D984" s="2" t="s">
        <v>179</v>
      </c>
      <c r="E984" s="2" t="s">
        <v>179</v>
      </c>
      <c r="F984" s="2" t="s">
        <v>691</v>
      </c>
      <c r="G984" s="3">
        <v>260</v>
      </c>
      <c r="H984" s="2" t="s">
        <v>3899</v>
      </c>
      <c r="I984" s="2">
        <v>34</v>
      </c>
    </row>
    <row r="985" ht="19" customHeight="1" spans="1:9">
      <c r="A985" s="2">
        <v>6</v>
      </c>
      <c r="B985" s="2">
        <v>2</v>
      </c>
      <c r="C985" s="2" t="s">
        <v>242</v>
      </c>
      <c r="D985" s="2" t="s">
        <v>179</v>
      </c>
      <c r="E985" s="2" t="s">
        <v>179</v>
      </c>
      <c r="F985" s="2" t="s">
        <v>692</v>
      </c>
      <c r="G985" s="3">
        <v>260</v>
      </c>
      <c r="H985" s="2" t="s">
        <v>3899</v>
      </c>
      <c r="I985" s="2">
        <v>35</v>
      </c>
    </row>
    <row r="986" ht="19" customHeight="1" spans="1:9">
      <c r="A986" s="2">
        <v>6</v>
      </c>
      <c r="B986" s="2">
        <v>3</v>
      </c>
      <c r="C986" s="2" t="s">
        <v>242</v>
      </c>
      <c r="D986" s="2" t="s">
        <v>179</v>
      </c>
      <c r="E986" s="2" t="s">
        <v>179</v>
      </c>
      <c r="F986" s="2" t="s">
        <v>693</v>
      </c>
      <c r="G986" s="3">
        <v>260</v>
      </c>
      <c r="H986" s="2" t="s">
        <v>3899</v>
      </c>
      <c r="I986" s="2">
        <v>36</v>
      </c>
    </row>
    <row r="987" ht="19" customHeight="1" spans="1:9">
      <c r="A987" s="2">
        <v>6</v>
      </c>
      <c r="B987" s="2">
        <v>4</v>
      </c>
      <c r="C987" s="2" t="s">
        <v>242</v>
      </c>
      <c r="D987" s="2" t="s">
        <v>179</v>
      </c>
      <c r="E987" s="2" t="s">
        <v>179</v>
      </c>
      <c r="F987" s="2" t="s">
        <v>694</v>
      </c>
      <c r="G987" s="3">
        <v>260</v>
      </c>
      <c r="H987" s="2" t="s">
        <v>3899</v>
      </c>
      <c r="I987" s="2">
        <v>37</v>
      </c>
    </row>
    <row r="988" ht="19" customHeight="1" spans="1:9">
      <c r="A988" s="2">
        <v>6</v>
      </c>
      <c r="B988" s="2">
        <v>6</v>
      </c>
      <c r="C988" s="2" t="s">
        <v>243</v>
      </c>
      <c r="D988" s="2" t="s">
        <v>179</v>
      </c>
      <c r="E988" s="2" t="s">
        <v>179</v>
      </c>
      <c r="F988" s="2" t="s">
        <v>4</v>
      </c>
      <c r="G988" s="3">
        <v>260</v>
      </c>
      <c r="H988" s="2" t="s">
        <v>3899</v>
      </c>
      <c r="I988" s="2">
        <v>38</v>
      </c>
    </row>
    <row r="989" ht="19" customHeight="1" spans="1:9">
      <c r="A989" s="2">
        <v>6</v>
      </c>
      <c r="B989" s="2">
        <v>6</v>
      </c>
      <c r="C989" s="2" t="s">
        <v>248</v>
      </c>
      <c r="D989" s="2" t="s">
        <v>179</v>
      </c>
      <c r="E989" s="2" t="s">
        <v>179</v>
      </c>
      <c r="F989" s="2" t="s">
        <v>1100</v>
      </c>
      <c r="G989" s="3">
        <v>260</v>
      </c>
      <c r="H989" s="2" t="s">
        <v>3899</v>
      </c>
      <c r="I989" s="2">
        <v>39</v>
      </c>
    </row>
    <row r="990" ht="19" customHeight="1" spans="1:9">
      <c r="A990" s="2">
        <v>6</v>
      </c>
      <c r="B990" s="2">
        <v>6</v>
      </c>
      <c r="C990" s="2" t="s">
        <v>254</v>
      </c>
      <c r="D990" s="2" t="s">
        <v>179</v>
      </c>
      <c r="E990" s="2" t="s">
        <v>179</v>
      </c>
      <c r="F990" s="2" t="s">
        <v>1100</v>
      </c>
      <c r="G990" s="3">
        <v>150</v>
      </c>
      <c r="H990" s="2" t="s">
        <v>3899</v>
      </c>
      <c r="I990" s="2">
        <v>40</v>
      </c>
    </row>
    <row r="991" ht="19" customHeight="1" spans="1:9">
      <c r="A991" s="2">
        <v>6</v>
      </c>
      <c r="B991" s="2">
        <v>5</v>
      </c>
      <c r="C991" s="2" t="s">
        <v>254</v>
      </c>
      <c r="D991" s="2" t="s">
        <v>179</v>
      </c>
      <c r="E991" s="2" t="s">
        <v>179</v>
      </c>
      <c r="F991" s="2" t="s">
        <v>695</v>
      </c>
      <c r="G991" s="3">
        <v>150</v>
      </c>
      <c r="H991" s="2" t="s">
        <v>3899</v>
      </c>
      <c r="I991" s="2">
        <v>41</v>
      </c>
    </row>
    <row r="992" ht="19" customHeight="1" spans="1:9">
      <c r="A992" s="2">
        <v>6</v>
      </c>
      <c r="B992" s="2">
        <v>6</v>
      </c>
      <c r="C992" s="2" t="s">
        <v>3232</v>
      </c>
      <c r="D992" s="2" t="s">
        <v>179</v>
      </c>
      <c r="E992" s="2" t="s">
        <v>179</v>
      </c>
      <c r="F992" s="2" t="s">
        <v>4</v>
      </c>
      <c r="G992" s="3">
        <v>260</v>
      </c>
      <c r="H992" s="2" t="s">
        <v>3899</v>
      </c>
      <c r="I992" s="2">
        <v>42</v>
      </c>
    </row>
    <row r="993" ht="19" customHeight="1" spans="1:9">
      <c r="A993" s="2">
        <v>6</v>
      </c>
      <c r="B993" s="2">
        <v>6</v>
      </c>
      <c r="C993" s="2" t="s">
        <v>258</v>
      </c>
      <c r="D993" s="2" t="s">
        <v>179</v>
      </c>
      <c r="E993" s="2" t="s">
        <v>179</v>
      </c>
      <c r="F993" s="2" t="s">
        <v>1100</v>
      </c>
      <c r="G993" s="3">
        <v>260</v>
      </c>
      <c r="H993" s="2" t="s">
        <v>3899</v>
      </c>
      <c r="I993" s="2">
        <v>43</v>
      </c>
    </row>
    <row r="994" ht="19" customHeight="1" spans="1:9">
      <c r="A994" s="2">
        <v>6</v>
      </c>
      <c r="B994" s="2">
        <v>6</v>
      </c>
      <c r="C994" s="2" t="s">
        <v>263</v>
      </c>
      <c r="D994" s="2" t="s">
        <v>179</v>
      </c>
      <c r="E994" s="2" t="s">
        <v>179</v>
      </c>
      <c r="F994" s="2" t="s">
        <v>4</v>
      </c>
      <c r="G994" s="3">
        <v>150</v>
      </c>
      <c r="H994" s="2" t="s">
        <v>3899</v>
      </c>
      <c r="I994" s="2">
        <v>44</v>
      </c>
    </row>
    <row r="995" ht="19" customHeight="1" spans="1:9">
      <c r="A995" s="2">
        <v>6</v>
      </c>
      <c r="B995" s="2">
        <v>6</v>
      </c>
      <c r="C995" s="2" t="s">
        <v>264</v>
      </c>
      <c r="D995" s="2" t="s">
        <v>179</v>
      </c>
      <c r="E995" s="2" t="s">
        <v>179</v>
      </c>
      <c r="F995" s="2" t="s">
        <v>4</v>
      </c>
      <c r="G995" s="3">
        <v>150</v>
      </c>
      <c r="H995" s="2" t="s">
        <v>3899</v>
      </c>
      <c r="I995" s="2">
        <v>45</v>
      </c>
    </row>
    <row r="996" ht="19" customHeight="1" spans="1:9">
      <c r="A996" s="2">
        <v>6</v>
      </c>
      <c r="B996" s="2">
        <v>6</v>
      </c>
      <c r="C996" s="2" t="s">
        <v>425</v>
      </c>
      <c r="D996" s="2" t="s">
        <v>179</v>
      </c>
      <c r="E996" s="2" t="s">
        <v>179</v>
      </c>
      <c r="F996" s="2" t="s">
        <v>1100</v>
      </c>
      <c r="G996" s="3">
        <v>150</v>
      </c>
      <c r="H996" s="2" t="s">
        <v>3899</v>
      </c>
      <c r="I996" s="2">
        <v>46</v>
      </c>
    </row>
    <row r="997" ht="19" customHeight="1" spans="1:9">
      <c r="A997" s="2">
        <v>6</v>
      </c>
      <c r="B997" s="2">
        <v>6</v>
      </c>
      <c r="C997" s="2" t="s">
        <v>269</v>
      </c>
      <c r="D997" s="2" t="s">
        <v>179</v>
      </c>
      <c r="E997" s="2" t="s">
        <v>179</v>
      </c>
      <c r="F997" s="2" t="s">
        <v>4</v>
      </c>
      <c r="G997" s="3">
        <v>150</v>
      </c>
      <c r="H997" s="2" t="s">
        <v>3899</v>
      </c>
      <c r="I997" s="2">
        <v>47</v>
      </c>
    </row>
    <row r="998" ht="19" customHeight="1" spans="1:9">
      <c r="A998" s="2">
        <v>6</v>
      </c>
      <c r="B998" s="2">
        <v>6</v>
      </c>
      <c r="C998" s="2" t="s">
        <v>271</v>
      </c>
      <c r="D998" s="2" t="s">
        <v>179</v>
      </c>
      <c r="E998" s="2" t="s">
        <v>179</v>
      </c>
      <c r="F998" s="2" t="s">
        <v>4</v>
      </c>
      <c r="G998" s="3">
        <v>150</v>
      </c>
      <c r="H998" s="2" t="s">
        <v>3899</v>
      </c>
      <c r="I998" s="2">
        <v>48</v>
      </c>
    </row>
    <row r="999" ht="19" customHeight="1" spans="1:9">
      <c r="A999" s="2">
        <v>6</v>
      </c>
      <c r="B999" s="2">
        <v>6</v>
      </c>
      <c r="C999" s="2" t="s">
        <v>3356</v>
      </c>
      <c r="D999" s="2" t="s">
        <v>179</v>
      </c>
      <c r="E999" s="2" t="s">
        <v>179</v>
      </c>
      <c r="F999" s="2" t="s">
        <v>4</v>
      </c>
      <c r="G999" s="3">
        <v>150</v>
      </c>
      <c r="H999" s="2" t="s">
        <v>3899</v>
      </c>
      <c r="I999" s="2">
        <v>49</v>
      </c>
    </row>
    <row r="1000" ht="19" customHeight="1" spans="1:9">
      <c r="A1000" s="2">
        <v>6</v>
      </c>
      <c r="B1000" s="2">
        <v>6</v>
      </c>
      <c r="C1000" s="2" t="s">
        <v>272</v>
      </c>
      <c r="D1000" s="2" t="s">
        <v>179</v>
      </c>
      <c r="E1000" s="2" t="s">
        <v>179</v>
      </c>
      <c r="F1000" s="2" t="s">
        <v>4</v>
      </c>
      <c r="G1000" s="3">
        <v>150</v>
      </c>
      <c r="H1000" s="2" t="s">
        <v>3899</v>
      </c>
      <c r="I1000" s="2">
        <v>50</v>
      </c>
    </row>
    <row r="1001" ht="19" customHeight="1" spans="1:9">
      <c r="A1001" s="2">
        <v>6</v>
      </c>
      <c r="B1001" s="2">
        <v>6</v>
      </c>
      <c r="C1001" s="2" t="s">
        <v>702</v>
      </c>
      <c r="D1001" s="2" t="s">
        <v>179</v>
      </c>
      <c r="E1001" s="2" t="s">
        <v>179</v>
      </c>
      <c r="F1001" s="2" t="s">
        <v>4</v>
      </c>
      <c r="G1001" s="3">
        <v>150</v>
      </c>
      <c r="H1001" s="2" t="s">
        <v>3899</v>
      </c>
      <c r="I1001" s="2">
        <v>51</v>
      </c>
    </row>
    <row r="1002" ht="19" customHeight="1" spans="1:9">
      <c r="A1002" s="2">
        <v>6</v>
      </c>
      <c r="B1002" s="2">
        <v>6</v>
      </c>
      <c r="C1002" s="2" t="s">
        <v>3399</v>
      </c>
      <c r="D1002" s="2" t="s">
        <v>179</v>
      </c>
      <c r="E1002" s="2" t="s">
        <v>179</v>
      </c>
      <c r="F1002" s="2" t="s">
        <v>3900</v>
      </c>
      <c r="G1002" s="3">
        <v>5</v>
      </c>
      <c r="H1002" s="2" t="s">
        <v>3899</v>
      </c>
      <c r="I1002" s="2">
        <v>52</v>
      </c>
    </row>
    <row r="1003" ht="19" customHeight="1" spans="1:9">
      <c r="A1003" s="2">
        <v>6</v>
      </c>
      <c r="B1003" s="2">
        <v>6</v>
      </c>
      <c r="C1003" s="2" t="s">
        <v>535</v>
      </c>
      <c r="D1003" s="2" t="s">
        <v>444</v>
      </c>
      <c r="E1003" s="2" t="s">
        <v>444</v>
      </c>
      <c r="F1003" s="2" t="s">
        <v>4</v>
      </c>
      <c r="G1003" s="3">
        <v>150</v>
      </c>
      <c r="H1003" s="2" t="s">
        <v>3899</v>
      </c>
      <c r="I1003" s="2">
        <v>53</v>
      </c>
    </row>
    <row r="1004" ht="19" customHeight="1" spans="1:9">
      <c r="A1004" s="2">
        <v>6</v>
      </c>
      <c r="B1004" s="2">
        <v>6</v>
      </c>
      <c r="C1004" s="2" t="s">
        <v>554</v>
      </c>
      <c r="D1004" s="2" t="s">
        <v>444</v>
      </c>
      <c r="E1004" s="2" t="s">
        <v>444</v>
      </c>
      <c r="F1004" s="2" t="s">
        <v>4</v>
      </c>
      <c r="G1004" s="3">
        <v>150</v>
      </c>
      <c r="H1004" s="2" t="s">
        <v>3899</v>
      </c>
      <c r="I1004" s="2">
        <v>54</v>
      </c>
    </row>
    <row r="1005" ht="19" customHeight="1" spans="1:9">
      <c r="A1005" s="2">
        <v>6</v>
      </c>
      <c r="B1005" s="2">
        <v>6</v>
      </c>
      <c r="C1005" s="2" t="s">
        <v>355</v>
      </c>
      <c r="D1005" s="2" t="s">
        <v>356</v>
      </c>
      <c r="E1005" s="2" t="s">
        <v>356</v>
      </c>
      <c r="F1005" s="2" t="s">
        <v>1100</v>
      </c>
      <c r="G1005" s="3">
        <v>150</v>
      </c>
      <c r="H1005" s="2" t="s">
        <v>3899</v>
      </c>
      <c r="I1005" s="2">
        <v>55</v>
      </c>
    </row>
    <row r="1006" ht="19" customHeight="1" spans="1:9">
      <c r="A1006" s="2">
        <v>6</v>
      </c>
      <c r="B1006" s="2">
        <v>6</v>
      </c>
      <c r="C1006" s="2" t="s">
        <v>361</v>
      </c>
      <c r="D1006" s="2" t="s">
        <v>356</v>
      </c>
      <c r="E1006" s="2" t="s">
        <v>356</v>
      </c>
      <c r="F1006" s="2" t="s">
        <v>1100</v>
      </c>
      <c r="G1006" s="3">
        <v>260</v>
      </c>
      <c r="H1006" s="2" t="s">
        <v>3899</v>
      </c>
      <c r="I1006" s="2">
        <v>56</v>
      </c>
    </row>
    <row r="1007" ht="19" customHeight="1" spans="1:9">
      <c r="A1007" s="2">
        <v>6</v>
      </c>
      <c r="B1007" s="2">
        <v>4</v>
      </c>
      <c r="C1007" s="2" t="s">
        <v>361</v>
      </c>
      <c r="D1007" s="2" t="s">
        <v>356</v>
      </c>
      <c r="E1007" s="2" t="s">
        <v>356</v>
      </c>
      <c r="F1007" s="2" t="s">
        <v>694</v>
      </c>
      <c r="G1007" s="3">
        <v>260</v>
      </c>
      <c r="H1007" s="2" t="s">
        <v>3899</v>
      </c>
      <c r="I1007" s="2">
        <v>57</v>
      </c>
    </row>
    <row r="1008" ht="19" customHeight="1" spans="1:9">
      <c r="A1008" s="2">
        <v>6</v>
      </c>
      <c r="B1008" s="2">
        <v>6</v>
      </c>
      <c r="C1008" s="2" t="s">
        <v>364</v>
      </c>
      <c r="D1008" s="2" t="s">
        <v>356</v>
      </c>
      <c r="E1008" s="2" t="s">
        <v>356</v>
      </c>
      <c r="F1008" s="2" t="s">
        <v>1100</v>
      </c>
      <c r="G1008" s="3">
        <v>150</v>
      </c>
      <c r="H1008" s="2" t="s">
        <v>3899</v>
      </c>
      <c r="I1008" s="2">
        <v>58</v>
      </c>
    </row>
    <row r="1009" ht="19" customHeight="1" spans="1:9">
      <c r="A1009" s="2">
        <v>6</v>
      </c>
      <c r="B1009" s="2">
        <v>6</v>
      </c>
      <c r="C1009" s="2" t="s">
        <v>365</v>
      </c>
      <c r="D1009" s="2" t="s">
        <v>356</v>
      </c>
      <c r="E1009" s="2" t="s">
        <v>356</v>
      </c>
      <c r="F1009" s="2" t="s">
        <v>1100</v>
      </c>
      <c r="G1009" s="3">
        <v>260</v>
      </c>
      <c r="H1009" s="2" t="s">
        <v>3899</v>
      </c>
      <c r="I1009" s="2">
        <v>59</v>
      </c>
    </row>
    <row r="1010" ht="19" customHeight="1" spans="1:9">
      <c r="A1010" s="2">
        <v>6</v>
      </c>
      <c r="B1010" s="2">
        <v>6</v>
      </c>
      <c r="C1010" s="2" t="s">
        <v>368</v>
      </c>
      <c r="D1010" s="2" t="s">
        <v>356</v>
      </c>
      <c r="E1010" s="2" t="s">
        <v>356</v>
      </c>
      <c r="F1010" s="2" t="s">
        <v>1100</v>
      </c>
      <c r="G1010" s="3">
        <v>260</v>
      </c>
      <c r="H1010" s="2" t="s">
        <v>3899</v>
      </c>
      <c r="I1010" s="2">
        <v>60</v>
      </c>
    </row>
    <row r="1011" ht="19" customHeight="1" spans="1:9">
      <c r="A1011" s="2">
        <v>6</v>
      </c>
      <c r="B1011" s="2">
        <v>6</v>
      </c>
      <c r="C1011" s="2" t="s">
        <v>370</v>
      </c>
      <c r="D1011" s="2" t="s">
        <v>356</v>
      </c>
      <c r="E1011" s="2" t="s">
        <v>356</v>
      </c>
      <c r="F1011" s="2" t="s">
        <v>1100</v>
      </c>
      <c r="G1011" s="3">
        <v>260</v>
      </c>
      <c r="H1011" s="2" t="s">
        <v>3899</v>
      </c>
      <c r="I1011" s="2">
        <v>61</v>
      </c>
    </row>
    <row r="1012" ht="19" customHeight="1" spans="1:9">
      <c r="A1012" s="2">
        <v>6</v>
      </c>
      <c r="B1012" s="2">
        <v>6</v>
      </c>
      <c r="C1012" s="2" t="s">
        <v>371</v>
      </c>
      <c r="D1012" s="2" t="s">
        <v>356</v>
      </c>
      <c r="E1012" s="2" t="s">
        <v>356</v>
      </c>
      <c r="F1012" s="2" t="s">
        <v>4</v>
      </c>
      <c r="G1012" s="3">
        <v>260</v>
      </c>
      <c r="H1012" s="2" t="s">
        <v>3899</v>
      </c>
      <c r="I1012" s="2">
        <v>62</v>
      </c>
    </row>
    <row r="1013" ht="19" customHeight="1" spans="1:9">
      <c r="A1013" s="2">
        <v>6</v>
      </c>
      <c r="B1013" s="2">
        <v>6</v>
      </c>
      <c r="C1013" s="2" t="s">
        <v>3162</v>
      </c>
      <c r="D1013" s="2" t="s">
        <v>356</v>
      </c>
      <c r="E1013" s="2" t="s">
        <v>356</v>
      </c>
      <c r="F1013" s="2" t="s">
        <v>3900</v>
      </c>
      <c r="G1013" s="3">
        <v>8.67</v>
      </c>
      <c r="H1013" s="2" t="s">
        <v>3899</v>
      </c>
      <c r="I1013" s="2">
        <v>63</v>
      </c>
    </row>
    <row r="1014" ht="19" customHeight="1" spans="1:9">
      <c r="A1014" s="2">
        <v>6</v>
      </c>
      <c r="B1014" s="2">
        <v>6</v>
      </c>
      <c r="C1014" s="2" t="s">
        <v>375</v>
      </c>
      <c r="D1014" s="2" t="s">
        <v>356</v>
      </c>
      <c r="E1014" s="2" t="s">
        <v>356</v>
      </c>
      <c r="F1014" s="2" t="s">
        <v>3900</v>
      </c>
      <c r="G1014" s="3">
        <v>260</v>
      </c>
      <c r="H1014" s="2" t="s">
        <v>3899</v>
      </c>
      <c r="I1014" s="2">
        <v>64</v>
      </c>
    </row>
    <row r="1015" ht="19" customHeight="1" spans="1:9">
      <c r="A1015" s="2">
        <v>6</v>
      </c>
      <c r="B1015" s="2">
        <v>6</v>
      </c>
      <c r="C1015" s="2" t="s">
        <v>378</v>
      </c>
      <c r="D1015" s="2" t="s">
        <v>356</v>
      </c>
      <c r="E1015" s="2" t="s">
        <v>356</v>
      </c>
      <c r="F1015" s="2" t="s">
        <v>3900</v>
      </c>
      <c r="G1015" s="3">
        <v>260</v>
      </c>
      <c r="H1015" s="2" t="s">
        <v>3899</v>
      </c>
      <c r="I1015" s="2">
        <v>65</v>
      </c>
    </row>
    <row r="1016" ht="19" customHeight="1" spans="1:9">
      <c r="A1016" s="2">
        <v>6</v>
      </c>
      <c r="B1016" s="2">
        <v>6</v>
      </c>
      <c r="C1016" s="2" t="s">
        <v>703</v>
      </c>
      <c r="D1016" s="2" t="s">
        <v>356</v>
      </c>
      <c r="E1016" s="2" t="s">
        <v>356</v>
      </c>
      <c r="F1016" s="2" t="s">
        <v>4</v>
      </c>
      <c r="G1016" s="3">
        <v>150</v>
      </c>
      <c r="H1016" s="2" t="s">
        <v>3899</v>
      </c>
      <c r="I1016" s="2">
        <v>66</v>
      </c>
    </row>
    <row r="1017" ht="19" customHeight="1" spans="1:9">
      <c r="A1017" s="2">
        <v>6</v>
      </c>
      <c r="B1017" s="2">
        <v>6</v>
      </c>
      <c r="C1017" s="2" t="s">
        <v>381</v>
      </c>
      <c r="D1017" s="2" t="s">
        <v>356</v>
      </c>
      <c r="E1017" s="2" t="s">
        <v>356</v>
      </c>
      <c r="F1017" s="2" t="s">
        <v>1100</v>
      </c>
      <c r="G1017" s="3">
        <v>260</v>
      </c>
      <c r="H1017" s="2" t="s">
        <v>3899</v>
      </c>
      <c r="I1017" s="2">
        <v>67</v>
      </c>
    </row>
    <row r="1018" ht="19" customHeight="1" spans="1:9">
      <c r="A1018" s="2">
        <v>6</v>
      </c>
      <c r="B1018" s="2">
        <v>6</v>
      </c>
      <c r="C1018" s="2" t="s">
        <v>388</v>
      </c>
      <c r="D1018" s="2" t="s">
        <v>356</v>
      </c>
      <c r="E1018" s="2" t="s">
        <v>356</v>
      </c>
      <c r="F1018" s="2" t="s">
        <v>4</v>
      </c>
      <c r="G1018" s="3">
        <v>260</v>
      </c>
      <c r="H1018" s="2" t="s">
        <v>3899</v>
      </c>
      <c r="I1018" s="2">
        <v>68</v>
      </c>
    </row>
    <row r="1019" ht="19" customHeight="1" spans="1:9">
      <c r="A1019" s="2">
        <v>6</v>
      </c>
      <c r="B1019" s="2">
        <v>6</v>
      </c>
      <c r="C1019" s="2" t="s">
        <v>3438</v>
      </c>
      <c r="D1019" s="2" t="s">
        <v>356</v>
      </c>
      <c r="E1019" s="2" t="s">
        <v>356</v>
      </c>
      <c r="F1019" s="2" t="s">
        <v>4</v>
      </c>
      <c r="G1019" s="3">
        <v>260</v>
      </c>
      <c r="H1019" s="2" t="s">
        <v>3899</v>
      </c>
      <c r="I1019" s="2">
        <v>69</v>
      </c>
    </row>
    <row r="1020" ht="19" customHeight="1" spans="1:9">
      <c r="A1020" s="2">
        <v>6</v>
      </c>
      <c r="B1020" s="2">
        <v>6</v>
      </c>
      <c r="C1020" s="2" t="s">
        <v>397</v>
      </c>
      <c r="D1020" s="2" t="s">
        <v>356</v>
      </c>
      <c r="E1020" s="2" t="s">
        <v>356</v>
      </c>
      <c r="F1020" s="2" t="s">
        <v>1100</v>
      </c>
      <c r="G1020" s="3">
        <v>260</v>
      </c>
      <c r="H1020" s="2" t="s">
        <v>3899</v>
      </c>
      <c r="I1020" s="2">
        <v>70</v>
      </c>
    </row>
    <row r="1021" ht="19" customHeight="1" spans="1:9">
      <c r="A1021" s="2">
        <v>6</v>
      </c>
      <c r="B1021" s="2">
        <v>6</v>
      </c>
      <c r="C1021" s="2" t="s">
        <v>398</v>
      </c>
      <c r="D1021" s="2" t="s">
        <v>356</v>
      </c>
      <c r="E1021" s="2" t="s">
        <v>356</v>
      </c>
      <c r="F1021" s="2" t="s">
        <v>1100</v>
      </c>
      <c r="G1021" s="3">
        <v>260</v>
      </c>
      <c r="H1021" s="2" t="s">
        <v>3899</v>
      </c>
      <c r="I1021" s="2">
        <v>71</v>
      </c>
    </row>
    <row r="1022" ht="19" customHeight="1" spans="1:9">
      <c r="A1022" s="2">
        <v>6</v>
      </c>
      <c r="B1022" s="2">
        <v>6</v>
      </c>
      <c r="C1022" s="2" t="s">
        <v>399</v>
      </c>
      <c r="D1022" s="2" t="s">
        <v>356</v>
      </c>
      <c r="E1022" s="2" t="s">
        <v>356</v>
      </c>
      <c r="F1022" s="2" t="s">
        <v>1100</v>
      </c>
      <c r="G1022" s="3">
        <v>150</v>
      </c>
      <c r="H1022" s="2" t="s">
        <v>3899</v>
      </c>
      <c r="I1022" s="2">
        <v>72</v>
      </c>
    </row>
    <row r="1023" ht="19" customHeight="1" spans="1:9">
      <c r="A1023" s="2">
        <v>6</v>
      </c>
      <c r="B1023" s="2">
        <v>5</v>
      </c>
      <c r="C1023" s="2" t="s">
        <v>399</v>
      </c>
      <c r="D1023" s="2" t="s">
        <v>356</v>
      </c>
      <c r="E1023" s="2" t="s">
        <v>356</v>
      </c>
      <c r="F1023" s="2" t="s">
        <v>695</v>
      </c>
      <c r="G1023" s="3">
        <v>19.35</v>
      </c>
      <c r="H1023" s="2" t="s">
        <v>3899</v>
      </c>
      <c r="I1023" s="2">
        <v>73</v>
      </c>
    </row>
    <row r="1024" ht="19" customHeight="1" spans="1:9">
      <c r="A1024" s="2">
        <v>6</v>
      </c>
      <c r="B1024" s="2">
        <v>6</v>
      </c>
      <c r="C1024" s="2" t="s">
        <v>3443</v>
      </c>
      <c r="D1024" s="2" t="s">
        <v>356</v>
      </c>
      <c r="E1024" s="2" t="s">
        <v>356</v>
      </c>
      <c r="F1024" s="2" t="s">
        <v>4</v>
      </c>
      <c r="G1024" s="3">
        <v>150</v>
      </c>
      <c r="H1024" s="2" t="s">
        <v>3899</v>
      </c>
      <c r="I1024" s="2">
        <v>74</v>
      </c>
    </row>
    <row r="1025" ht="19" customHeight="1" spans="1:9">
      <c r="A1025" s="2">
        <v>6</v>
      </c>
      <c r="B1025" s="2">
        <v>6</v>
      </c>
      <c r="C1025" s="2" t="s">
        <v>400</v>
      </c>
      <c r="D1025" s="2" t="s">
        <v>356</v>
      </c>
      <c r="E1025" s="2" t="s">
        <v>356</v>
      </c>
      <c r="F1025" s="2" t="s">
        <v>4</v>
      </c>
      <c r="G1025" s="3">
        <v>150</v>
      </c>
      <c r="H1025" s="2" t="s">
        <v>3899</v>
      </c>
      <c r="I1025" s="2">
        <v>75</v>
      </c>
    </row>
    <row r="1026" ht="19" customHeight="1" spans="1:9">
      <c r="A1026" s="2">
        <v>6</v>
      </c>
      <c r="B1026" s="2">
        <v>6</v>
      </c>
      <c r="C1026" s="2" t="s">
        <v>401</v>
      </c>
      <c r="D1026" s="2" t="s">
        <v>356</v>
      </c>
      <c r="E1026" s="2" t="s">
        <v>356</v>
      </c>
      <c r="F1026" s="2" t="s">
        <v>1100</v>
      </c>
      <c r="G1026" s="3">
        <v>150</v>
      </c>
      <c r="H1026" s="2" t="s">
        <v>3899</v>
      </c>
      <c r="I1026" s="2">
        <v>76</v>
      </c>
    </row>
    <row r="1027" ht="19" customHeight="1" spans="1:9">
      <c r="A1027" s="2">
        <v>6</v>
      </c>
      <c r="B1027" s="2">
        <v>1</v>
      </c>
      <c r="C1027" s="2" t="s">
        <v>401</v>
      </c>
      <c r="D1027" s="2" t="s">
        <v>356</v>
      </c>
      <c r="E1027" s="2" t="s">
        <v>356</v>
      </c>
      <c r="F1027" s="2" t="s">
        <v>691</v>
      </c>
      <c r="G1027" s="3">
        <v>150</v>
      </c>
      <c r="H1027" s="2" t="s">
        <v>3899</v>
      </c>
      <c r="I1027" s="2">
        <v>77</v>
      </c>
    </row>
    <row r="1028" ht="19" customHeight="1" spans="1:9">
      <c r="A1028" s="2">
        <v>6</v>
      </c>
      <c r="B1028" s="2">
        <v>2</v>
      </c>
      <c r="C1028" s="2" t="s">
        <v>401</v>
      </c>
      <c r="D1028" s="2" t="s">
        <v>356</v>
      </c>
      <c r="E1028" s="2" t="s">
        <v>356</v>
      </c>
      <c r="F1028" s="2" t="s">
        <v>692</v>
      </c>
      <c r="G1028" s="3">
        <v>150</v>
      </c>
      <c r="H1028" s="2" t="s">
        <v>3899</v>
      </c>
      <c r="I1028" s="2">
        <v>78</v>
      </c>
    </row>
    <row r="1029" ht="19" customHeight="1" spans="1:9">
      <c r="A1029" s="2">
        <v>6</v>
      </c>
      <c r="B1029" s="2">
        <v>6</v>
      </c>
      <c r="C1029" s="2" t="s">
        <v>405</v>
      </c>
      <c r="D1029" s="2" t="s">
        <v>356</v>
      </c>
      <c r="E1029" s="2" t="s">
        <v>356</v>
      </c>
      <c r="F1029" s="2" t="s">
        <v>1100</v>
      </c>
      <c r="G1029" s="3">
        <v>150</v>
      </c>
      <c r="H1029" s="2" t="s">
        <v>3899</v>
      </c>
      <c r="I1029" s="2">
        <v>79</v>
      </c>
    </row>
    <row r="1030" ht="19" customHeight="1" spans="1:9">
      <c r="A1030" s="2">
        <v>6</v>
      </c>
      <c r="B1030" s="2">
        <v>6</v>
      </c>
      <c r="C1030" s="2" t="s">
        <v>406</v>
      </c>
      <c r="D1030" s="2" t="s">
        <v>356</v>
      </c>
      <c r="E1030" s="2" t="s">
        <v>356</v>
      </c>
      <c r="F1030" s="2" t="s">
        <v>1100</v>
      </c>
      <c r="G1030" s="3">
        <v>260</v>
      </c>
      <c r="H1030" s="2" t="s">
        <v>3899</v>
      </c>
      <c r="I1030" s="2">
        <v>80</v>
      </c>
    </row>
    <row r="1031" ht="19" customHeight="1" spans="1:9">
      <c r="A1031" s="2">
        <v>6</v>
      </c>
      <c r="B1031" s="2">
        <v>5</v>
      </c>
      <c r="C1031" s="2" t="s">
        <v>406</v>
      </c>
      <c r="D1031" s="2" t="s">
        <v>356</v>
      </c>
      <c r="E1031" s="2" t="s">
        <v>356</v>
      </c>
      <c r="F1031" s="2" t="s">
        <v>695</v>
      </c>
      <c r="G1031" s="3">
        <v>50.32</v>
      </c>
      <c r="H1031" s="2" t="s">
        <v>3899</v>
      </c>
      <c r="I1031" s="2">
        <v>81</v>
      </c>
    </row>
    <row r="1032" ht="19" customHeight="1" spans="1:9">
      <c r="A1032" s="2">
        <v>6</v>
      </c>
      <c r="B1032" s="2">
        <v>6</v>
      </c>
      <c r="C1032" s="2" t="s">
        <v>407</v>
      </c>
      <c r="D1032" s="2" t="s">
        <v>356</v>
      </c>
      <c r="E1032" s="2" t="s">
        <v>356</v>
      </c>
      <c r="F1032" s="2" t="s">
        <v>1100</v>
      </c>
      <c r="G1032" s="3">
        <v>150</v>
      </c>
      <c r="H1032" s="2" t="s">
        <v>3899</v>
      </c>
      <c r="I1032" s="2">
        <v>82</v>
      </c>
    </row>
    <row r="1033" ht="19" customHeight="1" spans="1:9">
      <c r="A1033" s="2">
        <v>6</v>
      </c>
      <c r="B1033" s="2">
        <v>4</v>
      </c>
      <c r="C1033" s="2" t="s">
        <v>407</v>
      </c>
      <c r="D1033" s="2" t="s">
        <v>356</v>
      </c>
      <c r="E1033" s="2" t="s">
        <v>356</v>
      </c>
      <c r="F1033" s="2" t="s">
        <v>694</v>
      </c>
      <c r="G1033" s="3">
        <v>150</v>
      </c>
      <c r="H1033" s="2" t="s">
        <v>3899</v>
      </c>
      <c r="I1033" s="2">
        <v>83</v>
      </c>
    </row>
    <row r="1034" ht="19" customHeight="1" spans="1:9">
      <c r="A1034" s="2">
        <v>6</v>
      </c>
      <c r="B1034" s="2">
        <v>6</v>
      </c>
      <c r="C1034" s="2" t="s">
        <v>408</v>
      </c>
      <c r="D1034" s="2" t="s">
        <v>356</v>
      </c>
      <c r="E1034" s="2" t="s">
        <v>356</v>
      </c>
      <c r="F1034" s="2" t="s">
        <v>4</v>
      </c>
      <c r="G1034" s="3">
        <v>260</v>
      </c>
      <c r="H1034" s="2" t="s">
        <v>3899</v>
      </c>
      <c r="I1034" s="2">
        <v>84</v>
      </c>
    </row>
    <row r="1035" ht="19" customHeight="1" spans="1:9">
      <c r="A1035" s="2">
        <v>6</v>
      </c>
      <c r="B1035" s="2">
        <v>6</v>
      </c>
      <c r="C1035" s="2" t="s">
        <v>409</v>
      </c>
      <c r="D1035" s="2" t="s">
        <v>356</v>
      </c>
      <c r="E1035" s="2" t="s">
        <v>356</v>
      </c>
      <c r="F1035" s="2" t="s">
        <v>1100</v>
      </c>
      <c r="G1035" s="3">
        <v>260</v>
      </c>
      <c r="H1035" s="2" t="s">
        <v>3899</v>
      </c>
      <c r="I1035" s="2">
        <v>85</v>
      </c>
    </row>
    <row r="1036" ht="19" customHeight="1" spans="1:9">
      <c r="A1036" s="2">
        <v>6</v>
      </c>
      <c r="B1036" s="2">
        <v>6</v>
      </c>
      <c r="C1036" s="2" t="s">
        <v>3261</v>
      </c>
      <c r="D1036" s="2" t="s">
        <v>356</v>
      </c>
      <c r="E1036" s="2" t="s">
        <v>356</v>
      </c>
      <c r="F1036" s="2" t="s">
        <v>3900</v>
      </c>
      <c r="G1036" s="3">
        <v>8.67</v>
      </c>
      <c r="H1036" s="2" t="s">
        <v>3899</v>
      </c>
      <c r="I1036" s="2">
        <v>86</v>
      </c>
    </row>
    <row r="1037" ht="19" customHeight="1" spans="1:9">
      <c r="A1037" s="2">
        <v>6</v>
      </c>
      <c r="B1037" s="2">
        <v>6</v>
      </c>
      <c r="C1037" s="2" t="s">
        <v>413</v>
      </c>
      <c r="D1037" s="2" t="s">
        <v>356</v>
      </c>
      <c r="E1037" s="2" t="s">
        <v>356</v>
      </c>
      <c r="F1037" s="2" t="s">
        <v>1100</v>
      </c>
      <c r="G1037" s="3">
        <v>260</v>
      </c>
      <c r="H1037" s="2" t="s">
        <v>3899</v>
      </c>
      <c r="I1037" s="2">
        <v>87</v>
      </c>
    </row>
    <row r="1038" ht="19" customHeight="1" spans="1:9">
      <c r="A1038" s="2">
        <v>6</v>
      </c>
      <c r="B1038" s="2">
        <v>6</v>
      </c>
      <c r="C1038" s="2" t="s">
        <v>417</v>
      </c>
      <c r="D1038" s="2" t="s">
        <v>356</v>
      </c>
      <c r="E1038" s="2" t="s">
        <v>356</v>
      </c>
      <c r="F1038" s="2" t="s">
        <v>4</v>
      </c>
      <c r="G1038" s="3">
        <v>150</v>
      </c>
      <c r="H1038" s="2" t="s">
        <v>3899</v>
      </c>
      <c r="I1038" s="2">
        <v>88</v>
      </c>
    </row>
    <row r="1039" ht="19" customHeight="1" spans="1:9">
      <c r="A1039" s="2">
        <v>6</v>
      </c>
      <c r="B1039" s="2">
        <v>6</v>
      </c>
      <c r="C1039" s="2" t="s">
        <v>3299</v>
      </c>
      <c r="D1039" s="2" t="s">
        <v>356</v>
      </c>
      <c r="E1039" s="2" t="s">
        <v>356</v>
      </c>
      <c r="F1039" s="2" t="s">
        <v>4</v>
      </c>
      <c r="G1039" s="3">
        <v>150</v>
      </c>
      <c r="H1039" s="2" t="s">
        <v>3899</v>
      </c>
      <c r="I1039" s="2">
        <v>89</v>
      </c>
    </row>
    <row r="1040" ht="19" customHeight="1" spans="1:9">
      <c r="A1040" s="2">
        <v>6</v>
      </c>
      <c r="B1040" s="2">
        <v>6</v>
      </c>
      <c r="C1040" s="2" t="s">
        <v>418</v>
      </c>
      <c r="D1040" s="2" t="s">
        <v>356</v>
      </c>
      <c r="E1040" s="2" t="s">
        <v>356</v>
      </c>
      <c r="F1040" s="2" t="s">
        <v>1100</v>
      </c>
      <c r="G1040" s="3">
        <v>150</v>
      </c>
      <c r="H1040" s="2" t="s">
        <v>3899</v>
      </c>
      <c r="I1040" s="2">
        <v>90</v>
      </c>
    </row>
    <row r="1041" ht="19" customHeight="1" spans="1:9">
      <c r="A1041" s="2">
        <v>6</v>
      </c>
      <c r="B1041" s="2">
        <v>6</v>
      </c>
      <c r="C1041" s="2" t="s">
        <v>420</v>
      </c>
      <c r="D1041" s="2" t="s">
        <v>356</v>
      </c>
      <c r="E1041" s="2" t="s">
        <v>356</v>
      </c>
      <c r="F1041" s="2" t="s">
        <v>4</v>
      </c>
      <c r="G1041" s="3">
        <v>150</v>
      </c>
      <c r="H1041" s="2" t="s">
        <v>3899</v>
      </c>
      <c r="I1041" s="2">
        <v>91</v>
      </c>
    </row>
    <row r="1042" ht="19" customHeight="1" spans="1:9">
      <c r="A1042" s="2">
        <v>6</v>
      </c>
      <c r="B1042" s="2">
        <v>6</v>
      </c>
      <c r="C1042" s="2" t="s">
        <v>3316</v>
      </c>
      <c r="D1042" s="2" t="s">
        <v>356</v>
      </c>
      <c r="E1042" s="2" t="s">
        <v>356</v>
      </c>
      <c r="F1042" s="2" t="s">
        <v>4</v>
      </c>
      <c r="G1042" s="3">
        <v>150</v>
      </c>
      <c r="H1042" s="2" t="s">
        <v>3899</v>
      </c>
      <c r="I1042" s="2">
        <v>92</v>
      </c>
    </row>
    <row r="1043" ht="19" customHeight="1" spans="1:9">
      <c r="A1043" s="2">
        <v>6</v>
      </c>
      <c r="B1043" s="2">
        <v>6</v>
      </c>
      <c r="C1043" s="2" t="s">
        <v>423</v>
      </c>
      <c r="D1043" s="2" t="s">
        <v>356</v>
      </c>
      <c r="E1043" s="2" t="s">
        <v>356</v>
      </c>
      <c r="F1043" s="2" t="s">
        <v>1100</v>
      </c>
      <c r="G1043" s="3">
        <v>150</v>
      </c>
      <c r="H1043" s="2" t="s">
        <v>3899</v>
      </c>
      <c r="I1043" s="2">
        <v>93</v>
      </c>
    </row>
    <row r="1044" ht="19" customHeight="1" spans="1:9">
      <c r="A1044" s="2">
        <v>6</v>
      </c>
      <c r="B1044" s="2">
        <v>6</v>
      </c>
      <c r="C1044" s="2" t="s">
        <v>424</v>
      </c>
      <c r="D1044" s="2" t="s">
        <v>356</v>
      </c>
      <c r="E1044" s="2" t="s">
        <v>356</v>
      </c>
      <c r="F1044" s="2" t="s">
        <v>1100</v>
      </c>
      <c r="G1044" s="3">
        <v>150</v>
      </c>
      <c r="H1044" s="2" t="s">
        <v>3899</v>
      </c>
      <c r="I1044" s="2">
        <v>94</v>
      </c>
    </row>
    <row r="1045" ht="19" customHeight="1" spans="1:9">
      <c r="A1045" s="2">
        <v>6</v>
      </c>
      <c r="B1045" s="2">
        <v>1</v>
      </c>
      <c r="C1045" s="2" t="s">
        <v>424</v>
      </c>
      <c r="D1045" s="2" t="s">
        <v>356</v>
      </c>
      <c r="E1045" s="2" t="s">
        <v>356</v>
      </c>
      <c r="F1045" s="2" t="s">
        <v>691</v>
      </c>
      <c r="G1045" s="3">
        <v>150</v>
      </c>
      <c r="H1045" s="2" t="s">
        <v>3899</v>
      </c>
      <c r="I1045" s="2">
        <v>95</v>
      </c>
    </row>
    <row r="1046" ht="19" customHeight="1" spans="1:9">
      <c r="A1046" s="2">
        <v>6</v>
      </c>
      <c r="B1046" s="2">
        <v>2</v>
      </c>
      <c r="C1046" s="2" t="s">
        <v>424</v>
      </c>
      <c r="D1046" s="2" t="s">
        <v>356</v>
      </c>
      <c r="E1046" s="2" t="s">
        <v>356</v>
      </c>
      <c r="F1046" s="2" t="s">
        <v>692</v>
      </c>
      <c r="G1046" s="3">
        <v>150</v>
      </c>
      <c r="H1046" s="2" t="s">
        <v>3899</v>
      </c>
      <c r="I1046" s="2">
        <v>96</v>
      </c>
    </row>
    <row r="1047" ht="19" customHeight="1" spans="1:9">
      <c r="A1047" s="2">
        <v>6</v>
      </c>
      <c r="B1047" s="2">
        <v>3</v>
      </c>
      <c r="C1047" s="2" t="s">
        <v>424</v>
      </c>
      <c r="D1047" s="2" t="s">
        <v>356</v>
      </c>
      <c r="E1047" s="2" t="s">
        <v>356</v>
      </c>
      <c r="F1047" s="2" t="s">
        <v>693</v>
      </c>
      <c r="G1047" s="3">
        <v>150</v>
      </c>
      <c r="H1047" s="2" t="s">
        <v>3899</v>
      </c>
      <c r="I1047" s="2">
        <v>97</v>
      </c>
    </row>
    <row r="1048" ht="19" customHeight="1" spans="1:9">
      <c r="A1048" s="2">
        <v>6</v>
      </c>
      <c r="B1048" s="2">
        <v>6</v>
      </c>
      <c r="C1048" s="2" t="s">
        <v>427</v>
      </c>
      <c r="D1048" s="2" t="s">
        <v>356</v>
      </c>
      <c r="E1048" s="2" t="s">
        <v>356</v>
      </c>
      <c r="F1048" s="2" t="s">
        <v>1100</v>
      </c>
      <c r="G1048" s="3">
        <v>150</v>
      </c>
      <c r="H1048" s="2" t="s">
        <v>3899</v>
      </c>
      <c r="I1048" s="2">
        <v>98</v>
      </c>
    </row>
    <row r="1049" ht="19" customHeight="1" spans="1:9">
      <c r="A1049" s="2">
        <v>6</v>
      </c>
      <c r="B1049" s="2">
        <v>6</v>
      </c>
      <c r="C1049" s="2" t="s">
        <v>428</v>
      </c>
      <c r="D1049" s="2" t="s">
        <v>356</v>
      </c>
      <c r="E1049" s="2" t="s">
        <v>356</v>
      </c>
      <c r="F1049" s="2" t="s">
        <v>1100</v>
      </c>
      <c r="G1049" s="3">
        <v>150</v>
      </c>
      <c r="H1049" s="2" t="s">
        <v>3899</v>
      </c>
      <c r="I1049" s="2">
        <v>99</v>
      </c>
    </row>
    <row r="1050" ht="19" customHeight="1" spans="1:9">
      <c r="A1050" s="2">
        <v>6</v>
      </c>
      <c r="B1050" s="2">
        <v>1</v>
      </c>
      <c r="C1050" s="2" t="s">
        <v>428</v>
      </c>
      <c r="D1050" s="2" t="s">
        <v>356</v>
      </c>
      <c r="E1050" s="2" t="s">
        <v>356</v>
      </c>
      <c r="F1050" s="2" t="s">
        <v>691</v>
      </c>
      <c r="G1050" s="3">
        <v>150</v>
      </c>
      <c r="H1050" s="2" t="s">
        <v>3899</v>
      </c>
      <c r="I1050" s="2">
        <v>100</v>
      </c>
    </row>
    <row r="1051" ht="19" customHeight="1" spans="1:9">
      <c r="A1051" s="2">
        <v>6</v>
      </c>
      <c r="B1051" s="2">
        <v>2</v>
      </c>
      <c r="C1051" s="2" t="s">
        <v>428</v>
      </c>
      <c r="D1051" s="2" t="s">
        <v>356</v>
      </c>
      <c r="E1051" s="2" t="s">
        <v>356</v>
      </c>
      <c r="F1051" s="2" t="s">
        <v>692</v>
      </c>
      <c r="G1051" s="3">
        <v>150</v>
      </c>
      <c r="H1051" s="2" t="s">
        <v>3899</v>
      </c>
      <c r="I1051" s="2">
        <v>101</v>
      </c>
    </row>
    <row r="1052" ht="19" customHeight="1" spans="1:9">
      <c r="A1052" s="2">
        <v>6</v>
      </c>
      <c r="B1052" s="2">
        <v>3</v>
      </c>
      <c r="C1052" s="2" t="s">
        <v>428</v>
      </c>
      <c r="D1052" s="2" t="s">
        <v>356</v>
      </c>
      <c r="E1052" s="2" t="s">
        <v>356</v>
      </c>
      <c r="F1052" s="2" t="s">
        <v>693</v>
      </c>
      <c r="G1052" s="3">
        <v>150</v>
      </c>
      <c r="H1052" s="2" t="s">
        <v>3899</v>
      </c>
      <c r="I1052" s="2">
        <v>102</v>
      </c>
    </row>
    <row r="1053" ht="19" customHeight="1" spans="1:9">
      <c r="A1053" s="2">
        <v>6</v>
      </c>
      <c r="B1053" s="2">
        <v>6</v>
      </c>
      <c r="C1053" s="2" t="s">
        <v>430</v>
      </c>
      <c r="D1053" s="2" t="s">
        <v>356</v>
      </c>
      <c r="E1053" s="2" t="s">
        <v>356</v>
      </c>
      <c r="F1053" s="2" t="s">
        <v>4</v>
      </c>
      <c r="G1053" s="3">
        <v>150</v>
      </c>
      <c r="H1053" s="2" t="s">
        <v>3899</v>
      </c>
      <c r="I1053" s="2">
        <v>103</v>
      </c>
    </row>
    <row r="1054" ht="19" customHeight="1" spans="1:9">
      <c r="A1054" s="2">
        <v>6</v>
      </c>
      <c r="B1054" s="2">
        <v>6</v>
      </c>
      <c r="C1054" s="2" t="s">
        <v>431</v>
      </c>
      <c r="D1054" s="2" t="s">
        <v>356</v>
      </c>
      <c r="E1054" s="2" t="s">
        <v>356</v>
      </c>
      <c r="F1054" s="2" t="s">
        <v>1100</v>
      </c>
      <c r="G1054" s="3">
        <v>150</v>
      </c>
      <c r="H1054" s="2" t="s">
        <v>3899</v>
      </c>
      <c r="I1054" s="2">
        <v>104</v>
      </c>
    </row>
    <row r="1055" ht="19" customHeight="1" spans="1:9">
      <c r="A1055" s="2">
        <v>6</v>
      </c>
      <c r="B1055" s="2">
        <v>6</v>
      </c>
      <c r="C1055" s="2" t="s">
        <v>704</v>
      </c>
      <c r="D1055" s="2" t="s">
        <v>356</v>
      </c>
      <c r="E1055" s="2" t="s">
        <v>356</v>
      </c>
      <c r="F1055" s="2" t="s">
        <v>4</v>
      </c>
      <c r="G1055" s="3">
        <v>150</v>
      </c>
      <c r="H1055" s="2" t="s">
        <v>3899</v>
      </c>
      <c r="I1055" s="2">
        <v>105</v>
      </c>
    </row>
    <row r="1056" ht="19" customHeight="1" spans="1:9">
      <c r="A1056" s="2">
        <v>6</v>
      </c>
      <c r="B1056" s="2">
        <v>6</v>
      </c>
      <c r="C1056" s="2" t="s">
        <v>433</v>
      </c>
      <c r="D1056" s="2" t="s">
        <v>356</v>
      </c>
      <c r="E1056" s="2" t="s">
        <v>356</v>
      </c>
      <c r="F1056" s="2" t="s">
        <v>1100</v>
      </c>
      <c r="G1056" s="3">
        <v>150</v>
      </c>
      <c r="H1056" s="2" t="s">
        <v>3899</v>
      </c>
      <c r="I1056" s="2">
        <v>106</v>
      </c>
    </row>
    <row r="1057" ht="19" customHeight="1" spans="1:9">
      <c r="A1057" s="2">
        <v>6</v>
      </c>
      <c r="B1057" s="2">
        <v>5</v>
      </c>
      <c r="C1057" s="2" t="s">
        <v>433</v>
      </c>
      <c r="D1057" s="2" t="s">
        <v>356</v>
      </c>
      <c r="E1057" s="2" t="s">
        <v>356</v>
      </c>
      <c r="F1057" s="2" t="s">
        <v>695</v>
      </c>
      <c r="G1057" s="3">
        <v>19.35</v>
      </c>
      <c r="H1057" s="2" t="s">
        <v>3899</v>
      </c>
      <c r="I1057" s="2">
        <v>107</v>
      </c>
    </row>
    <row r="1058" ht="19" customHeight="1" spans="1:9">
      <c r="A1058" s="2">
        <v>6</v>
      </c>
      <c r="B1058" s="2">
        <v>6</v>
      </c>
      <c r="C1058" s="2" t="s">
        <v>434</v>
      </c>
      <c r="D1058" s="2" t="s">
        <v>356</v>
      </c>
      <c r="E1058" s="2" t="s">
        <v>356</v>
      </c>
      <c r="F1058" s="2" t="s">
        <v>4</v>
      </c>
      <c r="G1058" s="3">
        <v>150</v>
      </c>
      <c r="H1058" s="2" t="s">
        <v>3899</v>
      </c>
      <c r="I1058" s="2">
        <v>108</v>
      </c>
    </row>
    <row r="1059" ht="19" customHeight="1" spans="1:9">
      <c r="A1059" s="2">
        <v>6</v>
      </c>
      <c r="B1059" s="2">
        <v>6</v>
      </c>
      <c r="C1059" s="2" t="s">
        <v>435</v>
      </c>
      <c r="D1059" s="2" t="s">
        <v>356</v>
      </c>
      <c r="E1059" s="2" t="s">
        <v>356</v>
      </c>
      <c r="F1059" s="2" t="s">
        <v>4</v>
      </c>
      <c r="G1059" s="3">
        <v>150</v>
      </c>
      <c r="H1059" s="2" t="s">
        <v>3899</v>
      </c>
      <c r="I1059" s="2">
        <v>109</v>
      </c>
    </row>
    <row r="1060" ht="19" customHeight="1" spans="1:9">
      <c r="A1060" s="2">
        <v>6</v>
      </c>
      <c r="B1060" s="2">
        <v>6</v>
      </c>
      <c r="C1060" s="2" t="s">
        <v>436</v>
      </c>
      <c r="D1060" s="2" t="s">
        <v>356</v>
      </c>
      <c r="E1060" s="2" t="s">
        <v>356</v>
      </c>
      <c r="F1060" s="2" t="s">
        <v>4</v>
      </c>
      <c r="G1060" s="3">
        <v>150</v>
      </c>
      <c r="H1060" s="2" t="s">
        <v>3899</v>
      </c>
      <c r="I1060" s="2">
        <v>110</v>
      </c>
    </row>
    <row r="1061" ht="19" customHeight="1" spans="1:9">
      <c r="A1061" s="2">
        <v>6</v>
      </c>
      <c r="B1061" s="2">
        <v>6</v>
      </c>
      <c r="C1061" s="2" t="s">
        <v>3396</v>
      </c>
      <c r="D1061" s="2" t="s">
        <v>356</v>
      </c>
      <c r="E1061" s="2" t="s">
        <v>356</v>
      </c>
      <c r="F1061" s="2" t="s">
        <v>3900</v>
      </c>
      <c r="G1061" s="3">
        <v>50</v>
      </c>
      <c r="H1061" s="2" t="s">
        <v>3899</v>
      </c>
      <c r="I1061" s="2">
        <v>111</v>
      </c>
    </row>
    <row r="1062" ht="19" customHeight="1" spans="1:9">
      <c r="A1062" s="2">
        <v>6</v>
      </c>
      <c r="B1062" s="2">
        <v>6</v>
      </c>
      <c r="C1062" s="2" t="s">
        <v>556</v>
      </c>
      <c r="D1062" s="2" t="s">
        <v>3190</v>
      </c>
      <c r="E1062" s="2" t="s">
        <v>564</v>
      </c>
      <c r="F1062" s="2" t="s">
        <v>1100</v>
      </c>
      <c r="G1062" s="3">
        <v>30</v>
      </c>
      <c r="H1062" s="2" t="s">
        <v>3899</v>
      </c>
      <c r="I1062" s="2">
        <v>112</v>
      </c>
    </row>
    <row r="1063" ht="19" customHeight="1" spans="1:9">
      <c r="A1063" s="2">
        <v>6</v>
      </c>
      <c r="B1063" s="2">
        <v>6</v>
      </c>
      <c r="C1063" s="2" t="s">
        <v>310</v>
      </c>
      <c r="D1063" s="2" t="s">
        <v>312</v>
      </c>
      <c r="E1063" s="2" t="s">
        <v>312</v>
      </c>
      <c r="F1063" s="2" t="s">
        <v>1100</v>
      </c>
      <c r="G1063" s="3">
        <v>1000</v>
      </c>
      <c r="H1063" s="2" t="s">
        <v>3899</v>
      </c>
      <c r="I1063" s="2">
        <v>113</v>
      </c>
    </row>
    <row r="1064" ht="19" customHeight="1" spans="1:9">
      <c r="A1064" s="2">
        <v>6</v>
      </c>
      <c r="B1064" s="2">
        <v>6</v>
      </c>
      <c r="C1064" s="2" t="s">
        <v>316</v>
      </c>
      <c r="D1064" s="2" t="s">
        <v>312</v>
      </c>
      <c r="E1064" s="2" t="s">
        <v>312</v>
      </c>
      <c r="F1064" s="2" t="s">
        <v>1100</v>
      </c>
      <c r="G1064" s="3">
        <v>1000</v>
      </c>
      <c r="H1064" s="2" t="s">
        <v>3899</v>
      </c>
      <c r="I1064" s="2">
        <v>114</v>
      </c>
    </row>
    <row r="1065" ht="19" customHeight="1" spans="1:9">
      <c r="A1065" s="2">
        <v>6</v>
      </c>
      <c r="B1065" s="2">
        <v>6</v>
      </c>
      <c r="C1065" s="2" t="s">
        <v>317</v>
      </c>
      <c r="D1065" s="2" t="s">
        <v>312</v>
      </c>
      <c r="E1065" s="2" t="s">
        <v>312</v>
      </c>
      <c r="F1065" s="2" t="s">
        <v>1100</v>
      </c>
      <c r="G1065" s="3">
        <v>1000</v>
      </c>
      <c r="H1065" s="2" t="s">
        <v>3899</v>
      </c>
      <c r="I1065" s="2">
        <v>115</v>
      </c>
    </row>
    <row r="1066" ht="19" customHeight="1" spans="1:9">
      <c r="A1066" s="2">
        <v>6</v>
      </c>
      <c r="B1066" s="2">
        <v>6</v>
      </c>
      <c r="C1066" s="2" t="s">
        <v>324</v>
      </c>
      <c r="D1066" s="2" t="s">
        <v>312</v>
      </c>
      <c r="E1066" s="2" t="s">
        <v>312</v>
      </c>
      <c r="F1066" s="2" t="s">
        <v>1100</v>
      </c>
      <c r="G1066" s="3">
        <v>666.67</v>
      </c>
      <c r="H1066" s="2" t="s">
        <v>3899</v>
      </c>
      <c r="I1066" s="2">
        <v>116</v>
      </c>
    </row>
    <row r="1067" ht="19" customHeight="1" spans="1:9">
      <c r="A1067" s="2">
        <v>6</v>
      </c>
      <c r="B1067" s="2">
        <v>6</v>
      </c>
      <c r="C1067" s="2" t="s">
        <v>326</v>
      </c>
      <c r="D1067" s="2" t="s">
        <v>312</v>
      </c>
      <c r="E1067" s="2" t="s">
        <v>312</v>
      </c>
      <c r="F1067" s="2" t="s">
        <v>1100</v>
      </c>
      <c r="G1067" s="3">
        <v>1000</v>
      </c>
      <c r="H1067" s="2" t="s">
        <v>3899</v>
      </c>
      <c r="I1067" s="2">
        <v>117</v>
      </c>
    </row>
    <row r="1068" ht="19" customHeight="1" spans="1:9">
      <c r="A1068" s="2">
        <v>6</v>
      </c>
      <c r="B1068" s="2">
        <v>6</v>
      </c>
      <c r="C1068" s="2" t="s">
        <v>333</v>
      </c>
      <c r="D1068" s="2" t="s">
        <v>312</v>
      </c>
      <c r="E1068" s="2" t="s">
        <v>312</v>
      </c>
      <c r="F1068" s="2" t="s">
        <v>4</v>
      </c>
      <c r="G1068" s="3">
        <v>1000</v>
      </c>
      <c r="H1068" s="2" t="s">
        <v>3899</v>
      </c>
      <c r="I1068" s="2">
        <v>118</v>
      </c>
    </row>
    <row r="1069" ht="19" customHeight="1" spans="1:9">
      <c r="A1069" s="2">
        <v>6</v>
      </c>
      <c r="B1069" s="2">
        <v>6</v>
      </c>
      <c r="C1069" s="2" t="s">
        <v>334</v>
      </c>
      <c r="D1069" s="2" t="s">
        <v>312</v>
      </c>
      <c r="E1069" s="2" t="s">
        <v>312</v>
      </c>
      <c r="F1069" s="2" t="s">
        <v>4</v>
      </c>
      <c r="G1069" s="3">
        <v>1000</v>
      </c>
      <c r="H1069" s="2" t="s">
        <v>3899</v>
      </c>
      <c r="I1069" s="2">
        <v>119</v>
      </c>
    </row>
    <row r="1070" ht="19" customHeight="1" spans="1:9">
      <c r="A1070" s="2">
        <v>6</v>
      </c>
      <c r="B1070" s="2">
        <v>6</v>
      </c>
      <c r="C1070" s="2" t="s">
        <v>336</v>
      </c>
      <c r="D1070" s="2" t="s">
        <v>312</v>
      </c>
      <c r="E1070" s="2" t="s">
        <v>312</v>
      </c>
      <c r="F1070" s="2" t="s">
        <v>1100</v>
      </c>
      <c r="G1070" s="3">
        <v>1000</v>
      </c>
      <c r="H1070" s="2" t="s">
        <v>3899</v>
      </c>
      <c r="I1070" s="2">
        <v>120</v>
      </c>
    </row>
    <row r="1071" ht="19" customHeight="1" spans="1:9">
      <c r="A1071" s="2">
        <v>6</v>
      </c>
      <c r="B1071" s="2">
        <v>6</v>
      </c>
      <c r="C1071" s="2" t="s">
        <v>337</v>
      </c>
      <c r="D1071" s="2" t="s">
        <v>312</v>
      </c>
      <c r="E1071" s="2" t="s">
        <v>312</v>
      </c>
      <c r="F1071" s="2" t="s">
        <v>4</v>
      </c>
      <c r="G1071" s="3">
        <v>1000</v>
      </c>
      <c r="H1071" s="2" t="s">
        <v>3899</v>
      </c>
      <c r="I1071" s="2">
        <v>121</v>
      </c>
    </row>
    <row r="1072" ht="19" customHeight="1" spans="1:9">
      <c r="A1072" s="2">
        <v>6</v>
      </c>
      <c r="B1072" s="2">
        <v>6</v>
      </c>
      <c r="C1072" s="2" t="s">
        <v>3493</v>
      </c>
      <c r="D1072" s="2" t="s">
        <v>312</v>
      </c>
      <c r="E1072" s="2" t="s">
        <v>312</v>
      </c>
      <c r="F1072" s="2" t="s">
        <v>4</v>
      </c>
      <c r="G1072" s="3">
        <v>1000</v>
      </c>
      <c r="H1072" s="2" t="s">
        <v>3899</v>
      </c>
      <c r="I1072" s="2">
        <v>122</v>
      </c>
    </row>
    <row r="1073" ht="19" customHeight="1" spans="1:9">
      <c r="A1073" s="2">
        <v>6</v>
      </c>
      <c r="B1073" s="2">
        <v>6</v>
      </c>
      <c r="C1073" s="2" t="s">
        <v>339</v>
      </c>
      <c r="D1073" s="2" t="s">
        <v>312</v>
      </c>
      <c r="E1073" s="2" t="s">
        <v>312</v>
      </c>
      <c r="F1073" s="2" t="s">
        <v>3900</v>
      </c>
      <c r="G1073" s="3">
        <v>1000</v>
      </c>
      <c r="H1073" s="2" t="s">
        <v>3899</v>
      </c>
      <c r="I1073" s="2">
        <v>123</v>
      </c>
    </row>
    <row r="1074" ht="19" customHeight="1" spans="1:9">
      <c r="A1074" s="2">
        <v>6</v>
      </c>
      <c r="B1074" s="2">
        <v>6</v>
      </c>
      <c r="C1074" s="2" t="s">
        <v>3640</v>
      </c>
      <c r="D1074" s="2" t="s">
        <v>312</v>
      </c>
      <c r="E1074" s="2" t="s">
        <v>312</v>
      </c>
      <c r="F1074" s="2" t="s">
        <v>3900</v>
      </c>
      <c r="G1074" s="3">
        <v>1000</v>
      </c>
      <c r="H1074" s="2" t="s">
        <v>3899</v>
      </c>
      <c r="I1074" s="2">
        <v>124</v>
      </c>
    </row>
    <row r="1075" ht="19" customHeight="1" spans="1:9">
      <c r="A1075" s="2">
        <v>6</v>
      </c>
      <c r="B1075" s="2">
        <v>6</v>
      </c>
      <c r="C1075" s="2" t="s">
        <v>340</v>
      </c>
      <c r="D1075" s="2" t="s">
        <v>312</v>
      </c>
      <c r="E1075" s="2" t="s">
        <v>312</v>
      </c>
      <c r="F1075" s="2" t="s">
        <v>1100</v>
      </c>
      <c r="G1075" s="3">
        <v>233.33</v>
      </c>
      <c r="H1075" s="2" t="s">
        <v>3899</v>
      </c>
      <c r="I1075" s="2">
        <v>125</v>
      </c>
    </row>
    <row r="1076" ht="19" customHeight="1" spans="1:9">
      <c r="A1076" s="2">
        <v>6</v>
      </c>
      <c r="B1076" s="2">
        <v>6</v>
      </c>
      <c r="C1076" s="2" t="s">
        <v>341</v>
      </c>
      <c r="D1076" s="2" t="s">
        <v>312</v>
      </c>
      <c r="E1076" s="2" t="s">
        <v>312</v>
      </c>
      <c r="F1076" s="2" t="s">
        <v>1100</v>
      </c>
      <c r="G1076" s="3">
        <v>1000</v>
      </c>
      <c r="H1076" s="2" t="s">
        <v>3899</v>
      </c>
      <c r="I1076" s="2">
        <v>126</v>
      </c>
    </row>
    <row r="1077" ht="19" customHeight="1" spans="1:9">
      <c r="A1077" s="2">
        <v>6</v>
      </c>
      <c r="B1077" s="2">
        <v>1</v>
      </c>
      <c r="C1077" s="2" t="s">
        <v>341</v>
      </c>
      <c r="D1077" s="2" t="s">
        <v>312</v>
      </c>
      <c r="E1077" s="2" t="s">
        <v>312</v>
      </c>
      <c r="F1077" s="2" t="s">
        <v>691</v>
      </c>
      <c r="G1077" s="3">
        <v>709.68</v>
      </c>
      <c r="H1077" s="2" t="s">
        <v>3899</v>
      </c>
      <c r="I1077" s="2">
        <v>127</v>
      </c>
    </row>
    <row r="1078" ht="19" customHeight="1" spans="1:9">
      <c r="A1078" s="2">
        <v>6</v>
      </c>
      <c r="B1078" s="2">
        <v>2</v>
      </c>
      <c r="C1078" s="2" t="s">
        <v>341</v>
      </c>
      <c r="D1078" s="2" t="s">
        <v>312</v>
      </c>
      <c r="E1078" s="2" t="s">
        <v>312</v>
      </c>
      <c r="F1078" s="2" t="s">
        <v>692</v>
      </c>
      <c r="G1078" s="3">
        <v>1000</v>
      </c>
      <c r="H1078" s="2" t="s">
        <v>3899</v>
      </c>
      <c r="I1078" s="2">
        <v>128</v>
      </c>
    </row>
    <row r="1079" ht="19" customHeight="1" spans="1:9">
      <c r="A1079" s="2">
        <v>6</v>
      </c>
      <c r="B1079" s="2">
        <v>6</v>
      </c>
      <c r="C1079" s="2" t="s">
        <v>344</v>
      </c>
      <c r="D1079" s="2" t="s">
        <v>312</v>
      </c>
      <c r="E1079" s="2" t="s">
        <v>312</v>
      </c>
      <c r="F1079" s="2" t="s">
        <v>3900</v>
      </c>
      <c r="G1079" s="3">
        <v>1000</v>
      </c>
      <c r="H1079" s="2" t="s">
        <v>3899</v>
      </c>
      <c r="I1079" s="2">
        <v>129</v>
      </c>
    </row>
    <row r="1080" ht="19" customHeight="1" spans="1:9">
      <c r="A1080" s="2">
        <v>6</v>
      </c>
      <c r="B1080" s="2">
        <v>6</v>
      </c>
      <c r="C1080" s="2" t="s">
        <v>345</v>
      </c>
      <c r="D1080" s="2" t="s">
        <v>312</v>
      </c>
      <c r="E1080" s="2" t="s">
        <v>312</v>
      </c>
      <c r="F1080" s="2" t="s">
        <v>4</v>
      </c>
      <c r="G1080" s="3">
        <v>1000</v>
      </c>
      <c r="H1080" s="2" t="s">
        <v>3899</v>
      </c>
      <c r="I1080" s="2">
        <v>130</v>
      </c>
    </row>
    <row r="1081" ht="19" customHeight="1" spans="1:9">
      <c r="A1081" s="2">
        <v>6</v>
      </c>
      <c r="B1081" s="2">
        <v>6</v>
      </c>
      <c r="C1081" s="2" t="s">
        <v>347</v>
      </c>
      <c r="D1081" s="2" t="s">
        <v>312</v>
      </c>
      <c r="E1081" s="2" t="s">
        <v>312</v>
      </c>
      <c r="F1081" s="2" t="s">
        <v>1100</v>
      </c>
      <c r="G1081" s="3">
        <v>1000</v>
      </c>
      <c r="H1081" s="2" t="s">
        <v>3899</v>
      </c>
      <c r="I1081" s="2">
        <v>131</v>
      </c>
    </row>
    <row r="1082" ht="19" customHeight="1" spans="1:9">
      <c r="A1082" s="2">
        <v>6</v>
      </c>
      <c r="B1082" s="2">
        <v>6</v>
      </c>
      <c r="C1082" s="2" t="s">
        <v>3649</v>
      </c>
      <c r="D1082" s="2" t="s">
        <v>66</v>
      </c>
      <c r="E1082" s="2" t="s">
        <v>66</v>
      </c>
      <c r="F1082" s="2" t="s">
        <v>1100</v>
      </c>
      <c r="G1082" s="3">
        <v>260</v>
      </c>
      <c r="H1082" s="2" t="s">
        <v>3899</v>
      </c>
      <c r="I1082" s="2">
        <v>132</v>
      </c>
    </row>
    <row r="1083" ht="19" customHeight="1" spans="1:9">
      <c r="A1083" s="2">
        <v>6</v>
      </c>
      <c r="B1083" s="2">
        <v>4</v>
      </c>
      <c r="C1083" s="2" t="s">
        <v>3649</v>
      </c>
      <c r="D1083" s="2" t="s">
        <v>66</v>
      </c>
      <c r="E1083" s="2" t="s">
        <v>66</v>
      </c>
      <c r="F1083" s="2" t="s">
        <v>694</v>
      </c>
      <c r="G1083" s="3">
        <v>34.67</v>
      </c>
      <c r="H1083" s="2" t="s">
        <v>3899</v>
      </c>
      <c r="I1083" s="2">
        <v>133</v>
      </c>
    </row>
    <row r="1084" ht="19" customHeight="1" spans="1:9">
      <c r="A1084" s="2">
        <v>6</v>
      </c>
      <c r="B1084" s="2">
        <v>5</v>
      </c>
      <c r="C1084" s="2" t="s">
        <v>3649</v>
      </c>
      <c r="D1084" s="2" t="s">
        <v>66</v>
      </c>
      <c r="E1084" s="2" t="s">
        <v>66</v>
      </c>
      <c r="F1084" s="2" t="s">
        <v>695</v>
      </c>
      <c r="G1084" s="3">
        <v>260</v>
      </c>
      <c r="H1084" s="2" t="s">
        <v>3899</v>
      </c>
      <c r="I1084" s="2">
        <v>134</v>
      </c>
    </row>
    <row r="1085" ht="19" customHeight="1" spans="1:9">
      <c r="A1085" s="2">
        <v>6</v>
      </c>
      <c r="B1085" s="2">
        <v>6</v>
      </c>
      <c r="C1085" s="2" t="s">
        <v>3103</v>
      </c>
      <c r="D1085" s="2" t="s">
        <v>66</v>
      </c>
      <c r="E1085" s="2" t="s">
        <v>66</v>
      </c>
      <c r="F1085" s="2" t="s">
        <v>4</v>
      </c>
      <c r="G1085" s="3">
        <v>150</v>
      </c>
      <c r="H1085" s="2" t="s">
        <v>3899</v>
      </c>
      <c r="I1085" s="2">
        <v>135</v>
      </c>
    </row>
    <row r="1086" ht="19" customHeight="1" spans="1:9">
      <c r="A1086" s="2">
        <v>6</v>
      </c>
      <c r="B1086" s="2">
        <v>6</v>
      </c>
      <c r="C1086" s="2" t="s">
        <v>77</v>
      </c>
      <c r="D1086" s="2" t="s">
        <v>66</v>
      </c>
      <c r="E1086" s="2" t="s">
        <v>66</v>
      </c>
      <c r="F1086" s="2" t="s">
        <v>1100</v>
      </c>
      <c r="G1086" s="3">
        <v>150</v>
      </c>
      <c r="H1086" s="2" t="s">
        <v>3899</v>
      </c>
      <c r="I1086" s="2">
        <v>136</v>
      </c>
    </row>
    <row r="1087" ht="19" customHeight="1" spans="1:9">
      <c r="A1087" s="2">
        <v>6</v>
      </c>
      <c r="B1087" s="2">
        <v>6</v>
      </c>
      <c r="C1087" s="2" t="s">
        <v>80</v>
      </c>
      <c r="D1087" s="2" t="s">
        <v>66</v>
      </c>
      <c r="E1087" s="2" t="s">
        <v>66</v>
      </c>
      <c r="F1087" s="2" t="s">
        <v>4</v>
      </c>
      <c r="G1087" s="3">
        <v>260</v>
      </c>
      <c r="H1087" s="2" t="s">
        <v>3899</v>
      </c>
      <c r="I1087" s="2">
        <v>137</v>
      </c>
    </row>
    <row r="1088" ht="19" customHeight="1" spans="1:9">
      <c r="A1088" s="2">
        <v>6</v>
      </c>
      <c r="B1088" s="2">
        <v>6</v>
      </c>
      <c r="C1088" s="2" t="s">
        <v>82</v>
      </c>
      <c r="D1088" s="2" t="s">
        <v>66</v>
      </c>
      <c r="E1088" s="2" t="s">
        <v>66</v>
      </c>
      <c r="F1088" s="2" t="s">
        <v>1100</v>
      </c>
      <c r="G1088" s="3">
        <v>260</v>
      </c>
      <c r="H1088" s="2" t="s">
        <v>3899</v>
      </c>
      <c r="I1088" s="2">
        <v>138</v>
      </c>
    </row>
    <row r="1089" ht="19" customHeight="1" spans="1:9">
      <c r="A1089" s="2">
        <v>6</v>
      </c>
      <c r="B1089" s="2">
        <v>5</v>
      </c>
      <c r="C1089" s="2" t="s">
        <v>82</v>
      </c>
      <c r="D1089" s="2" t="s">
        <v>66</v>
      </c>
      <c r="E1089" s="2" t="s">
        <v>66</v>
      </c>
      <c r="F1089" s="2" t="s">
        <v>695</v>
      </c>
      <c r="G1089" s="3">
        <v>260</v>
      </c>
      <c r="H1089" s="2" t="s">
        <v>3899</v>
      </c>
      <c r="I1089" s="2">
        <v>139</v>
      </c>
    </row>
    <row r="1090" ht="19" customHeight="1" spans="1:9">
      <c r="A1090" s="2">
        <v>6</v>
      </c>
      <c r="B1090" s="2">
        <v>6</v>
      </c>
      <c r="C1090" s="2" t="s">
        <v>3146</v>
      </c>
      <c r="D1090" s="2" t="s">
        <v>66</v>
      </c>
      <c r="E1090" s="2" t="s">
        <v>66</v>
      </c>
      <c r="F1090" s="2" t="s">
        <v>1100</v>
      </c>
      <c r="G1090" s="3">
        <v>150</v>
      </c>
      <c r="H1090" s="2" t="s">
        <v>3899</v>
      </c>
      <c r="I1090" s="2">
        <v>140</v>
      </c>
    </row>
    <row r="1091" ht="19" customHeight="1" spans="1:9">
      <c r="A1091" s="2">
        <v>6</v>
      </c>
      <c r="B1091" s="2">
        <v>6</v>
      </c>
      <c r="C1091" s="2" t="s">
        <v>3148</v>
      </c>
      <c r="D1091" s="2" t="s">
        <v>66</v>
      </c>
      <c r="E1091" s="2" t="s">
        <v>66</v>
      </c>
      <c r="F1091" s="2" t="s">
        <v>4</v>
      </c>
      <c r="G1091" s="3">
        <v>150</v>
      </c>
      <c r="H1091" s="2" t="s">
        <v>3899</v>
      </c>
      <c r="I1091" s="2">
        <v>141</v>
      </c>
    </row>
    <row r="1092" ht="19" customHeight="1" spans="1:9">
      <c r="A1092" s="2">
        <v>6</v>
      </c>
      <c r="B1092" s="2">
        <v>6</v>
      </c>
      <c r="C1092" s="2" t="s">
        <v>3152</v>
      </c>
      <c r="D1092" s="2" t="s">
        <v>66</v>
      </c>
      <c r="E1092" s="2" t="s">
        <v>66</v>
      </c>
      <c r="F1092" s="2" t="s">
        <v>4</v>
      </c>
      <c r="G1092" s="3">
        <v>150</v>
      </c>
      <c r="H1092" s="2" t="s">
        <v>3899</v>
      </c>
      <c r="I1092" s="2">
        <v>142</v>
      </c>
    </row>
    <row r="1093" ht="19" customHeight="1" spans="1:9">
      <c r="A1093" s="2">
        <v>6</v>
      </c>
      <c r="B1093" s="2">
        <v>6</v>
      </c>
      <c r="C1093" s="2" t="s">
        <v>83</v>
      </c>
      <c r="D1093" s="2" t="s">
        <v>66</v>
      </c>
      <c r="E1093" s="2" t="s">
        <v>66</v>
      </c>
      <c r="F1093" s="2" t="s">
        <v>1100</v>
      </c>
      <c r="G1093" s="3">
        <v>260</v>
      </c>
      <c r="H1093" s="2" t="s">
        <v>3899</v>
      </c>
      <c r="I1093" s="2">
        <v>143</v>
      </c>
    </row>
    <row r="1094" ht="19" customHeight="1" spans="1:9">
      <c r="A1094" s="2">
        <v>6</v>
      </c>
      <c r="B1094" s="2">
        <v>6</v>
      </c>
      <c r="C1094" s="2" t="s">
        <v>85</v>
      </c>
      <c r="D1094" s="2" t="s">
        <v>66</v>
      </c>
      <c r="E1094" s="2" t="s">
        <v>66</v>
      </c>
      <c r="F1094" s="2" t="s">
        <v>1100</v>
      </c>
      <c r="G1094" s="3">
        <v>260</v>
      </c>
      <c r="H1094" s="2" t="s">
        <v>3899</v>
      </c>
      <c r="I1094" s="2">
        <v>144</v>
      </c>
    </row>
    <row r="1095" ht="19" customHeight="1" spans="1:9">
      <c r="A1095" s="2">
        <v>6</v>
      </c>
      <c r="B1095" s="2">
        <v>6</v>
      </c>
      <c r="C1095" s="2" t="s">
        <v>3544</v>
      </c>
      <c r="D1095" s="2" t="s">
        <v>66</v>
      </c>
      <c r="E1095" s="2" t="s">
        <v>66</v>
      </c>
      <c r="F1095" s="2" t="s">
        <v>1100</v>
      </c>
      <c r="G1095" s="3">
        <v>17.33</v>
      </c>
      <c r="H1095" s="2" t="s">
        <v>3899</v>
      </c>
      <c r="I1095" s="2">
        <v>145</v>
      </c>
    </row>
    <row r="1096" ht="19" customHeight="1" spans="1:9">
      <c r="A1096" s="2">
        <v>6</v>
      </c>
      <c r="B1096" s="2">
        <v>6</v>
      </c>
      <c r="C1096" s="2" t="s">
        <v>86</v>
      </c>
      <c r="D1096" s="2" t="s">
        <v>66</v>
      </c>
      <c r="E1096" s="2" t="s">
        <v>66</v>
      </c>
      <c r="F1096" s="2" t="s">
        <v>4</v>
      </c>
      <c r="G1096" s="3">
        <v>260</v>
      </c>
      <c r="H1096" s="2" t="s">
        <v>3899</v>
      </c>
      <c r="I1096" s="2">
        <v>146</v>
      </c>
    </row>
    <row r="1097" ht="19" customHeight="1" spans="1:9">
      <c r="A1097" s="2">
        <v>6</v>
      </c>
      <c r="B1097" s="2">
        <v>6</v>
      </c>
      <c r="C1097" s="2" t="s">
        <v>3430</v>
      </c>
      <c r="D1097" s="2" t="s">
        <v>66</v>
      </c>
      <c r="E1097" s="2" t="s">
        <v>66</v>
      </c>
      <c r="F1097" s="2" t="s">
        <v>4</v>
      </c>
      <c r="G1097" s="3">
        <v>260</v>
      </c>
      <c r="H1097" s="2" t="s">
        <v>3899</v>
      </c>
      <c r="I1097" s="2">
        <v>147</v>
      </c>
    </row>
    <row r="1098" ht="19" customHeight="1" spans="1:9">
      <c r="A1098" s="2">
        <v>6</v>
      </c>
      <c r="B1098" s="2">
        <v>6</v>
      </c>
      <c r="C1098" s="2" t="s">
        <v>382</v>
      </c>
      <c r="D1098" s="2" t="s">
        <v>66</v>
      </c>
      <c r="E1098" s="2" t="s">
        <v>66</v>
      </c>
      <c r="F1098" s="2" t="s">
        <v>3900</v>
      </c>
      <c r="G1098" s="3">
        <v>260</v>
      </c>
      <c r="H1098" s="2" t="s">
        <v>3899</v>
      </c>
      <c r="I1098" s="2">
        <v>148</v>
      </c>
    </row>
    <row r="1099" ht="19" customHeight="1" spans="1:9">
      <c r="A1099" s="2">
        <v>6</v>
      </c>
      <c r="B1099" s="2">
        <v>6</v>
      </c>
      <c r="C1099" s="2" t="s">
        <v>3435</v>
      </c>
      <c r="D1099" s="2" t="s">
        <v>66</v>
      </c>
      <c r="E1099" s="2" t="s">
        <v>66</v>
      </c>
      <c r="F1099" s="2" t="s">
        <v>1100</v>
      </c>
      <c r="G1099" s="3">
        <v>86.67</v>
      </c>
      <c r="H1099" s="2" t="s">
        <v>3899</v>
      </c>
      <c r="I1099" s="2">
        <v>149</v>
      </c>
    </row>
    <row r="1100" ht="19" customHeight="1" spans="1:9">
      <c r="A1100" s="2">
        <v>6</v>
      </c>
      <c r="B1100" s="2">
        <v>6</v>
      </c>
      <c r="C1100" s="2" t="s">
        <v>3552</v>
      </c>
      <c r="D1100" s="2" t="s">
        <v>66</v>
      </c>
      <c r="E1100" s="2" t="s">
        <v>66</v>
      </c>
      <c r="F1100" s="2" t="s">
        <v>4</v>
      </c>
      <c r="G1100" s="3">
        <v>260</v>
      </c>
      <c r="H1100" s="2" t="s">
        <v>3899</v>
      </c>
      <c r="I1100" s="2">
        <v>150</v>
      </c>
    </row>
    <row r="1101" ht="19" customHeight="1" spans="1:9">
      <c r="A1101" s="2">
        <v>6</v>
      </c>
      <c r="B1101" s="2">
        <v>6</v>
      </c>
      <c r="C1101" s="2" t="s">
        <v>3211</v>
      </c>
      <c r="D1101" s="2" t="s">
        <v>66</v>
      </c>
      <c r="E1101" s="2" t="s">
        <v>66</v>
      </c>
      <c r="F1101" s="2" t="s">
        <v>3900</v>
      </c>
      <c r="G1101" s="3">
        <v>104</v>
      </c>
      <c r="H1101" s="2" t="s">
        <v>3899</v>
      </c>
      <c r="I1101" s="2">
        <v>151</v>
      </c>
    </row>
    <row r="1102" ht="19" customHeight="1" spans="1:9">
      <c r="A1102" s="2">
        <v>6</v>
      </c>
      <c r="B1102" s="2">
        <v>6</v>
      </c>
      <c r="C1102" s="2" t="s">
        <v>3561</v>
      </c>
      <c r="D1102" s="2" t="s">
        <v>66</v>
      </c>
      <c r="E1102" s="2" t="s">
        <v>66</v>
      </c>
      <c r="F1102" s="2" t="s">
        <v>4</v>
      </c>
      <c r="G1102" s="3">
        <v>260</v>
      </c>
      <c r="H1102" s="2" t="s">
        <v>3899</v>
      </c>
      <c r="I1102" s="2">
        <v>152</v>
      </c>
    </row>
    <row r="1103" ht="19" customHeight="1" spans="1:9">
      <c r="A1103" s="2">
        <v>6</v>
      </c>
      <c r="B1103" s="2">
        <v>6</v>
      </c>
      <c r="C1103" s="2" t="s">
        <v>3439</v>
      </c>
      <c r="D1103" s="2" t="s">
        <v>66</v>
      </c>
      <c r="E1103" s="2" t="s">
        <v>66</v>
      </c>
      <c r="F1103" s="2" t="s">
        <v>4</v>
      </c>
      <c r="G1103" s="3">
        <v>260</v>
      </c>
      <c r="H1103" s="2" t="s">
        <v>3899</v>
      </c>
      <c r="I1103" s="2">
        <v>153</v>
      </c>
    </row>
    <row r="1104" ht="19" customHeight="1" spans="1:9">
      <c r="A1104" s="2">
        <v>6</v>
      </c>
      <c r="B1104" s="2">
        <v>6</v>
      </c>
      <c r="C1104" s="2" t="s">
        <v>3567</v>
      </c>
      <c r="D1104" s="2" t="s">
        <v>66</v>
      </c>
      <c r="E1104" s="2" t="s">
        <v>66</v>
      </c>
      <c r="F1104" s="2" t="s">
        <v>4</v>
      </c>
      <c r="G1104" s="3">
        <v>260</v>
      </c>
      <c r="H1104" s="2" t="s">
        <v>3899</v>
      </c>
      <c r="I1104" s="2">
        <v>154</v>
      </c>
    </row>
    <row r="1105" ht="19" customHeight="1" spans="1:9">
      <c r="A1105" s="2">
        <v>6</v>
      </c>
      <c r="B1105" s="2">
        <v>6</v>
      </c>
      <c r="C1105" s="2" t="s">
        <v>3236</v>
      </c>
      <c r="D1105" s="2" t="s">
        <v>66</v>
      </c>
      <c r="E1105" s="2" t="s">
        <v>66</v>
      </c>
      <c r="F1105" s="2" t="s">
        <v>1100</v>
      </c>
      <c r="G1105" s="3">
        <v>104</v>
      </c>
      <c r="H1105" s="2" t="s">
        <v>3899</v>
      </c>
      <c r="I1105" s="2">
        <v>155</v>
      </c>
    </row>
    <row r="1106" ht="19" customHeight="1" spans="1:9">
      <c r="A1106" s="2">
        <v>6</v>
      </c>
      <c r="B1106" s="2">
        <v>6</v>
      </c>
      <c r="C1106" s="2" t="s">
        <v>89</v>
      </c>
      <c r="D1106" s="2" t="s">
        <v>66</v>
      </c>
      <c r="E1106" s="2" t="s">
        <v>66</v>
      </c>
      <c r="F1106" s="2" t="s">
        <v>4</v>
      </c>
      <c r="G1106" s="3">
        <v>150</v>
      </c>
      <c r="H1106" s="2" t="s">
        <v>3899</v>
      </c>
      <c r="I1106" s="2">
        <v>156</v>
      </c>
    </row>
    <row r="1107" ht="19" customHeight="1" spans="1:9">
      <c r="A1107" s="2">
        <v>6</v>
      </c>
      <c r="B1107" s="2">
        <v>6</v>
      </c>
      <c r="C1107" s="2" t="s">
        <v>3450</v>
      </c>
      <c r="D1107" s="2" t="s">
        <v>66</v>
      </c>
      <c r="E1107" s="2" t="s">
        <v>66</v>
      </c>
      <c r="F1107" s="2" t="s">
        <v>4</v>
      </c>
      <c r="G1107" s="3">
        <v>260</v>
      </c>
      <c r="H1107" s="2" t="s">
        <v>3899</v>
      </c>
      <c r="I1107" s="2">
        <v>157</v>
      </c>
    </row>
    <row r="1108" ht="19" customHeight="1" spans="1:9">
      <c r="A1108" s="2">
        <v>6</v>
      </c>
      <c r="B1108" s="2">
        <v>6</v>
      </c>
      <c r="C1108" s="2" t="s">
        <v>354</v>
      </c>
      <c r="D1108" s="2" t="s">
        <v>66</v>
      </c>
      <c r="E1108" s="2" t="s">
        <v>66</v>
      </c>
      <c r="F1108" s="2" t="s">
        <v>4</v>
      </c>
      <c r="G1108" s="3">
        <v>150</v>
      </c>
      <c r="H1108" s="2" t="s">
        <v>3899</v>
      </c>
      <c r="I1108" s="2">
        <v>158</v>
      </c>
    </row>
    <row r="1109" ht="19" customHeight="1" spans="1:9">
      <c r="A1109" s="2">
        <v>6</v>
      </c>
      <c r="B1109" s="2">
        <v>6</v>
      </c>
      <c r="C1109" s="2" t="s">
        <v>91</v>
      </c>
      <c r="D1109" s="2" t="s">
        <v>66</v>
      </c>
      <c r="E1109" s="2" t="s">
        <v>66</v>
      </c>
      <c r="F1109" s="2" t="s">
        <v>4</v>
      </c>
      <c r="G1109" s="3">
        <v>150</v>
      </c>
      <c r="H1109" s="2" t="s">
        <v>3899</v>
      </c>
      <c r="I1109" s="2">
        <v>159</v>
      </c>
    </row>
    <row r="1110" ht="19" customHeight="1" spans="1:9">
      <c r="A1110" s="2">
        <v>6</v>
      </c>
      <c r="B1110" s="2">
        <v>6</v>
      </c>
      <c r="C1110" s="2" t="s">
        <v>705</v>
      </c>
      <c r="D1110" s="2" t="s">
        <v>66</v>
      </c>
      <c r="E1110" s="2" t="s">
        <v>66</v>
      </c>
      <c r="F1110" s="2" t="s">
        <v>4</v>
      </c>
      <c r="G1110" s="3">
        <v>150</v>
      </c>
      <c r="H1110" s="2" t="s">
        <v>3899</v>
      </c>
      <c r="I1110" s="2">
        <v>160</v>
      </c>
    </row>
    <row r="1111" ht="19" customHeight="1" spans="1:9">
      <c r="A1111" s="2">
        <v>6</v>
      </c>
      <c r="B1111" s="2">
        <v>6</v>
      </c>
      <c r="C1111" s="2" t="s">
        <v>97</v>
      </c>
      <c r="D1111" s="2" t="s">
        <v>66</v>
      </c>
      <c r="E1111" s="2" t="s">
        <v>66</v>
      </c>
      <c r="F1111" s="2" t="s">
        <v>4</v>
      </c>
      <c r="G1111" s="3">
        <v>150</v>
      </c>
      <c r="H1111" s="2" t="s">
        <v>3899</v>
      </c>
      <c r="I1111" s="2">
        <v>161</v>
      </c>
    </row>
    <row r="1112" ht="19" customHeight="1" spans="1:9">
      <c r="A1112" s="2">
        <v>6</v>
      </c>
      <c r="B1112" s="2">
        <v>6</v>
      </c>
      <c r="C1112" s="2" t="s">
        <v>99</v>
      </c>
      <c r="D1112" s="2" t="s">
        <v>66</v>
      </c>
      <c r="E1112" s="2" t="s">
        <v>66</v>
      </c>
      <c r="F1112" s="2" t="s">
        <v>4</v>
      </c>
      <c r="G1112" s="3">
        <v>150</v>
      </c>
      <c r="H1112" s="2" t="s">
        <v>3899</v>
      </c>
      <c r="I1112" s="2">
        <v>162</v>
      </c>
    </row>
    <row r="1113" ht="19" customHeight="1" spans="1:9">
      <c r="A1113" s="2">
        <v>6</v>
      </c>
      <c r="B1113" s="2">
        <v>6</v>
      </c>
      <c r="C1113" s="2" t="s">
        <v>101</v>
      </c>
      <c r="D1113" s="2" t="s">
        <v>66</v>
      </c>
      <c r="E1113" s="2" t="s">
        <v>66</v>
      </c>
      <c r="F1113" s="2" t="s">
        <v>4</v>
      </c>
      <c r="G1113" s="3">
        <v>150</v>
      </c>
      <c r="H1113" s="2" t="s">
        <v>3899</v>
      </c>
      <c r="I1113" s="2">
        <v>163</v>
      </c>
    </row>
    <row r="1114" ht="19" customHeight="1" spans="1:9">
      <c r="A1114" s="2">
        <v>6</v>
      </c>
      <c r="B1114" s="2">
        <v>6</v>
      </c>
      <c r="C1114" s="2" t="s">
        <v>102</v>
      </c>
      <c r="D1114" s="2" t="s">
        <v>66</v>
      </c>
      <c r="E1114" s="2" t="s">
        <v>66</v>
      </c>
      <c r="F1114" s="2" t="s">
        <v>4</v>
      </c>
      <c r="G1114" s="3">
        <v>150</v>
      </c>
      <c r="H1114" s="2" t="s">
        <v>3899</v>
      </c>
      <c r="I1114" s="2">
        <v>164</v>
      </c>
    </row>
    <row r="1115" ht="19" customHeight="1" spans="1:9">
      <c r="A1115" s="2">
        <v>6</v>
      </c>
      <c r="B1115" s="2">
        <v>6</v>
      </c>
      <c r="C1115" s="2" t="s">
        <v>103</v>
      </c>
      <c r="D1115" s="2" t="s">
        <v>66</v>
      </c>
      <c r="E1115" s="2" t="s">
        <v>66</v>
      </c>
      <c r="F1115" s="2" t="s">
        <v>4</v>
      </c>
      <c r="G1115" s="3">
        <v>150</v>
      </c>
      <c r="H1115" s="2" t="s">
        <v>3899</v>
      </c>
      <c r="I1115" s="2">
        <v>165</v>
      </c>
    </row>
    <row r="1116" ht="19" customHeight="1" spans="1:9">
      <c r="A1116" s="2">
        <v>6</v>
      </c>
      <c r="B1116" s="2">
        <v>6</v>
      </c>
      <c r="C1116" s="2" t="s">
        <v>706</v>
      </c>
      <c r="D1116" s="2" t="s">
        <v>66</v>
      </c>
      <c r="E1116" s="2" t="s">
        <v>66</v>
      </c>
      <c r="F1116" s="2" t="s">
        <v>4</v>
      </c>
      <c r="G1116" s="3">
        <v>150</v>
      </c>
      <c r="H1116" s="2" t="s">
        <v>3899</v>
      </c>
      <c r="I1116" s="2">
        <v>166</v>
      </c>
    </row>
    <row r="1117" ht="19" customHeight="1" spans="1:9">
      <c r="A1117" s="2">
        <v>6</v>
      </c>
      <c r="B1117" s="2">
        <v>6</v>
      </c>
      <c r="C1117" s="2" t="s">
        <v>105</v>
      </c>
      <c r="D1117" s="2" t="s">
        <v>66</v>
      </c>
      <c r="E1117" s="2" t="s">
        <v>66</v>
      </c>
      <c r="F1117" s="2" t="s">
        <v>1100</v>
      </c>
      <c r="G1117" s="3">
        <v>150</v>
      </c>
      <c r="H1117" s="2" t="s">
        <v>3899</v>
      </c>
      <c r="I1117" s="2">
        <v>167</v>
      </c>
    </row>
    <row r="1118" ht="19" customHeight="1" spans="1:9">
      <c r="A1118" s="2">
        <v>6</v>
      </c>
      <c r="B1118" s="2">
        <v>6</v>
      </c>
      <c r="C1118" s="2" t="s">
        <v>707</v>
      </c>
      <c r="D1118" s="2" t="s">
        <v>66</v>
      </c>
      <c r="E1118" s="2" t="s">
        <v>66</v>
      </c>
      <c r="F1118" s="2" t="s">
        <v>4</v>
      </c>
      <c r="G1118" s="3">
        <v>150</v>
      </c>
      <c r="H1118" s="2" t="s">
        <v>3899</v>
      </c>
      <c r="I1118" s="2">
        <v>168</v>
      </c>
    </row>
    <row r="1119" ht="19" customHeight="1" spans="1:9">
      <c r="A1119" s="2">
        <v>6</v>
      </c>
      <c r="B1119" s="2">
        <v>6</v>
      </c>
      <c r="C1119" s="2" t="s">
        <v>108</v>
      </c>
      <c r="D1119" s="2" t="s">
        <v>66</v>
      </c>
      <c r="E1119" s="2" t="s">
        <v>66</v>
      </c>
      <c r="F1119" s="2" t="s">
        <v>4</v>
      </c>
      <c r="G1119" s="3">
        <v>150</v>
      </c>
      <c r="H1119" s="2" t="s">
        <v>3899</v>
      </c>
      <c r="I1119" s="2">
        <v>169</v>
      </c>
    </row>
    <row r="1120" ht="19" customHeight="1" spans="1:9">
      <c r="A1120" s="2">
        <v>6</v>
      </c>
      <c r="B1120" s="2">
        <v>6</v>
      </c>
      <c r="C1120" s="2" t="s">
        <v>273</v>
      </c>
      <c r="D1120" s="2" t="s">
        <v>274</v>
      </c>
      <c r="E1120" s="2" t="s">
        <v>274</v>
      </c>
      <c r="F1120" s="2" t="s">
        <v>1100</v>
      </c>
      <c r="G1120" s="3">
        <v>260</v>
      </c>
      <c r="H1120" s="2" t="s">
        <v>3899</v>
      </c>
      <c r="I1120" s="2">
        <v>170</v>
      </c>
    </row>
    <row r="1121" ht="19" customHeight="1" spans="1:9">
      <c r="A1121" s="2">
        <v>6</v>
      </c>
      <c r="B1121" s="2">
        <v>6</v>
      </c>
      <c r="C1121" s="2" t="s">
        <v>279</v>
      </c>
      <c r="D1121" s="2" t="s">
        <v>274</v>
      </c>
      <c r="E1121" s="2" t="s">
        <v>274</v>
      </c>
      <c r="F1121" s="2" t="s">
        <v>1100</v>
      </c>
      <c r="G1121" s="3">
        <v>260</v>
      </c>
      <c r="H1121" s="2" t="s">
        <v>3899</v>
      </c>
      <c r="I1121" s="2">
        <v>171</v>
      </c>
    </row>
    <row r="1122" ht="19" customHeight="1" spans="1:9">
      <c r="A1122" s="2">
        <v>6</v>
      </c>
      <c r="B1122" s="2">
        <v>6</v>
      </c>
      <c r="C1122" s="2" t="s">
        <v>3504</v>
      </c>
      <c r="D1122" s="2" t="s">
        <v>274</v>
      </c>
      <c r="E1122" s="2" t="s">
        <v>274</v>
      </c>
      <c r="F1122" s="2" t="s">
        <v>1100</v>
      </c>
      <c r="G1122" s="3">
        <v>260</v>
      </c>
      <c r="H1122" s="2" t="s">
        <v>3899</v>
      </c>
      <c r="I1122" s="2">
        <v>172</v>
      </c>
    </row>
    <row r="1123" ht="19" customHeight="1" spans="1:9">
      <c r="A1123" s="2">
        <v>6</v>
      </c>
      <c r="B1123" s="2">
        <v>6</v>
      </c>
      <c r="C1123" s="2" t="s">
        <v>3652</v>
      </c>
      <c r="D1123" s="2" t="s">
        <v>274</v>
      </c>
      <c r="E1123" s="2" t="s">
        <v>274</v>
      </c>
      <c r="F1123" s="2" t="s">
        <v>1100</v>
      </c>
      <c r="G1123" s="3">
        <v>260</v>
      </c>
      <c r="H1123" s="2" t="s">
        <v>3899</v>
      </c>
      <c r="I1123" s="2">
        <v>173</v>
      </c>
    </row>
    <row r="1124" ht="19" customHeight="1" spans="1:9">
      <c r="A1124" s="2">
        <v>6</v>
      </c>
      <c r="B1124" s="2">
        <v>6</v>
      </c>
      <c r="C1124" s="2" t="s">
        <v>280</v>
      </c>
      <c r="D1124" s="2" t="s">
        <v>274</v>
      </c>
      <c r="E1124" s="2" t="s">
        <v>274</v>
      </c>
      <c r="F1124" s="2" t="s">
        <v>1100</v>
      </c>
      <c r="G1124" s="3">
        <v>260</v>
      </c>
      <c r="H1124" s="2" t="s">
        <v>3899</v>
      </c>
      <c r="I1124" s="2">
        <v>174</v>
      </c>
    </row>
    <row r="1125" ht="19" customHeight="1" spans="1:9">
      <c r="A1125" s="2">
        <v>6</v>
      </c>
      <c r="B1125" s="2">
        <v>6</v>
      </c>
      <c r="C1125" s="2" t="s">
        <v>3656</v>
      </c>
      <c r="D1125" s="2" t="s">
        <v>274</v>
      </c>
      <c r="E1125" s="2" t="s">
        <v>274</v>
      </c>
      <c r="F1125" s="2" t="s">
        <v>1100</v>
      </c>
      <c r="G1125" s="3">
        <v>260</v>
      </c>
      <c r="H1125" s="2" t="s">
        <v>3899</v>
      </c>
      <c r="I1125" s="2">
        <v>175</v>
      </c>
    </row>
    <row r="1126" ht="19" customHeight="1" spans="1:9">
      <c r="A1126" s="2">
        <v>6</v>
      </c>
      <c r="B1126" s="2">
        <v>6</v>
      </c>
      <c r="C1126" s="2" t="s">
        <v>281</v>
      </c>
      <c r="D1126" s="2" t="s">
        <v>274</v>
      </c>
      <c r="E1126" s="2" t="s">
        <v>274</v>
      </c>
      <c r="F1126" s="2" t="s">
        <v>1100</v>
      </c>
      <c r="G1126" s="3">
        <v>260</v>
      </c>
      <c r="H1126" s="2" t="s">
        <v>3899</v>
      </c>
      <c r="I1126" s="2">
        <v>176</v>
      </c>
    </row>
    <row r="1127" ht="19" customHeight="1" spans="1:9">
      <c r="A1127" s="2">
        <v>6</v>
      </c>
      <c r="B1127" s="2">
        <v>6</v>
      </c>
      <c r="C1127" s="2" t="s">
        <v>283</v>
      </c>
      <c r="D1127" s="2" t="s">
        <v>274</v>
      </c>
      <c r="E1127" s="2" t="s">
        <v>274</v>
      </c>
      <c r="F1127" s="2" t="s">
        <v>3900</v>
      </c>
      <c r="G1127" s="3">
        <v>150</v>
      </c>
      <c r="H1127" s="2" t="s">
        <v>3899</v>
      </c>
      <c r="I1127" s="2">
        <v>177</v>
      </c>
    </row>
    <row r="1128" ht="19" customHeight="1" spans="1:9">
      <c r="A1128" s="2">
        <v>6</v>
      </c>
      <c r="B1128" s="2">
        <v>6</v>
      </c>
      <c r="C1128" s="2" t="s">
        <v>286</v>
      </c>
      <c r="D1128" s="2" t="s">
        <v>274</v>
      </c>
      <c r="E1128" s="2" t="s">
        <v>274</v>
      </c>
      <c r="F1128" s="2" t="s">
        <v>4</v>
      </c>
      <c r="G1128" s="3">
        <v>260</v>
      </c>
      <c r="H1128" s="2" t="s">
        <v>3899</v>
      </c>
      <c r="I1128" s="2">
        <v>178</v>
      </c>
    </row>
    <row r="1129" ht="19" customHeight="1" spans="1:9">
      <c r="A1129" s="2">
        <v>6</v>
      </c>
      <c r="B1129" s="2">
        <v>6</v>
      </c>
      <c r="C1129" s="2" t="s">
        <v>288</v>
      </c>
      <c r="D1129" s="2" t="s">
        <v>274</v>
      </c>
      <c r="E1129" s="2" t="s">
        <v>274</v>
      </c>
      <c r="F1129" s="2" t="s">
        <v>1100</v>
      </c>
      <c r="G1129" s="3">
        <v>150</v>
      </c>
      <c r="H1129" s="2" t="s">
        <v>3899</v>
      </c>
      <c r="I1129" s="2">
        <v>179</v>
      </c>
    </row>
    <row r="1130" ht="19" customHeight="1" spans="1:9">
      <c r="A1130" s="2">
        <v>6</v>
      </c>
      <c r="B1130" s="2">
        <v>4</v>
      </c>
      <c r="C1130" s="2" t="s">
        <v>288</v>
      </c>
      <c r="D1130" s="2" t="s">
        <v>274</v>
      </c>
      <c r="E1130" s="2" t="s">
        <v>274</v>
      </c>
      <c r="F1130" s="2" t="s">
        <v>694</v>
      </c>
      <c r="G1130" s="3">
        <v>150</v>
      </c>
      <c r="H1130" s="2" t="s">
        <v>3899</v>
      </c>
      <c r="I1130" s="2">
        <v>180</v>
      </c>
    </row>
    <row r="1131" ht="19" customHeight="1" spans="1:9">
      <c r="A1131" s="2">
        <v>6</v>
      </c>
      <c r="B1131" s="2">
        <v>5</v>
      </c>
      <c r="C1131" s="2" t="s">
        <v>288</v>
      </c>
      <c r="D1131" s="2" t="s">
        <v>274</v>
      </c>
      <c r="E1131" s="2" t="s">
        <v>274</v>
      </c>
      <c r="F1131" s="2" t="s">
        <v>695</v>
      </c>
      <c r="G1131" s="3">
        <v>150</v>
      </c>
      <c r="H1131" s="2" t="s">
        <v>3899</v>
      </c>
      <c r="I1131" s="2">
        <v>181</v>
      </c>
    </row>
    <row r="1132" ht="19" customHeight="1" spans="1:9">
      <c r="A1132" s="2">
        <v>6</v>
      </c>
      <c r="B1132" s="2">
        <v>6</v>
      </c>
      <c r="C1132" s="2" t="s">
        <v>386</v>
      </c>
      <c r="D1132" s="2" t="s">
        <v>274</v>
      </c>
      <c r="E1132" s="2" t="s">
        <v>274</v>
      </c>
      <c r="F1132" s="2" t="s">
        <v>3900</v>
      </c>
      <c r="G1132" s="3">
        <v>8.67</v>
      </c>
      <c r="H1132" s="2" t="s">
        <v>3899</v>
      </c>
      <c r="I1132" s="2">
        <v>182</v>
      </c>
    </row>
    <row r="1133" ht="19" customHeight="1" spans="1:9">
      <c r="A1133" s="2">
        <v>6</v>
      </c>
      <c r="B1133" s="2">
        <v>6</v>
      </c>
      <c r="C1133" s="2" t="s">
        <v>394</v>
      </c>
      <c r="D1133" s="2" t="s">
        <v>274</v>
      </c>
      <c r="E1133" s="2" t="s">
        <v>274</v>
      </c>
      <c r="F1133" s="2" t="s">
        <v>3900</v>
      </c>
      <c r="G1133" s="3">
        <v>8.67</v>
      </c>
      <c r="H1133" s="2" t="s">
        <v>3899</v>
      </c>
      <c r="I1133" s="2">
        <v>183</v>
      </c>
    </row>
    <row r="1134" ht="19" customHeight="1" spans="1:9">
      <c r="A1134" s="2">
        <v>6</v>
      </c>
      <c r="B1134" s="2">
        <v>6</v>
      </c>
      <c r="C1134" s="2" t="s">
        <v>289</v>
      </c>
      <c r="D1134" s="2" t="s">
        <v>274</v>
      </c>
      <c r="E1134" s="2" t="s">
        <v>274</v>
      </c>
      <c r="F1134" s="2" t="s">
        <v>4</v>
      </c>
      <c r="G1134" s="3">
        <v>260</v>
      </c>
      <c r="H1134" s="2" t="s">
        <v>3899</v>
      </c>
      <c r="I1134" s="2">
        <v>184</v>
      </c>
    </row>
    <row r="1135" ht="19" customHeight="1" spans="1:9">
      <c r="A1135" s="2">
        <v>6</v>
      </c>
      <c r="B1135" s="2">
        <v>6</v>
      </c>
      <c r="C1135" s="2" t="s">
        <v>290</v>
      </c>
      <c r="D1135" s="2" t="s">
        <v>274</v>
      </c>
      <c r="E1135" s="2" t="s">
        <v>274</v>
      </c>
      <c r="F1135" s="2" t="s">
        <v>4</v>
      </c>
      <c r="G1135" s="3">
        <v>260</v>
      </c>
      <c r="H1135" s="2" t="s">
        <v>3899</v>
      </c>
      <c r="I1135" s="2">
        <v>185</v>
      </c>
    </row>
    <row r="1136" ht="19" customHeight="1" spans="1:9">
      <c r="A1136" s="2">
        <v>6</v>
      </c>
      <c r="B1136" s="2">
        <v>6</v>
      </c>
      <c r="C1136" s="2" t="s">
        <v>291</v>
      </c>
      <c r="D1136" s="2" t="s">
        <v>274</v>
      </c>
      <c r="E1136" s="2" t="s">
        <v>274</v>
      </c>
      <c r="F1136" s="2" t="s">
        <v>3900</v>
      </c>
      <c r="G1136" s="3">
        <v>150</v>
      </c>
      <c r="H1136" s="2" t="s">
        <v>3899</v>
      </c>
      <c r="I1136" s="2">
        <v>186</v>
      </c>
    </row>
    <row r="1137" ht="19" customHeight="1" spans="1:9">
      <c r="A1137" s="2">
        <v>6</v>
      </c>
      <c r="B1137" s="2">
        <v>6</v>
      </c>
      <c r="C1137" s="2" t="s">
        <v>292</v>
      </c>
      <c r="D1137" s="2" t="s">
        <v>274</v>
      </c>
      <c r="E1137" s="2" t="s">
        <v>274</v>
      </c>
      <c r="F1137" s="2" t="s">
        <v>4</v>
      </c>
      <c r="G1137" s="3">
        <v>260</v>
      </c>
      <c r="H1137" s="2" t="s">
        <v>3899</v>
      </c>
      <c r="I1137" s="2">
        <v>187</v>
      </c>
    </row>
    <row r="1138" ht="19" customHeight="1" spans="1:9">
      <c r="A1138" s="2">
        <v>6</v>
      </c>
      <c r="B1138" s="2">
        <v>6</v>
      </c>
      <c r="C1138" s="2" t="s">
        <v>414</v>
      </c>
      <c r="D1138" s="2" t="s">
        <v>274</v>
      </c>
      <c r="E1138" s="2" t="s">
        <v>274</v>
      </c>
      <c r="F1138" s="2" t="s">
        <v>3900</v>
      </c>
      <c r="G1138" s="3">
        <v>260</v>
      </c>
      <c r="H1138" s="2" t="s">
        <v>3899</v>
      </c>
      <c r="I1138" s="2">
        <v>188</v>
      </c>
    </row>
    <row r="1139" ht="19" customHeight="1" spans="1:9">
      <c r="A1139" s="2">
        <v>6</v>
      </c>
      <c r="B1139" s="2">
        <v>6</v>
      </c>
      <c r="C1139" s="2" t="s">
        <v>298</v>
      </c>
      <c r="D1139" s="2" t="s">
        <v>274</v>
      </c>
      <c r="E1139" s="2" t="s">
        <v>274</v>
      </c>
      <c r="F1139" s="2" t="s">
        <v>1100</v>
      </c>
      <c r="G1139" s="3">
        <v>150</v>
      </c>
      <c r="H1139" s="2" t="s">
        <v>3899</v>
      </c>
      <c r="I1139" s="2">
        <v>189</v>
      </c>
    </row>
    <row r="1140" ht="19" customHeight="1" spans="1:9">
      <c r="A1140" s="2">
        <v>6</v>
      </c>
      <c r="B1140" s="2">
        <v>6</v>
      </c>
      <c r="C1140" s="2" t="s">
        <v>308</v>
      </c>
      <c r="D1140" s="2" t="s">
        <v>274</v>
      </c>
      <c r="E1140" s="2" t="s">
        <v>274</v>
      </c>
      <c r="F1140" s="2" t="s">
        <v>1100</v>
      </c>
      <c r="G1140" s="3">
        <v>150</v>
      </c>
      <c r="H1140" s="2" t="s">
        <v>3899</v>
      </c>
      <c r="I1140" s="2">
        <v>190</v>
      </c>
    </row>
    <row r="1141" ht="19" customHeight="1" spans="1:9">
      <c r="A1141" s="2">
        <v>6</v>
      </c>
      <c r="B1141" s="2">
        <v>6</v>
      </c>
      <c r="C1141" s="2" t="s">
        <v>309</v>
      </c>
      <c r="D1141" s="2" t="s">
        <v>274</v>
      </c>
      <c r="E1141" s="2" t="s">
        <v>274</v>
      </c>
      <c r="F1141" s="2" t="s">
        <v>4</v>
      </c>
      <c r="G1141" s="3">
        <v>150</v>
      </c>
      <c r="H1141" s="2" t="s">
        <v>3899</v>
      </c>
      <c r="I1141" s="2">
        <v>191</v>
      </c>
    </row>
    <row r="1142" ht="19" customHeight="1" spans="1:9">
      <c r="A1142" s="2">
        <v>6</v>
      </c>
      <c r="B1142" s="2">
        <v>6</v>
      </c>
      <c r="C1142" s="2" t="s">
        <v>3473</v>
      </c>
      <c r="D1142" s="2" t="s">
        <v>3104</v>
      </c>
      <c r="E1142" s="2" t="s">
        <v>179</v>
      </c>
      <c r="F1142" s="2" t="s">
        <v>1100</v>
      </c>
      <c r="G1142" s="3">
        <v>1000</v>
      </c>
      <c r="H1142" s="2" t="s">
        <v>3899</v>
      </c>
      <c r="I1142" s="2">
        <v>192</v>
      </c>
    </row>
    <row r="1143" ht="19" customHeight="1" spans="1:9">
      <c r="A1143" s="2">
        <v>6</v>
      </c>
      <c r="B1143" s="2">
        <v>6</v>
      </c>
      <c r="C1143" s="2" t="s">
        <v>61</v>
      </c>
      <c r="D1143" s="2" t="s">
        <v>3104</v>
      </c>
      <c r="E1143" s="2" t="s">
        <v>179</v>
      </c>
      <c r="F1143" s="2" t="s">
        <v>1100</v>
      </c>
      <c r="G1143" s="3">
        <v>1000</v>
      </c>
      <c r="H1143" s="2" t="s">
        <v>3899</v>
      </c>
      <c r="I1143" s="2">
        <v>193</v>
      </c>
    </row>
    <row r="1144" ht="19" customHeight="1" spans="1:9">
      <c r="A1144" s="2">
        <v>6</v>
      </c>
      <c r="B1144" s="2">
        <v>6</v>
      </c>
      <c r="C1144" s="2" t="s">
        <v>3706</v>
      </c>
      <c r="D1144" s="2" t="s">
        <v>3104</v>
      </c>
      <c r="E1144" s="2" t="s">
        <v>179</v>
      </c>
      <c r="F1144" s="2" t="s">
        <v>1100</v>
      </c>
      <c r="G1144" s="3">
        <v>260</v>
      </c>
      <c r="H1144" s="2" t="s">
        <v>3899</v>
      </c>
      <c r="I1144" s="2">
        <v>194</v>
      </c>
    </row>
    <row r="1145" ht="19" customHeight="1" spans="1:9">
      <c r="A1145" s="2">
        <v>6</v>
      </c>
      <c r="B1145" s="2">
        <v>6</v>
      </c>
      <c r="C1145" s="2" t="s">
        <v>445</v>
      </c>
      <c r="D1145" s="2" t="s">
        <v>121</v>
      </c>
      <c r="E1145" s="2" t="s">
        <v>121</v>
      </c>
      <c r="F1145" s="2" t="s">
        <v>1100</v>
      </c>
      <c r="G1145" s="3">
        <v>1000</v>
      </c>
      <c r="H1145" s="2" t="s">
        <v>3899</v>
      </c>
      <c r="I1145" s="2">
        <v>195</v>
      </c>
    </row>
    <row r="1146" ht="19" customHeight="1" spans="1:9">
      <c r="A1146" s="2">
        <v>6</v>
      </c>
      <c r="B1146" s="2">
        <v>6</v>
      </c>
      <c r="C1146" s="2" t="s">
        <v>447</v>
      </c>
      <c r="D1146" s="2" t="s">
        <v>121</v>
      </c>
      <c r="E1146" s="2" t="s">
        <v>121</v>
      </c>
      <c r="F1146" s="2" t="s">
        <v>1100</v>
      </c>
      <c r="G1146" s="3">
        <v>633.33</v>
      </c>
      <c r="H1146" s="2" t="s">
        <v>3899</v>
      </c>
      <c r="I1146" s="2">
        <v>196</v>
      </c>
    </row>
    <row r="1147" ht="19" customHeight="1" spans="1:9">
      <c r="A1147" s="2">
        <v>6</v>
      </c>
      <c r="B1147" s="2">
        <v>6</v>
      </c>
      <c r="C1147" s="2" t="s">
        <v>119</v>
      </c>
      <c r="D1147" s="2" t="s">
        <v>121</v>
      </c>
      <c r="E1147" s="2" t="s">
        <v>121</v>
      </c>
      <c r="F1147" s="2" t="s">
        <v>1100</v>
      </c>
      <c r="G1147" s="3">
        <v>1000</v>
      </c>
      <c r="H1147" s="2" t="s">
        <v>3899</v>
      </c>
      <c r="I1147" s="2">
        <v>197</v>
      </c>
    </row>
    <row r="1148" ht="19" customHeight="1" spans="1:9">
      <c r="A1148" s="2">
        <v>6</v>
      </c>
      <c r="B1148" s="2">
        <v>6</v>
      </c>
      <c r="C1148" s="2" t="s">
        <v>3480</v>
      </c>
      <c r="D1148" s="2" t="s">
        <v>121</v>
      </c>
      <c r="E1148" s="2" t="s">
        <v>121</v>
      </c>
      <c r="F1148" s="2" t="s">
        <v>1100</v>
      </c>
      <c r="G1148" s="3">
        <v>1000</v>
      </c>
      <c r="H1148" s="2" t="s">
        <v>3899</v>
      </c>
      <c r="I1148" s="2">
        <v>198</v>
      </c>
    </row>
    <row r="1149" ht="19" customHeight="1" spans="1:9">
      <c r="A1149" s="2">
        <v>6</v>
      </c>
      <c r="B1149" s="2">
        <v>6</v>
      </c>
      <c r="C1149" s="2" t="s">
        <v>451</v>
      </c>
      <c r="D1149" s="2" t="s">
        <v>121</v>
      </c>
      <c r="E1149" s="2" t="s">
        <v>121</v>
      </c>
      <c r="F1149" s="2" t="s">
        <v>1100</v>
      </c>
      <c r="G1149" s="3">
        <v>1000</v>
      </c>
      <c r="H1149" s="2" t="s">
        <v>3899</v>
      </c>
      <c r="I1149" s="2">
        <v>199</v>
      </c>
    </row>
    <row r="1150" ht="19" customHeight="1" spans="1:9">
      <c r="A1150" s="2">
        <v>6</v>
      </c>
      <c r="B1150" s="2">
        <v>6</v>
      </c>
      <c r="C1150" s="2" t="s">
        <v>3410</v>
      </c>
      <c r="D1150" s="2" t="s">
        <v>121</v>
      </c>
      <c r="E1150" s="2" t="s">
        <v>121</v>
      </c>
      <c r="F1150" s="2" t="s">
        <v>1100</v>
      </c>
      <c r="G1150" s="3">
        <v>33.33</v>
      </c>
      <c r="H1150" s="2" t="s">
        <v>3899</v>
      </c>
      <c r="I1150" s="2">
        <v>200</v>
      </c>
    </row>
    <row r="1151" ht="19" customHeight="1" spans="1:9">
      <c r="A1151" s="2">
        <v>6</v>
      </c>
      <c r="B1151" s="2">
        <v>6</v>
      </c>
      <c r="C1151" s="2" t="s">
        <v>133</v>
      </c>
      <c r="D1151" s="2" t="s">
        <v>121</v>
      </c>
      <c r="E1151" s="2" t="s">
        <v>121</v>
      </c>
      <c r="F1151" s="2" t="s">
        <v>1100</v>
      </c>
      <c r="G1151" s="3">
        <v>1000</v>
      </c>
      <c r="H1151" s="2" t="s">
        <v>3899</v>
      </c>
      <c r="I1151" s="2">
        <v>201</v>
      </c>
    </row>
    <row r="1152" ht="19" customHeight="1" spans="1:9">
      <c r="A1152" s="2">
        <v>6</v>
      </c>
      <c r="B1152" s="2">
        <v>6</v>
      </c>
      <c r="C1152" s="2" t="s">
        <v>457</v>
      </c>
      <c r="D1152" s="2" t="s">
        <v>121</v>
      </c>
      <c r="E1152" s="2" t="s">
        <v>121</v>
      </c>
      <c r="F1152" s="2" t="s">
        <v>1100</v>
      </c>
      <c r="G1152" s="3">
        <v>1000</v>
      </c>
      <c r="H1152" s="2" t="s">
        <v>3899</v>
      </c>
      <c r="I1152" s="2">
        <v>202</v>
      </c>
    </row>
    <row r="1153" ht="19" customHeight="1" spans="1:9">
      <c r="A1153" s="2">
        <v>6</v>
      </c>
      <c r="B1153" s="2">
        <v>6</v>
      </c>
      <c r="C1153" s="2" t="s">
        <v>459</v>
      </c>
      <c r="D1153" s="2" t="s">
        <v>121</v>
      </c>
      <c r="E1153" s="2" t="s">
        <v>121</v>
      </c>
      <c r="F1153" s="2" t="s">
        <v>3900</v>
      </c>
      <c r="G1153" s="3">
        <v>1000</v>
      </c>
      <c r="H1153" s="2" t="s">
        <v>3899</v>
      </c>
      <c r="I1153" s="2">
        <v>203</v>
      </c>
    </row>
    <row r="1154" ht="19" customHeight="1" spans="1:9">
      <c r="A1154" s="2">
        <v>6</v>
      </c>
      <c r="B1154" s="2">
        <v>6</v>
      </c>
      <c r="C1154" s="2" t="s">
        <v>460</v>
      </c>
      <c r="D1154" s="2" t="s">
        <v>121</v>
      </c>
      <c r="E1154" s="2" t="s">
        <v>121</v>
      </c>
      <c r="F1154" s="2" t="s">
        <v>1100</v>
      </c>
      <c r="G1154" s="3">
        <v>1000</v>
      </c>
      <c r="H1154" s="2" t="s">
        <v>3899</v>
      </c>
      <c r="I1154" s="2">
        <v>204</v>
      </c>
    </row>
    <row r="1155" ht="19" customHeight="1" spans="1:9">
      <c r="A1155" s="2">
        <v>6</v>
      </c>
      <c r="B1155" s="2">
        <v>6</v>
      </c>
      <c r="C1155" s="2" t="s">
        <v>461</v>
      </c>
      <c r="D1155" s="2" t="s">
        <v>121</v>
      </c>
      <c r="E1155" s="2" t="s">
        <v>121</v>
      </c>
      <c r="F1155" s="2" t="s">
        <v>1100</v>
      </c>
      <c r="G1155" s="3">
        <v>1000</v>
      </c>
      <c r="H1155" s="2" t="s">
        <v>3899</v>
      </c>
      <c r="I1155" s="2">
        <v>205</v>
      </c>
    </row>
    <row r="1156" ht="19" customHeight="1" spans="1:9">
      <c r="A1156" s="2">
        <v>6</v>
      </c>
      <c r="B1156" s="2">
        <v>6</v>
      </c>
      <c r="C1156" s="2" t="s">
        <v>462</v>
      </c>
      <c r="D1156" s="2" t="s">
        <v>121</v>
      </c>
      <c r="E1156" s="2" t="s">
        <v>121</v>
      </c>
      <c r="F1156" s="2" t="s">
        <v>1100</v>
      </c>
      <c r="G1156" s="3">
        <v>1000</v>
      </c>
      <c r="H1156" s="2" t="s">
        <v>3899</v>
      </c>
      <c r="I1156" s="2">
        <v>206</v>
      </c>
    </row>
    <row r="1157" ht="19" customHeight="1" spans="1:9">
      <c r="A1157" s="2">
        <v>6</v>
      </c>
      <c r="B1157" s="2">
        <v>6</v>
      </c>
      <c r="C1157" s="2" t="s">
        <v>482</v>
      </c>
      <c r="D1157" s="2" t="s">
        <v>121</v>
      </c>
      <c r="E1157" s="2" t="s">
        <v>121</v>
      </c>
      <c r="F1157" s="2" t="s">
        <v>1100</v>
      </c>
      <c r="G1157" s="3">
        <v>260</v>
      </c>
      <c r="H1157" s="2" t="s">
        <v>3899</v>
      </c>
      <c r="I1157" s="2">
        <v>207</v>
      </c>
    </row>
    <row r="1158" ht="19" customHeight="1" spans="1:9">
      <c r="A1158" s="2">
        <v>6</v>
      </c>
      <c r="B1158" s="2">
        <v>6</v>
      </c>
      <c r="C1158" s="2" t="s">
        <v>487</v>
      </c>
      <c r="D1158" s="2" t="s">
        <v>121</v>
      </c>
      <c r="E1158" s="2" t="s">
        <v>121</v>
      </c>
      <c r="F1158" s="2" t="s">
        <v>1100</v>
      </c>
      <c r="G1158" s="3">
        <v>150</v>
      </c>
      <c r="H1158" s="2" t="s">
        <v>3899</v>
      </c>
      <c r="I1158" s="2">
        <v>208</v>
      </c>
    </row>
    <row r="1159" ht="19" customHeight="1" spans="1:9">
      <c r="A1159" s="2">
        <v>6</v>
      </c>
      <c r="B1159" s="2">
        <v>2</v>
      </c>
      <c r="C1159" s="2" t="s">
        <v>487</v>
      </c>
      <c r="D1159" s="2" t="s">
        <v>121</v>
      </c>
      <c r="E1159" s="2" t="s">
        <v>121</v>
      </c>
      <c r="F1159" s="2" t="s">
        <v>692</v>
      </c>
      <c r="G1159" s="3">
        <v>150</v>
      </c>
      <c r="H1159" s="2" t="s">
        <v>3899</v>
      </c>
      <c r="I1159" s="2">
        <v>209</v>
      </c>
    </row>
    <row r="1160" ht="19" customHeight="1" spans="1:9">
      <c r="A1160" s="2">
        <v>6</v>
      </c>
      <c r="B1160" s="2">
        <v>3</v>
      </c>
      <c r="C1160" s="2" t="s">
        <v>487</v>
      </c>
      <c r="D1160" s="2" t="s">
        <v>121</v>
      </c>
      <c r="E1160" s="2" t="s">
        <v>121</v>
      </c>
      <c r="F1160" s="2" t="s">
        <v>693</v>
      </c>
      <c r="G1160" s="3">
        <v>4.84</v>
      </c>
      <c r="H1160" s="2" t="s">
        <v>3899</v>
      </c>
      <c r="I1160" s="2">
        <v>210</v>
      </c>
    </row>
    <row r="1161" ht="19" customHeight="1" spans="1:9">
      <c r="A1161" s="2">
        <v>6</v>
      </c>
      <c r="B1161" s="2">
        <v>4</v>
      </c>
      <c r="C1161" s="2" t="s">
        <v>487</v>
      </c>
      <c r="D1161" s="2" t="s">
        <v>121</v>
      </c>
      <c r="E1161" s="2" t="s">
        <v>121</v>
      </c>
      <c r="F1161" s="2" t="s">
        <v>694</v>
      </c>
      <c r="G1161" s="3">
        <v>20</v>
      </c>
      <c r="H1161" s="2" t="s">
        <v>3899</v>
      </c>
      <c r="I1161" s="2">
        <v>211</v>
      </c>
    </row>
    <row r="1162" ht="19" customHeight="1" spans="1:9">
      <c r="A1162" s="2">
        <v>6</v>
      </c>
      <c r="B1162" s="2">
        <v>6</v>
      </c>
      <c r="C1162" s="2" t="s">
        <v>579</v>
      </c>
      <c r="D1162" s="2" t="s">
        <v>121</v>
      </c>
      <c r="E1162" s="2" t="s">
        <v>121</v>
      </c>
      <c r="F1162" s="2" t="s">
        <v>1100</v>
      </c>
      <c r="G1162" s="3">
        <v>150</v>
      </c>
      <c r="H1162" s="2" t="s">
        <v>3899</v>
      </c>
      <c r="I1162" s="2">
        <v>212</v>
      </c>
    </row>
    <row r="1163" ht="19" customHeight="1" spans="1:9">
      <c r="A1163" s="2">
        <v>6</v>
      </c>
      <c r="B1163" s="2">
        <v>6</v>
      </c>
      <c r="C1163" s="2" t="s">
        <v>581</v>
      </c>
      <c r="D1163" s="2" t="s">
        <v>121</v>
      </c>
      <c r="E1163" s="2" t="s">
        <v>121</v>
      </c>
      <c r="F1163" s="2" t="s">
        <v>1100</v>
      </c>
      <c r="G1163" s="3">
        <v>150</v>
      </c>
      <c r="H1163" s="2" t="s">
        <v>3899</v>
      </c>
      <c r="I1163" s="2">
        <v>213</v>
      </c>
    </row>
    <row r="1164" ht="19" customHeight="1" spans="1:9">
      <c r="A1164" s="2">
        <v>6</v>
      </c>
      <c r="B1164" s="2">
        <v>6</v>
      </c>
      <c r="C1164" s="2" t="s">
        <v>583</v>
      </c>
      <c r="D1164" s="2" t="s">
        <v>121</v>
      </c>
      <c r="E1164" s="2" t="s">
        <v>121</v>
      </c>
      <c r="F1164" s="2" t="s">
        <v>1100</v>
      </c>
      <c r="G1164" s="3">
        <v>150</v>
      </c>
      <c r="H1164" s="2" t="s">
        <v>3899</v>
      </c>
      <c r="I1164" s="2">
        <v>214</v>
      </c>
    </row>
    <row r="1165" ht="19" customHeight="1" spans="1:9">
      <c r="A1165" s="2">
        <v>6</v>
      </c>
      <c r="B1165" s="2">
        <v>6</v>
      </c>
      <c r="C1165" s="2" t="s">
        <v>490</v>
      </c>
      <c r="D1165" s="2" t="s">
        <v>121</v>
      </c>
      <c r="E1165" s="2" t="s">
        <v>121</v>
      </c>
      <c r="F1165" s="2" t="s">
        <v>1100</v>
      </c>
      <c r="G1165" s="3">
        <v>150</v>
      </c>
      <c r="H1165" s="2" t="s">
        <v>3899</v>
      </c>
      <c r="I1165" s="2">
        <v>215</v>
      </c>
    </row>
    <row r="1166" ht="19" customHeight="1" spans="1:9">
      <c r="A1166" s="2">
        <v>6</v>
      </c>
      <c r="B1166" s="2">
        <v>6</v>
      </c>
      <c r="C1166" s="2" t="s">
        <v>585</v>
      </c>
      <c r="D1166" s="2" t="s">
        <v>121</v>
      </c>
      <c r="E1166" s="2" t="s">
        <v>121</v>
      </c>
      <c r="F1166" s="2" t="s">
        <v>1100</v>
      </c>
      <c r="G1166" s="3">
        <v>150</v>
      </c>
      <c r="H1166" s="2" t="s">
        <v>3899</v>
      </c>
      <c r="I1166" s="2">
        <v>216</v>
      </c>
    </row>
    <row r="1167" ht="19" customHeight="1" spans="1:9">
      <c r="A1167" s="2">
        <v>6</v>
      </c>
      <c r="B1167" s="2">
        <v>6</v>
      </c>
      <c r="C1167" s="2" t="s">
        <v>587</v>
      </c>
      <c r="D1167" s="2" t="s">
        <v>121</v>
      </c>
      <c r="E1167" s="2" t="s">
        <v>121</v>
      </c>
      <c r="F1167" s="2" t="s">
        <v>1100</v>
      </c>
      <c r="G1167" s="3">
        <v>150</v>
      </c>
      <c r="H1167" s="2" t="s">
        <v>3899</v>
      </c>
      <c r="I1167" s="2">
        <v>217</v>
      </c>
    </row>
    <row r="1168" ht="19" customHeight="1" spans="1:9">
      <c r="A1168" s="2">
        <v>6</v>
      </c>
      <c r="B1168" s="2">
        <v>6</v>
      </c>
      <c r="C1168" s="2" t="s">
        <v>593</v>
      </c>
      <c r="D1168" s="2" t="s">
        <v>121</v>
      </c>
      <c r="E1168" s="2" t="s">
        <v>121</v>
      </c>
      <c r="F1168" s="2" t="s">
        <v>1100</v>
      </c>
      <c r="G1168" s="3">
        <v>150</v>
      </c>
      <c r="H1168" s="2" t="s">
        <v>3899</v>
      </c>
      <c r="I1168" s="2">
        <v>218</v>
      </c>
    </row>
    <row r="1169" ht="19" customHeight="1" spans="1:9">
      <c r="A1169" s="2">
        <v>6</v>
      </c>
      <c r="B1169" s="2">
        <v>6</v>
      </c>
      <c r="C1169" s="2" t="s">
        <v>609</v>
      </c>
      <c r="D1169" s="2" t="s">
        <v>121</v>
      </c>
      <c r="E1169" s="2" t="s">
        <v>121</v>
      </c>
      <c r="F1169" s="2" t="s">
        <v>1100</v>
      </c>
      <c r="G1169" s="3">
        <v>216.67</v>
      </c>
      <c r="H1169" s="2" t="s">
        <v>3899</v>
      </c>
      <c r="I1169" s="2">
        <v>219</v>
      </c>
    </row>
    <row r="1170" ht="19" customHeight="1" spans="1:9">
      <c r="A1170" s="2">
        <v>6</v>
      </c>
      <c r="B1170" s="2">
        <v>6</v>
      </c>
      <c r="C1170" s="2" t="s">
        <v>145</v>
      </c>
      <c r="D1170" s="2" t="s">
        <v>121</v>
      </c>
      <c r="E1170" s="2" t="s">
        <v>121</v>
      </c>
      <c r="F1170" s="2" t="s">
        <v>1100</v>
      </c>
      <c r="G1170" s="3">
        <v>260</v>
      </c>
      <c r="H1170" s="2" t="s">
        <v>3899</v>
      </c>
      <c r="I1170" s="2">
        <v>220</v>
      </c>
    </row>
    <row r="1171" ht="19" customHeight="1" spans="1:9">
      <c r="A1171" s="2">
        <v>6</v>
      </c>
      <c r="B1171" s="2">
        <v>6</v>
      </c>
      <c r="C1171" s="2" t="s">
        <v>153</v>
      </c>
      <c r="D1171" s="2" t="s">
        <v>121</v>
      </c>
      <c r="E1171" s="2" t="s">
        <v>121</v>
      </c>
      <c r="F1171" s="2" t="s">
        <v>4</v>
      </c>
      <c r="G1171" s="3">
        <v>260</v>
      </c>
      <c r="H1171" s="2" t="s">
        <v>3899</v>
      </c>
      <c r="I1171" s="2">
        <v>221</v>
      </c>
    </row>
    <row r="1172" ht="19" customHeight="1" spans="1:9">
      <c r="A1172" s="2">
        <v>6</v>
      </c>
      <c r="B1172" s="2">
        <v>6</v>
      </c>
      <c r="C1172" s="2" t="s">
        <v>160</v>
      </c>
      <c r="D1172" s="2" t="s">
        <v>121</v>
      </c>
      <c r="E1172" s="2" t="s">
        <v>121</v>
      </c>
      <c r="F1172" s="2" t="s">
        <v>4</v>
      </c>
      <c r="G1172" s="3">
        <v>260</v>
      </c>
      <c r="H1172" s="2" t="s">
        <v>3899</v>
      </c>
      <c r="I1172" s="2">
        <v>222</v>
      </c>
    </row>
    <row r="1173" ht="19" customHeight="1" spans="1:9">
      <c r="A1173" s="2">
        <v>6</v>
      </c>
      <c r="B1173" s="2">
        <v>6</v>
      </c>
      <c r="C1173" s="2" t="s">
        <v>162</v>
      </c>
      <c r="D1173" s="2" t="s">
        <v>121</v>
      </c>
      <c r="E1173" s="2" t="s">
        <v>121</v>
      </c>
      <c r="F1173" s="2" t="s">
        <v>1100</v>
      </c>
      <c r="G1173" s="3">
        <v>260</v>
      </c>
      <c r="H1173" s="2" t="s">
        <v>3899</v>
      </c>
      <c r="I1173" s="2">
        <v>223</v>
      </c>
    </row>
    <row r="1174" ht="19" customHeight="1" spans="1:9">
      <c r="A1174" s="2">
        <v>6</v>
      </c>
      <c r="B1174" s="2">
        <v>6</v>
      </c>
      <c r="C1174" s="2" t="s">
        <v>497</v>
      </c>
      <c r="D1174" s="2" t="s">
        <v>121</v>
      </c>
      <c r="E1174" s="2" t="s">
        <v>121</v>
      </c>
      <c r="F1174" s="2" t="s">
        <v>1100</v>
      </c>
      <c r="G1174" s="3">
        <v>30</v>
      </c>
      <c r="H1174" s="2" t="s">
        <v>3899</v>
      </c>
      <c r="I1174" s="2">
        <v>224</v>
      </c>
    </row>
    <row r="1175" ht="19" customHeight="1" spans="1:9">
      <c r="A1175" s="2">
        <v>6</v>
      </c>
      <c r="B1175" s="2">
        <v>6</v>
      </c>
      <c r="C1175" s="2" t="s">
        <v>499</v>
      </c>
      <c r="D1175" s="2" t="s">
        <v>121</v>
      </c>
      <c r="E1175" s="2" t="s">
        <v>121</v>
      </c>
      <c r="F1175" s="2" t="s">
        <v>1100</v>
      </c>
      <c r="G1175" s="3">
        <v>100</v>
      </c>
      <c r="H1175" s="2" t="s">
        <v>3899</v>
      </c>
      <c r="I1175" s="2">
        <v>225</v>
      </c>
    </row>
    <row r="1176" ht="19" customHeight="1" spans="1:9">
      <c r="A1176" s="2">
        <v>6</v>
      </c>
      <c r="B1176" s="2">
        <v>1</v>
      </c>
      <c r="C1176" s="2" t="s">
        <v>499</v>
      </c>
      <c r="D1176" s="2" t="s">
        <v>121</v>
      </c>
      <c r="E1176" s="2" t="s">
        <v>121</v>
      </c>
      <c r="F1176" s="2" t="s">
        <v>691</v>
      </c>
      <c r="G1176" s="3">
        <v>150</v>
      </c>
      <c r="H1176" s="2" t="s">
        <v>3899</v>
      </c>
      <c r="I1176" s="2">
        <v>226</v>
      </c>
    </row>
    <row r="1177" ht="19" customHeight="1" spans="1:9">
      <c r="A1177" s="2">
        <v>6</v>
      </c>
      <c r="B1177" s="2">
        <v>2</v>
      </c>
      <c r="C1177" s="2" t="s">
        <v>499</v>
      </c>
      <c r="D1177" s="2" t="s">
        <v>121</v>
      </c>
      <c r="E1177" s="2" t="s">
        <v>121</v>
      </c>
      <c r="F1177" s="2" t="s">
        <v>692</v>
      </c>
      <c r="G1177" s="3">
        <v>150</v>
      </c>
      <c r="H1177" s="2" t="s">
        <v>3899</v>
      </c>
      <c r="I1177" s="2">
        <v>227</v>
      </c>
    </row>
    <row r="1178" ht="19" customHeight="1" spans="1:9">
      <c r="A1178" s="2">
        <v>6</v>
      </c>
      <c r="B1178" s="2">
        <v>3</v>
      </c>
      <c r="C1178" s="2" t="s">
        <v>499</v>
      </c>
      <c r="D1178" s="2" t="s">
        <v>121</v>
      </c>
      <c r="E1178" s="2" t="s">
        <v>121</v>
      </c>
      <c r="F1178" s="2" t="s">
        <v>693</v>
      </c>
      <c r="G1178" s="3">
        <v>150</v>
      </c>
      <c r="H1178" s="2" t="s">
        <v>3899</v>
      </c>
      <c r="I1178" s="2">
        <v>228</v>
      </c>
    </row>
    <row r="1179" ht="19" customHeight="1" spans="1:9">
      <c r="A1179" s="2">
        <v>6</v>
      </c>
      <c r="B1179" s="2">
        <v>4</v>
      </c>
      <c r="C1179" s="2" t="s">
        <v>499</v>
      </c>
      <c r="D1179" s="2" t="s">
        <v>121</v>
      </c>
      <c r="E1179" s="2" t="s">
        <v>121</v>
      </c>
      <c r="F1179" s="2" t="s">
        <v>694</v>
      </c>
      <c r="G1179" s="3">
        <v>10</v>
      </c>
      <c r="H1179" s="2" t="s">
        <v>3899</v>
      </c>
      <c r="I1179" s="2">
        <v>229</v>
      </c>
    </row>
    <row r="1180" ht="19" customHeight="1" spans="1:9">
      <c r="A1180" s="2">
        <v>6</v>
      </c>
      <c r="B1180" s="2">
        <v>6</v>
      </c>
      <c r="C1180" s="2" t="s">
        <v>509</v>
      </c>
      <c r="D1180" s="2" t="s">
        <v>121</v>
      </c>
      <c r="E1180" s="2" t="s">
        <v>121</v>
      </c>
      <c r="F1180" s="2" t="s">
        <v>3900</v>
      </c>
      <c r="G1180" s="3">
        <v>100</v>
      </c>
      <c r="H1180" s="2" t="s">
        <v>3899</v>
      </c>
      <c r="I1180" s="2">
        <v>230</v>
      </c>
    </row>
    <row r="1181" ht="19" customHeight="1" spans="1:9">
      <c r="A1181" s="2">
        <v>6</v>
      </c>
      <c r="B1181" s="2">
        <v>6</v>
      </c>
      <c r="C1181" s="2" t="s">
        <v>510</v>
      </c>
      <c r="D1181" s="2" t="s">
        <v>121</v>
      </c>
      <c r="E1181" s="2" t="s">
        <v>121</v>
      </c>
      <c r="F1181" s="2" t="s">
        <v>1100</v>
      </c>
      <c r="G1181" s="3">
        <v>150</v>
      </c>
      <c r="H1181" s="2" t="s">
        <v>3899</v>
      </c>
      <c r="I1181" s="2">
        <v>231</v>
      </c>
    </row>
    <row r="1182" ht="19" customHeight="1" spans="1:9">
      <c r="A1182" s="2">
        <v>6</v>
      </c>
      <c r="B1182" s="2">
        <v>6</v>
      </c>
      <c r="C1182" s="2" t="s">
        <v>516</v>
      </c>
      <c r="D1182" s="2" t="s">
        <v>121</v>
      </c>
      <c r="E1182" s="2" t="s">
        <v>121</v>
      </c>
      <c r="F1182" s="2" t="s">
        <v>1100</v>
      </c>
      <c r="G1182" s="3">
        <v>100</v>
      </c>
      <c r="H1182" s="2" t="s">
        <v>3899</v>
      </c>
      <c r="I1182" s="2">
        <v>232</v>
      </c>
    </row>
    <row r="1183" ht="19" customHeight="1" spans="1:9">
      <c r="A1183" s="2">
        <v>6</v>
      </c>
      <c r="B1183" s="2">
        <v>6</v>
      </c>
      <c r="C1183" s="2" t="s">
        <v>517</v>
      </c>
      <c r="D1183" s="2" t="s">
        <v>121</v>
      </c>
      <c r="E1183" s="2" t="s">
        <v>121</v>
      </c>
      <c r="F1183" s="2" t="s">
        <v>1100</v>
      </c>
      <c r="G1183" s="3">
        <v>75</v>
      </c>
      <c r="H1183" s="2" t="s">
        <v>3899</v>
      </c>
      <c r="I1183" s="2">
        <v>233</v>
      </c>
    </row>
    <row r="1184" ht="19" customHeight="1" spans="1:9">
      <c r="A1184" s="2">
        <v>6</v>
      </c>
      <c r="B1184" s="2">
        <v>1</v>
      </c>
      <c r="C1184" s="2" t="s">
        <v>517</v>
      </c>
      <c r="D1184" s="2" t="s">
        <v>121</v>
      </c>
      <c r="E1184" s="2" t="s">
        <v>121</v>
      </c>
      <c r="F1184" s="2" t="s">
        <v>691</v>
      </c>
      <c r="G1184" s="3">
        <v>150</v>
      </c>
      <c r="H1184" s="2" t="s">
        <v>3899</v>
      </c>
      <c r="I1184" s="2">
        <v>234</v>
      </c>
    </row>
    <row r="1185" ht="19" customHeight="1" spans="1:9">
      <c r="A1185" s="2">
        <v>6</v>
      </c>
      <c r="B1185" s="2">
        <v>2</v>
      </c>
      <c r="C1185" s="2" t="s">
        <v>517</v>
      </c>
      <c r="D1185" s="2" t="s">
        <v>121</v>
      </c>
      <c r="E1185" s="2" t="s">
        <v>121</v>
      </c>
      <c r="F1185" s="2" t="s">
        <v>692</v>
      </c>
      <c r="G1185" s="3">
        <v>150</v>
      </c>
      <c r="H1185" s="2" t="s">
        <v>3899</v>
      </c>
      <c r="I1185" s="2">
        <v>235</v>
      </c>
    </row>
    <row r="1186" ht="19" customHeight="1" spans="1:9">
      <c r="A1186" s="2">
        <v>6</v>
      </c>
      <c r="B1186" s="2">
        <v>3</v>
      </c>
      <c r="C1186" s="2" t="s">
        <v>517</v>
      </c>
      <c r="D1186" s="2" t="s">
        <v>121</v>
      </c>
      <c r="E1186" s="2" t="s">
        <v>121</v>
      </c>
      <c r="F1186" s="2" t="s">
        <v>693</v>
      </c>
      <c r="G1186" s="3">
        <v>48.39</v>
      </c>
      <c r="H1186" s="2" t="s">
        <v>3899</v>
      </c>
      <c r="I1186" s="2">
        <v>236</v>
      </c>
    </row>
    <row r="1187" ht="19" customHeight="1" spans="1:9">
      <c r="A1187" s="2">
        <v>6</v>
      </c>
      <c r="B1187" s="2">
        <v>6</v>
      </c>
      <c r="C1187" s="2" t="s">
        <v>114</v>
      </c>
      <c r="D1187" s="2" t="s">
        <v>121</v>
      </c>
      <c r="E1187" s="2" t="s">
        <v>121</v>
      </c>
      <c r="F1187" s="2" t="s">
        <v>1100</v>
      </c>
      <c r="G1187" s="3">
        <v>260</v>
      </c>
      <c r="H1187" s="2" t="s">
        <v>3899</v>
      </c>
      <c r="I1187" s="2">
        <v>237</v>
      </c>
    </row>
    <row r="1188" ht="19" customHeight="1" spans="1:9">
      <c r="A1188" s="2">
        <v>6</v>
      </c>
      <c r="B1188" s="2">
        <v>6</v>
      </c>
      <c r="C1188" s="2" t="s">
        <v>521</v>
      </c>
      <c r="D1188" s="2" t="s">
        <v>121</v>
      </c>
      <c r="E1188" s="2" t="s">
        <v>121</v>
      </c>
      <c r="F1188" s="2" t="s">
        <v>1100</v>
      </c>
      <c r="G1188" s="3">
        <v>150</v>
      </c>
      <c r="H1188" s="2" t="s">
        <v>3899</v>
      </c>
      <c r="I1188" s="2">
        <v>238</v>
      </c>
    </row>
    <row r="1189" ht="19" customHeight="1" spans="1:9">
      <c r="A1189" s="2">
        <v>6</v>
      </c>
      <c r="B1189" s="2">
        <v>6</v>
      </c>
      <c r="C1189" s="2" t="s">
        <v>170</v>
      </c>
      <c r="D1189" s="2" t="s">
        <v>121</v>
      </c>
      <c r="E1189" s="2" t="s">
        <v>121</v>
      </c>
      <c r="F1189" s="2" t="s">
        <v>4</v>
      </c>
      <c r="G1189" s="3">
        <v>150</v>
      </c>
      <c r="H1189" s="2" t="s">
        <v>3899</v>
      </c>
      <c r="I1189" s="2">
        <v>239</v>
      </c>
    </row>
    <row r="1190" ht="19" customHeight="1" spans="1:9">
      <c r="A1190" s="2">
        <v>6</v>
      </c>
      <c r="B1190" s="2">
        <v>6</v>
      </c>
      <c r="C1190" s="2" t="s">
        <v>522</v>
      </c>
      <c r="D1190" s="2" t="s">
        <v>121</v>
      </c>
      <c r="E1190" s="2" t="s">
        <v>121</v>
      </c>
      <c r="F1190" s="2" t="s">
        <v>1100</v>
      </c>
      <c r="G1190" s="3">
        <v>150</v>
      </c>
      <c r="H1190" s="2" t="s">
        <v>3899</v>
      </c>
      <c r="I1190" s="2">
        <v>240</v>
      </c>
    </row>
    <row r="1191" ht="19" customHeight="1" spans="1:9">
      <c r="A1191" s="2">
        <v>6</v>
      </c>
      <c r="B1191" s="2">
        <v>6</v>
      </c>
      <c r="C1191" s="2" t="s">
        <v>175</v>
      </c>
      <c r="D1191" s="2" t="s">
        <v>121</v>
      </c>
      <c r="E1191" s="2" t="s">
        <v>121</v>
      </c>
      <c r="F1191" s="2" t="s">
        <v>1100</v>
      </c>
      <c r="G1191" s="3">
        <v>150</v>
      </c>
      <c r="H1191" s="2" t="s">
        <v>3899</v>
      </c>
      <c r="I1191" s="2">
        <v>241</v>
      </c>
    </row>
    <row r="1192" ht="19" customHeight="1" spans="1:9">
      <c r="A1192" s="2">
        <v>6</v>
      </c>
      <c r="B1192" s="2">
        <v>2</v>
      </c>
      <c r="C1192" s="2" t="s">
        <v>175</v>
      </c>
      <c r="D1192" s="2" t="s">
        <v>121</v>
      </c>
      <c r="E1192" s="2" t="s">
        <v>121</v>
      </c>
      <c r="F1192" s="2" t="s">
        <v>692</v>
      </c>
      <c r="G1192" s="3">
        <v>150</v>
      </c>
      <c r="H1192" s="2" t="s">
        <v>3899</v>
      </c>
      <c r="I1192" s="2">
        <v>242</v>
      </c>
    </row>
    <row r="1193" ht="19" customHeight="1" spans="1:9">
      <c r="A1193" s="2">
        <v>6</v>
      </c>
      <c r="B1193" s="2">
        <v>6</v>
      </c>
      <c r="C1193" s="2" t="s">
        <v>537</v>
      </c>
      <c r="D1193" s="2" t="s">
        <v>121</v>
      </c>
      <c r="E1193" s="2" t="s">
        <v>121</v>
      </c>
      <c r="F1193" s="2" t="s">
        <v>1100</v>
      </c>
      <c r="G1193" s="3">
        <v>100</v>
      </c>
      <c r="H1193" s="2" t="s">
        <v>3899</v>
      </c>
      <c r="I1193" s="2">
        <v>243</v>
      </c>
    </row>
    <row r="1194" ht="19" customHeight="1" spans="1:9">
      <c r="A1194" s="2">
        <v>6</v>
      </c>
      <c r="B1194" s="2">
        <v>6</v>
      </c>
      <c r="C1194" s="2" t="s">
        <v>538</v>
      </c>
      <c r="D1194" s="2" t="s">
        <v>121</v>
      </c>
      <c r="E1194" s="2" t="s">
        <v>121</v>
      </c>
      <c r="F1194" s="2" t="s">
        <v>1100</v>
      </c>
      <c r="G1194" s="3">
        <v>100</v>
      </c>
      <c r="H1194" s="2" t="s">
        <v>3899</v>
      </c>
      <c r="I1194" s="2">
        <v>244</v>
      </c>
    </row>
    <row r="1195" ht="19" customHeight="1" spans="1:9">
      <c r="A1195" s="2">
        <v>6</v>
      </c>
      <c r="B1195" s="2">
        <v>6</v>
      </c>
      <c r="C1195" s="2" t="s">
        <v>3338</v>
      </c>
      <c r="D1195" s="2" t="s">
        <v>121</v>
      </c>
      <c r="E1195" s="2" t="s">
        <v>121</v>
      </c>
      <c r="F1195" s="2" t="s">
        <v>1100</v>
      </c>
      <c r="G1195" s="3">
        <v>150</v>
      </c>
      <c r="H1195" s="2" t="s">
        <v>3899</v>
      </c>
      <c r="I1195" s="2">
        <v>245</v>
      </c>
    </row>
    <row r="1196" ht="19" customHeight="1" spans="1:9">
      <c r="A1196" s="2">
        <v>6</v>
      </c>
      <c r="B1196" s="2">
        <v>6</v>
      </c>
      <c r="C1196" s="2" t="s">
        <v>539</v>
      </c>
      <c r="D1196" s="2" t="s">
        <v>121</v>
      </c>
      <c r="E1196" s="2" t="s">
        <v>121</v>
      </c>
      <c r="F1196" s="2" t="s">
        <v>4</v>
      </c>
      <c r="G1196" s="3">
        <v>150</v>
      </c>
      <c r="H1196" s="2" t="s">
        <v>3899</v>
      </c>
      <c r="I1196" s="2">
        <v>246</v>
      </c>
    </row>
    <row r="1197" ht="19" customHeight="1" spans="1:9">
      <c r="A1197" s="2">
        <v>6</v>
      </c>
      <c r="B1197" s="2">
        <v>6</v>
      </c>
      <c r="C1197" s="2" t="s">
        <v>540</v>
      </c>
      <c r="D1197" s="2" t="s">
        <v>121</v>
      </c>
      <c r="E1197" s="2" t="s">
        <v>121</v>
      </c>
      <c r="F1197" s="2" t="s">
        <v>1100</v>
      </c>
      <c r="G1197" s="3">
        <v>100</v>
      </c>
      <c r="H1197" s="2" t="s">
        <v>3899</v>
      </c>
      <c r="I1197" s="2">
        <v>247</v>
      </c>
    </row>
    <row r="1198" ht="19" customHeight="1" spans="1:9">
      <c r="A1198" s="2">
        <v>6</v>
      </c>
      <c r="B1198" s="2">
        <v>6</v>
      </c>
      <c r="C1198" s="2" t="s">
        <v>541</v>
      </c>
      <c r="D1198" s="2" t="s">
        <v>121</v>
      </c>
      <c r="E1198" s="2" t="s">
        <v>121</v>
      </c>
      <c r="F1198" s="2" t="s">
        <v>1100</v>
      </c>
      <c r="G1198" s="3">
        <v>50</v>
      </c>
      <c r="H1198" s="2" t="s">
        <v>3899</v>
      </c>
      <c r="I1198" s="2">
        <v>248</v>
      </c>
    </row>
    <row r="1199" ht="19" customHeight="1" spans="1:9">
      <c r="A1199" s="2">
        <v>6</v>
      </c>
      <c r="B1199" s="2">
        <v>6</v>
      </c>
      <c r="C1199" s="2" t="s">
        <v>669</v>
      </c>
      <c r="D1199" s="2" t="s">
        <v>121</v>
      </c>
      <c r="E1199" s="2" t="s">
        <v>121</v>
      </c>
      <c r="F1199" s="2" t="s">
        <v>4</v>
      </c>
      <c r="G1199" s="3">
        <v>150</v>
      </c>
      <c r="H1199" s="2" t="s">
        <v>3899</v>
      </c>
      <c r="I1199" s="2">
        <v>249</v>
      </c>
    </row>
    <row r="1200" ht="19" customHeight="1" spans="1:9">
      <c r="A1200" s="2">
        <v>6</v>
      </c>
      <c r="B1200" s="2">
        <v>6</v>
      </c>
      <c r="C1200" s="2" t="s">
        <v>547</v>
      </c>
      <c r="D1200" s="2" t="s">
        <v>121</v>
      </c>
      <c r="E1200" s="2" t="s">
        <v>121</v>
      </c>
      <c r="F1200" s="2" t="s">
        <v>1100</v>
      </c>
      <c r="G1200" s="3">
        <v>100</v>
      </c>
      <c r="H1200" s="2" t="s">
        <v>3899</v>
      </c>
      <c r="I1200" s="2">
        <v>250</v>
      </c>
    </row>
    <row r="1201" ht="19" customHeight="1" spans="1:9">
      <c r="A1201" s="2">
        <v>6</v>
      </c>
      <c r="B1201" s="2">
        <v>6</v>
      </c>
      <c r="C1201" s="2" t="s">
        <v>550</v>
      </c>
      <c r="D1201" s="2" t="s">
        <v>121</v>
      </c>
      <c r="E1201" s="2" t="s">
        <v>121</v>
      </c>
      <c r="F1201" s="2" t="s">
        <v>1100</v>
      </c>
      <c r="G1201" s="3">
        <v>150</v>
      </c>
      <c r="H1201" s="2" t="s">
        <v>3899</v>
      </c>
      <c r="I1201" s="2">
        <v>251</v>
      </c>
    </row>
    <row r="1202" ht="19" customHeight="1" spans="1:9">
      <c r="A1202" s="2">
        <v>6</v>
      </c>
      <c r="B1202" s="2">
        <v>4</v>
      </c>
      <c r="C1202" s="2" t="s">
        <v>550</v>
      </c>
      <c r="D1202" s="2" t="s">
        <v>121</v>
      </c>
      <c r="E1202" s="2" t="s">
        <v>121</v>
      </c>
      <c r="F1202" s="2" t="s">
        <v>694</v>
      </c>
      <c r="G1202" s="3">
        <v>150</v>
      </c>
      <c r="H1202" s="2" t="s">
        <v>3899</v>
      </c>
      <c r="I1202" s="2">
        <v>252</v>
      </c>
    </row>
    <row r="1203" ht="19" customHeight="1" spans="1:9">
      <c r="A1203" s="2">
        <v>6</v>
      </c>
      <c r="B1203" s="2">
        <v>6</v>
      </c>
      <c r="C1203" s="2" t="s">
        <v>552</v>
      </c>
      <c r="D1203" s="2" t="s">
        <v>121</v>
      </c>
      <c r="E1203" s="2" t="s">
        <v>121</v>
      </c>
      <c r="F1203" s="2" t="s">
        <v>1100</v>
      </c>
      <c r="G1203" s="3">
        <v>100</v>
      </c>
      <c r="H1203" s="2" t="s">
        <v>3899</v>
      </c>
      <c r="I1203" s="2">
        <v>253</v>
      </c>
    </row>
    <row r="1204" ht="19" customHeight="1" spans="1:9">
      <c r="A1204" s="2">
        <v>6</v>
      </c>
      <c r="B1204" s="2">
        <v>6</v>
      </c>
      <c r="C1204" s="2" t="s">
        <v>556</v>
      </c>
      <c r="D1204" s="2" t="s">
        <v>121</v>
      </c>
      <c r="E1204" s="2" t="s">
        <v>121</v>
      </c>
      <c r="F1204" s="2" t="s">
        <v>1100</v>
      </c>
      <c r="G1204" s="3">
        <v>100</v>
      </c>
      <c r="H1204" s="2" t="s">
        <v>3899</v>
      </c>
      <c r="I1204" s="2">
        <v>254</v>
      </c>
    </row>
    <row r="1205" ht="19" customHeight="1" spans="1:9">
      <c r="A1205" s="2">
        <v>6</v>
      </c>
      <c r="B1205" s="2">
        <v>6</v>
      </c>
      <c r="C1205" s="2" t="s">
        <v>447</v>
      </c>
      <c r="D1205" s="2" t="s">
        <v>564</v>
      </c>
      <c r="E1205" s="2" t="s">
        <v>564</v>
      </c>
      <c r="F1205" s="2" t="s">
        <v>1100</v>
      </c>
      <c r="G1205" s="3">
        <v>100</v>
      </c>
      <c r="H1205" s="2" t="s">
        <v>3899</v>
      </c>
      <c r="I1205" s="2">
        <v>255</v>
      </c>
    </row>
    <row r="1206" ht="19" customHeight="1" spans="1:9">
      <c r="A1206" s="2">
        <v>6</v>
      </c>
      <c r="B1206" s="2">
        <v>6</v>
      </c>
      <c r="C1206" s="2" t="s">
        <v>594</v>
      </c>
      <c r="D1206" s="2" t="s">
        <v>564</v>
      </c>
      <c r="E1206" s="2" t="s">
        <v>564</v>
      </c>
      <c r="F1206" s="2" t="s">
        <v>1100</v>
      </c>
      <c r="G1206" s="3">
        <v>150</v>
      </c>
      <c r="H1206" s="2" t="s">
        <v>3899</v>
      </c>
      <c r="I1206" s="2">
        <v>256</v>
      </c>
    </row>
    <row r="1207" ht="19" customHeight="1" spans="1:9">
      <c r="A1207" s="2">
        <v>6</v>
      </c>
      <c r="B1207" s="2">
        <v>6</v>
      </c>
      <c r="C1207" s="2" t="s">
        <v>612</v>
      </c>
      <c r="D1207" s="2" t="s">
        <v>564</v>
      </c>
      <c r="E1207" s="2" t="s">
        <v>564</v>
      </c>
      <c r="F1207" s="2" t="s">
        <v>4</v>
      </c>
      <c r="G1207" s="3">
        <v>260</v>
      </c>
      <c r="H1207" s="2" t="s">
        <v>3899</v>
      </c>
      <c r="I1207" s="2">
        <v>257</v>
      </c>
    </row>
    <row r="1208" ht="19" customHeight="1" spans="1:9">
      <c r="A1208" s="2">
        <v>6</v>
      </c>
      <c r="B1208" s="2">
        <v>6</v>
      </c>
      <c r="C1208" s="2" t="s">
        <v>627</v>
      </c>
      <c r="D1208" s="2" t="s">
        <v>564</v>
      </c>
      <c r="E1208" s="2" t="s">
        <v>564</v>
      </c>
      <c r="F1208" s="2" t="s">
        <v>1100</v>
      </c>
      <c r="G1208" s="3">
        <v>216.67</v>
      </c>
      <c r="H1208" s="2" t="s">
        <v>3899</v>
      </c>
      <c r="I1208" s="2">
        <v>258</v>
      </c>
    </row>
    <row r="1209" ht="19" customHeight="1" spans="1:9">
      <c r="A1209" s="2">
        <v>6</v>
      </c>
      <c r="B1209" s="2">
        <v>6</v>
      </c>
      <c r="C1209" s="2" t="s">
        <v>633</v>
      </c>
      <c r="D1209" s="2" t="s">
        <v>564</v>
      </c>
      <c r="E1209" s="2" t="s">
        <v>564</v>
      </c>
      <c r="F1209" s="2" t="s">
        <v>3900</v>
      </c>
      <c r="G1209" s="3">
        <v>150</v>
      </c>
      <c r="H1209" s="2" t="s">
        <v>3899</v>
      </c>
      <c r="I1209" s="2">
        <v>259</v>
      </c>
    </row>
    <row r="1210" ht="19" customHeight="1" spans="1:9">
      <c r="A1210" s="2">
        <v>6</v>
      </c>
      <c r="B1210" s="2">
        <v>6</v>
      </c>
      <c r="C1210" s="2" t="s">
        <v>637</v>
      </c>
      <c r="D1210" s="2" t="s">
        <v>564</v>
      </c>
      <c r="E1210" s="2" t="s">
        <v>564</v>
      </c>
      <c r="F1210" s="2" t="s">
        <v>1100</v>
      </c>
      <c r="G1210" s="3">
        <v>150</v>
      </c>
      <c r="H1210" s="2" t="s">
        <v>3899</v>
      </c>
      <c r="I1210" s="2">
        <v>260</v>
      </c>
    </row>
    <row r="1211" ht="19" customHeight="1" spans="1:9">
      <c r="A1211" s="2">
        <v>6</v>
      </c>
      <c r="B1211" s="2">
        <v>2</v>
      </c>
      <c r="C1211" s="2" t="s">
        <v>637</v>
      </c>
      <c r="D1211" s="2" t="s">
        <v>564</v>
      </c>
      <c r="E1211" s="2" t="s">
        <v>564</v>
      </c>
      <c r="F1211" s="2" t="s">
        <v>692</v>
      </c>
      <c r="G1211" s="3">
        <v>150</v>
      </c>
      <c r="H1211" s="2" t="s">
        <v>3899</v>
      </c>
      <c r="I1211" s="2">
        <v>261</v>
      </c>
    </row>
    <row r="1212" ht="19" customHeight="1" spans="1:9">
      <c r="A1212" s="2">
        <v>6</v>
      </c>
      <c r="B1212" s="2">
        <v>3</v>
      </c>
      <c r="C1212" s="2" t="s">
        <v>637</v>
      </c>
      <c r="D1212" s="2" t="s">
        <v>564</v>
      </c>
      <c r="E1212" s="2" t="s">
        <v>564</v>
      </c>
      <c r="F1212" s="2" t="s">
        <v>693</v>
      </c>
      <c r="G1212" s="3">
        <v>150</v>
      </c>
      <c r="H1212" s="2" t="s">
        <v>3899</v>
      </c>
      <c r="I1212" s="2">
        <v>262</v>
      </c>
    </row>
    <row r="1213" ht="19" customHeight="1" spans="1:9">
      <c r="A1213" s="2">
        <v>6</v>
      </c>
      <c r="B1213" s="2">
        <v>6</v>
      </c>
      <c r="C1213" s="2" t="s">
        <v>641</v>
      </c>
      <c r="D1213" s="2" t="s">
        <v>564</v>
      </c>
      <c r="E1213" s="2" t="s">
        <v>564</v>
      </c>
      <c r="F1213" s="2" t="s">
        <v>4</v>
      </c>
      <c r="G1213" s="3">
        <v>150</v>
      </c>
      <c r="H1213" s="2" t="s">
        <v>3899</v>
      </c>
      <c r="I1213" s="2">
        <v>263</v>
      </c>
    </row>
    <row r="1214" ht="19" customHeight="1" spans="1:9">
      <c r="A1214" s="2">
        <v>6</v>
      </c>
      <c r="B1214" s="2">
        <v>6</v>
      </c>
      <c r="C1214" s="2" t="s">
        <v>3230</v>
      </c>
      <c r="D1214" s="2" t="s">
        <v>564</v>
      </c>
      <c r="E1214" s="2" t="s">
        <v>564</v>
      </c>
      <c r="F1214" s="2" t="s">
        <v>1100</v>
      </c>
      <c r="G1214" s="3">
        <v>20</v>
      </c>
      <c r="H1214" s="2" t="s">
        <v>3899</v>
      </c>
      <c r="I1214" s="2">
        <v>264</v>
      </c>
    </row>
    <row r="1215" ht="19" customHeight="1" spans="1:9">
      <c r="A1215" s="2">
        <v>6</v>
      </c>
      <c r="B1215" s="2">
        <v>6</v>
      </c>
      <c r="C1215" s="2" t="s">
        <v>648</v>
      </c>
      <c r="D1215" s="2" t="s">
        <v>564</v>
      </c>
      <c r="E1215" s="2" t="s">
        <v>564</v>
      </c>
      <c r="F1215" s="2" t="s">
        <v>1100</v>
      </c>
      <c r="G1215" s="3">
        <v>182</v>
      </c>
      <c r="H1215" s="2" t="s">
        <v>3899</v>
      </c>
      <c r="I1215" s="2">
        <v>265</v>
      </c>
    </row>
    <row r="1216" ht="19" customHeight="1" spans="1:9">
      <c r="A1216" s="2">
        <v>6</v>
      </c>
      <c r="B1216" s="2">
        <v>6</v>
      </c>
      <c r="C1216" s="2" t="s">
        <v>654</v>
      </c>
      <c r="D1216" s="2" t="s">
        <v>564</v>
      </c>
      <c r="E1216" s="2" t="s">
        <v>564</v>
      </c>
      <c r="F1216" s="2" t="s">
        <v>1100</v>
      </c>
      <c r="G1216" s="3">
        <v>150</v>
      </c>
      <c r="H1216" s="2" t="s">
        <v>3899</v>
      </c>
      <c r="I1216" s="2">
        <v>266</v>
      </c>
    </row>
    <row r="1217" ht="19" customHeight="1" spans="1:9">
      <c r="A1217" s="2">
        <v>6</v>
      </c>
      <c r="B1217" s="2">
        <v>6</v>
      </c>
      <c r="C1217" s="2" t="s">
        <v>657</v>
      </c>
      <c r="D1217" s="2" t="s">
        <v>564</v>
      </c>
      <c r="E1217" s="2" t="s">
        <v>564</v>
      </c>
      <c r="F1217" s="2" t="s">
        <v>1100</v>
      </c>
      <c r="G1217" s="3">
        <v>150</v>
      </c>
      <c r="H1217" s="2" t="s">
        <v>3899</v>
      </c>
      <c r="I1217" s="2">
        <v>267</v>
      </c>
    </row>
    <row r="1218" ht="19" customHeight="1" spans="1:9">
      <c r="A1218" s="2">
        <v>6</v>
      </c>
      <c r="B1218" s="2">
        <v>6</v>
      </c>
      <c r="C1218" s="2" t="s">
        <v>658</v>
      </c>
      <c r="D1218" s="2" t="s">
        <v>564</v>
      </c>
      <c r="E1218" s="2" t="s">
        <v>564</v>
      </c>
      <c r="F1218" s="2" t="s">
        <v>4</v>
      </c>
      <c r="G1218" s="3">
        <v>150</v>
      </c>
      <c r="H1218" s="2" t="s">
        <v>3899</v>
      </c>
      <c r="I1218" s="2">
        <v>268</v>
      </c>
    </row>
    <row r="1219" ht="19" customHeight="1" spans="1:9">
      <c r="A1219" s="2">
        <v>6</v>
      </c>
      <c r="B1219" s="2">
        <v>6</v>
      </c>
      <c r="C1219" s="2" t="s">
        <v>659</v>
      </c>
      <c r="D1219" s="2" t="s">
        <v>564</v>
      </c>
      <c r="E1219" s="2" t="s">
        <v>564</v>
      </c>
      <c r="F1219" s="2" t="s">
        <v>1100</v>
      </c>
      <c r="G1219" s="3">
        <v>150</v>
      </c>
      <c r="H1219" s="2" t="s">
        <v>3899</v>
      </c>
      <c r="I1219" s="2">
        <v>269</v>
      </c>
    </row>
    <row r="1220" ht="19" customHeight="1" spans="1:9">
      <c r="A1220" s="2">
        <v>6</v>
      </c>
      <c r="B1220" s="2">
        <v>5</v>
      </c>
      <c r="C1220" s="2" t="s">
        <v>659</v>
      </c>
      <c r="D1220" s="2" t="s">
        <v>564</v>
      </c>
      <c r="E1220" s="2" t="s">
        <v>564</v>
      </c>
      <c r="F1220" s="2" t="s">
        <v>695</v>
      </c>
      <c r="G1220" s="3">
        <v>19.35</v>
      </c>
      <c r="H1220" s="2" t="s">
        <v>3899</v>
      </c>
      <c r="I1220" s="2">
        <v>270</v>
      </c>
    </row>
    <row r="1221" ht="19" customHeight="1" spans="1:9">
      <c r="A1221" s="2">
        <v>6</v>
      </c>
      <c r="B1221" s="2">
        <v>6</v>
      </c>
      <c r="C1221" s="2" t="s">
        <v>661</v>
      </c>
      <c r="D1221" s="2" t="s">
        <v>564</v>
      </c>
      <c r="E1221" s="2" t="s">
        <v>564</v>
      </c>
      <c r="F1221" s="2" t="s">
        <v>1100</v>
      </c>
      <c r="G1221" s="3">
        <v>150</v>
      </c>
      <c r="H1221" s="2" t="s">
        <v>3899</v>
      </c>
      <c r="I1221" s="2">
        <v>271</v>
      </c>
    </row>
    <row r="1222" ht="19" customHeight="1" spans="1:9">
      <c r="A1222" s="2">
        <v>6</v>
      </c>
      <c r="B1222" s="2">
        <v>6</v>
      </c>
      <c r="C1222" s="2" t="s">
        <v>537</v>
      </c>
      <c r="D1222" s="2" t="s">
        <v>564</v>
      </c>
      <c r="E1222" s="2" t="s">
        <v>564</v>
      </c>
      <c r="F1222" s="2" t="s">
        <v>4</v>
      </c>
      <c r="G1222" s="3">
        <v>150</v>
      </c>
      <c r="H1222" s="2" t="s">
        <v>3899</v>
      </c>
      <c r="I1222" s="2">
        <v>272</v>
      </c>
    </row>
    <row r="1223" ht="19" customHeight="1" spans="1:9">
      <c r="A1223" s="2">
        <v>6</v>
      </c>
      <c r="B1223" s="2">
        <v>6</v>
      </c>
      <c r="C1223" s="2" t="s">
        <v>664</v>
      </c>
      <c r="D1223" s="2" t="s">
        <v>564</v>
      </c>
      <c r="E1223" s="2" t="s">
        <v>564</v>
      </c>
      <c r="F1223" s="2" t="s">
        <v>4</v>
      </c>
      <c r="G1223" s="3">
        <v>150</v>
      </c>
      <c r="H1223" s="2" t="s">
        <v>3899</v>
      </c>
      <c r="I1223" s="2">
        <v>273</v>
      </c>
    </row>
    <row r="1224" ht="19" customHeight="1" spans="1:9">
      <c r="A1224" s="2">
        <v>6</v>
      </c>
      <c r="B1224" s="2">
        <v>6</v>
      </c>
      <c r="C1224" s="2" t="s">
        <v>667</v>
      </c>
      <c r="D1224" s="2" t="s">
        <v>564</v>
      </c>
      <c r="E1224" s="2" t="s">
        <v>564</v>
      </c>
      <c r="F1224" s="2" t="s">
        <v>4</v>
      </c>
      <c r="G1224" s="3">
        <v>150</v>
      </c>
      <c r="H1224" s="2" t="s">
        <v>3899</v>
      </c>
      <c r="I1224" s="2">
        <v>274</v>
      </c>
    </row>
    <row r="1225" ht="19" customHeight="1" spans="1:9">
      <c r="A1225" s="2">
        <v>6</v>
      </c>
      <c r="B1225" s="2">
        <v>6</v>
      </c>
      <c r="C1225" s="2" t="s">
        <v>540</v>
      </c>
      <c r="D1225" s="2" t="s">
        <v>564</v>
      </c>
      <c r="E1225" s="2" t="s">
        <v>564</v>
      </c>
      <c r="F1225" s="2" t="s">
        <v>1100</v>
      </c>
      <c r="G1225" s="3">
        <v>20</v>
      </c>
      <c r="H1225" s="2" t="s">
        <v>3899</v>
      </c>
      <c r="I1225" s="2">
        <v>275</v>
      </c>
    </row>
    <row r="1226" ht="19" customHeight="1" spans="1:9">
      <c r="A1226" s="2">
        <v>6</v>
      </c>
      <c r="B1226" s="2">
        <v>6</v>
      </c>
      <c r="C1226" s="2" t="s">
        <v>541</v>
      </c>
      <c r="D1226" s="2" t="s">
        <v>564</v>
      </c>
      <c r="E1226" s="2" t="s">
        <v>564</v>
      </c>
      <c r="F1226" s="2" t="s">
        <v>1100</v>
      </c>
      <c r="G1226" s="3">
        <v>60</v>
      </c>
      <c r="H1226" s="2" t="s">
        <v>3899</v>
      </c>
      <c r="I1226" s="2">
        <v>276</v>
      </c>
    </row>
    <row r="1227" ht="19" customHeight="1" spans="1:9">
      <c r="A1227" s="2">
        <v>6</v>
      </c>
      <c r="B1227" s="2">
        <v>6</v>
      </c>
      <c r="C1227" s="2" t="s">
        <v>549</v>
      </c>
      <c r="D1227" s="2" t="s">
        <v>564</v>
      </c>
      <c r="E1227" s="2" t="s">
        <v>564</v>
      </c>
      <c r="F1227" s="2" t="s">
        <v>1100</v>
      </c>
      <c r="G1227" s="3">
        <v>50</v>
      </c>
      <c r="H1227" s="2" t="s">
        <v>3899</v>
      </c>
      <c r="I1227" s="2">
        <v>277</v>
      </c>
    </row>
    <row r="1228" ht="19" customHeight="1" spans="1:9">
      <c r="A1228" s="2">
        <v>7</v>
      </c>
      <c r="B1228" s="2">
        <v>7</v>
      </c>
      <c r="C1228" s="2" t="s">
        <v>3301</v>
      </c>
      <c r="D1228" s="2" t="s">
        <v>3070</v>
      </c>
      <c r="E1228" s="2" t="s">
        <v>564</v>
      </c>
      <c r="F1228" s="2" t="s">
        <v>1100</v>
      </c>
      <c r="G1228" s="3">
        <v>150</v>
      </c>
      <c r="H1228" s="2" t="s">
        <v>3901</v>
      </c>
      <c r="I1228" s="2">
        <v>2</v>
      </c>
    </row>
    <row r="1229" ht="19" customHeight="1" spans="1:9">
      <c r="A1229" s="2">
        <v>7</v>
      </c>
      <c r="B1229" s="2">
        <v>7</v>
      </c>
      <c r="C1229" s="2" t="s">
        <v>109</v>
      </c>
      <c r="D1229" s="2" t="s">
        <v>110</v>
      </c>
      <c r="E1229" s="2" t="s">
        <v>110</v>
      </c>
      <c r="F1229" s="2" t="s">
        <v>1100</v>
      </c>
      <c r="G1229" s="3">
        <v>142.58</v>
      </c>
      <c r="H1229" s="2" t="s">
        <v>3901</v>
      </c>
      <c r="I1229" s="2">
        <v>3</v>
      </c>
    </row>
    <row r="1230" ht="19" customHeight="1" spans="1:9">
      <c r="A1230" s="2">
        <v>7</v>
      </c>
      <c r="B1230" s="2">
        <v>7</v>
      </c>
      <c r="C1230" s="2" t="s">
        <v>3271</v>
      </c>
      <c r="D1230" s="2" t="s">
        <v>110</v>
      </c>
      <c r="E1230" s="2" t="s">
        <v>110</v>
      </c>
      <c r="F1230" s="2" t="s">
        <v>1100</v>
      </c>
      <c r="G1230" s="3">
        <v>109.03</v>
      </c>
      <c r="H1230" s="2" t="s">
        <v>3901</v>
      </c>
      <c r="I1230" s="2">
        <v>4</v>
      </c>
    </row>
    <row r="1231" ht="19" customHeight="1" spans="1:9">
      <c r="A1231" s="2">
        <v>7</v>
      </c>
      <c r="B1231" s="2">
        <v>7</v>
      </c>
      <c r="C1231" s="2" t="s">
        <v>531</v>
      </c>
      <c r="D1231" s="2" t="s">
        <v>110</v>
      </c>
      <c r="E1231" s="2" t="s">
        <v>110</v>
      </c>
      <c r="F1231" s="2" t="s">
        <v>1100</v>
      </c>
      <c r="G1231" s="3">
        <v>109.03</v>
      </c>
      <c r="H1231" s="2" t="s">
        <v>3901</v>
      </c>
      <c r="I1231" s="2">
        <v>5</v>
      </c>
    </row>
    <row r="1232" ht="19" customHeight="1" spans="1:9">
      <c r="A1232" s="2">
        <v>7</v>
      </c>
      <c r="B1232" s="2">
        <v>7</v>
      </c>
      <c r="C1232" s="2" t="s">
        <v>182</v>
      </c>
      <c r="D1232" s="2" t="s">
        <v>179</v>
      </c>
      <c r="E1232" s="2" t="s">
        <v>179</v>
      </c>
      <c r="F1232" s="2" t="s">
        <v>4</v>
      </c>
      <c r="G1232" s="3">
        <v>1000</v>
      </c>
      <c r="H1232" s="2" t="s">
        <v>3901</v>
      </c>
      <c r="I1232" s="2">
        <v>6</v>
      </c>
    </row>
    <row r="1233" ht="19" customHeight="1" spans="1:9">
      <c r="A1233" s="2">
        <v>7</v>
      </c>
      <c r="B1233" s="2">
        <v>7</v>
      </c>
      <c r="C1233" s="2" t="s">
        <v>185</v>
      </c>
      <c r="D1233" s="2" t="s">
        <v>179</v>
      </c>
      <c r="E1233" s="2" t="s">
        <v>179</v>
      </c>
      <c r="F1233" s="2" t="s">
        <v>3902</v>
      </c>
      <c r="G1233" s="3">
        <v>1000</v>
      </c>
      <c r="H1233" s="2" t="s">
        <v>3901</v>
      </c>
      <c r="I1233" s="2">
        <v>7</v>
      </c>
    </row>
    <row r="1234" ht="19" customHeight="1" spans="1:9">
      <c r="A1234" s="2">
        <v>7</v>
      </c>
      <c r="B1234" s="2">
        <v>7</v>
      </c>
      <c r="C1234" s="2" t="s">
        <v>192</v>
      </c>
      <c r="D1234" s="2" t="s">
        <v>179</v>
      </c>
      <c r="E1234" s="2" t="s">
        <v>179</v>
      </c>
      <c r="F1234" s="2" t="s">
        <v>3902</v>
      </c>
      <c r="G1234" s="3">
        <v>1000</v>
      </c>
      <c r="H1234" s="2" t="s">
        <v>3901</v>
      </c>
      <c r="I1234" s="2">
        <v>8</v>
      </c>
    </row>
    <row r="1235" ht="19" customHeight="1" spans="1:9">
      <c r="A1235" s="2">
        <v>7</v>
      </c>
      <c r="B1235" s="2">
        <v>7</v>
      </c>
      <c r="C1235" s="2" t="s">
        <v>195</v>
      </c>
      <c r="D1235" s="2" t="s">
        <v>179</v>
      </c>
      <c r="E1235" s="2" t="s">
        <v>179</v>
      </c>
      <c r="F1235" s="2" t="s">
        <v>3902</v>
      </c>
      <c r="G1235" s="3">
        <v>1000</v>
      </c>
      <c r="H1235" s="2" t="s">
        <v>3901</v>
      </c>
      <c r="I1235" s="2">
        <v>9</v>
      </c>
    </row>
    <row r="1236" ht="19" customHeight="1" spans="1:9">
      <c r="A1236" s="2">
        <v>7</v>
      </c>
      <c r="B1236" s="2">
        <v>7</v>
      </c>
      <c r="C1236" s="2" t="s">
        <v>197</v>
      </c>
      <c r="D1236" s="2" t="s">
        <v>179</v>
      </c>
      <c r="E1236" s="2" t="s">
        <v>179</v>
      </c>
      <c r="F1236" s="2" t="s">
        <v>3902</v>
      </c>
      <c r="G1236" s="3">
        <v>1000</v>
      </c>
      <c r="H1236" s="2" t="s">
        <v>3901</v>
      </c>
      <c r="I1236" s="2">
        <v>10</v>
      </c>
    </row>
    <row r="1237" ht="19" customHeight="1" spans="1:9">
      <c r="A1237" s="2">
        <v>7</v>
      </c>
      <c r="B1237" s="2">
        <v>7</v>
      </c>
      <c r="C1237" s="2" t="s">
        <v>200</v>
      </c>
      <c r="D1237" s="2" t="s">
        <v>179</v>
      </c>
      <c r="E1237" s="2" t="s">
        <v>179</v>
      </c>
      <c r="F1237" s="2" t="s">
        <v>3902</v>
      </c>
      <c r="G1237" s="3">
        <v>806.45</v>
      </c>
      <c r="H1237" s="2" t="s">
        <v>3901</v>
      </c>
      <c r="I1237" s="2">
        <v>11</v>
      </c>
    </row>
    <row r="1238" ht="19" customHeight="1" spans="1:9">
      <c r="A1238" s="2">
        <v>7</v>
      </c>
      <c r="B1238" s="2">
        <v>7</v>
      </c>
      <c r="C1238" s="2" t="s">
        <v>128</v>
      </c>
      <c r="D1238" s="2" t="s">
        <v>179</v>
      </c>
      <c r="E1238" s="2" t="s">
        <v>179</v>
      </c>
      <c r="F1238" s="2" t="s">
        <v>3902</v>
      </c>
      <c r="G1238" s="3">
        <v>322.58</v>
      </c>
      <c r="H1238" s="2" t="s">
        <v>3901</v>
      </c>
      <c r="I1238" s="2">
        <v>12</v>
      </c>
    </row>
    <row r="1239" ht="19" customHeight="1" spans="1:9">
      <c r="A1239" s="2">
        <v>7</v>
      </c>
      <c r="B1239" s="2">
        <v>7</v>
      </c>
      <c r="C1239" s="2" t="s">
        <v>208</v>
      </c>
      <c r="D1239" s="2" t="s">
        <v>179</v>
      </c>
      <c r="E1239" s="2" t="s">
        <v>179</v>
      </c>
      <c r="F1239" s="2" t="s">
        <v>3902</v>
      </c>
      <c r="G1239" s="3">
        <v>1000</v>
      </c>
      <c r="H1239" s="2" t="s">
        <v>3901</v>
      </c>
      <c r="I1239" s="2">
        <v>13</v>
      </c>
    </row>
    <row r="1240" ht="19" customHeight="1" spans="1:9">
      <c r="A1240" s="2">
        <v>7</v>
      </c>
      <c r="B1240" s="2">
        <v>7</v>
      </c>
      <c r="C1240" s="2" t="s">
        <v>209</v>
      </c>
      <c r="D1240" s="2" t="s">
        <v>179</v>
      </c>
      <c r="E1240" s="2" t="s">
        <v>179</v>
      </c>
      <c r="F1240" s="2" t="s">
        <v>4</v>
      </c>
      <c r="G1240" s="3">
        <v>1000</v>
      </c>
      <c r="H1240" s="2" t="s">
        <v>3901</v>
      </c>
      <c r="I1240" s="2">
        <v>14</v>
      </c>
    </row>
    <row r="1241" ht="19" customHeight="1" spans="1:9">
      <c r="A1241" s="2">
        <v>7</v>
      </c>
      <c r="B1241" s="2">
        <v>7</v>
      </c>
      <c r="C1241" s="2" t="s">
        <v>215</v>
      </c>
      <c r="D1241" s="2" t="s">
        <v>179</v>
      </c>
      <c r="E1241" s="2" t="s">
        <v>179</v>
      </c>
      <c r="F1241" s="2" t="s">
        <v>1100</v>
      </c>
      <c r="G1241" s="3">
        <v>451.61</v>
      </c>
      <c r="H1241" s="2" t="s">
        <v>3901</v>
      </c>
      <c r="I1241" s="2">
        <v>15</v>
      </c>
    </row>
    <row r="1242" ht="19" customHeight="1" spans="1:9">
      <c r="A1242" s="2">
        <v>7</v>
      </c>
      <c r="B1242" s="2">
        <v>7</v>
      </c>
      <c r="C1242" s="2" t="s">
        <v>218</v>
      </c>
      <c r="D1242" s="2" t="s">
        <v>179</v>
      </c>
      <c r="E1242" s="2" t="s">
        <v>179</v>
      </c>
      <c r="F1242" s="2" t="s">
        <v>4</v>
      </c>
      <c r="G1242" s="3">
        <v>1000</v>
      </c>
      <c r="H1242" s="2" t="s">
        <v>3901</v>
      </c>
      <c r="I1242" s="2">
        <v>16</v>
      </c>
    </row>
    <row r="1243" ht="19" customHeight="1" spans="1:9">
      <c r="A1243" s="2">
        <v>7</v>
      </c>
      <c r="B1243" s="2">
        <v>7</v>
      </c>
      <c r="C1243" s="2" t="s">
        <v>221</v>
      </c>
      <c r="D1243" s="2" t="s">
        <v>179</v>
      </c>
      <c r="E1243" s="2" t="s">
        <v>179</v>
      </c>
      <c r="F1243" s="2" t="s">
        <v>4</v>
      </c>
      <c r="G1243" s="3">
        <v>1000</v>
      </c>
      <c r="H1243" s="2" t="s">
        <v>3901</v>
      </c>
      <c r="I1243" s="2">
        <v>17</v>
      </c>
    </row>
    <row r="1244" ht="19" customHeight="1" spans="1:9">
      <c r="A1244" s="2">
        <v>7</v>
      </c>
      <c r="B1244" s="2">
        <v>7</v>
      </c>
      <c r="C1244" s="2" t="s">
        <v>222</v>
      </c>
      <c r="D1244" s="2" t="s">
        <v>179</v>
      </c>
      <c r="E1244" s="2" t="s">
        <v>179</v>
      </c>
      <c r="F1244" s="2" t="s">
        <v>1100</v>
      </c>
      <c r="G1244" s="3">
        <v>870.97</v>
      </c>
      <c r="H1244" s="2" t="s">
        <v>3901</v>
      </c>
      <c r="I1244" s="2">
        <v>18</v>
      </c>
    </row>
    <row r="1245" ht="19" customHeight="1" spans="1:9">
      <c r="A1245" s="2">
        <v>7</v>
      </c>
      <c r="B1245" s="2">
        <v>7</v>
      </c>
      <c r="C1245" s="2" t="s">
        <v>62</v>
      </c>
      <c r="D1245" s="2" t="s">
        <v>179</v>
      </c>
      <c r="E1245" s="2" t="s">
        <v>179</v>
      </c>
      <c r="F1245" s="2" t="s">
        <v>4</v>
      </c>
      <c r="G1245" s="3">
        <v>1000</v>
      </c>
      <c r="H1245" s="2" t="s">
        <v>3901</v>
      </c>
      <c r="I1245" s="2">
        <v>19</v>
      </c>
    </row>
    <row r="1246" ht="19" customHeight="1" spans="1:9">
      <c r="A1246" s="2">
        <v>7</v>
      </c>
      <c r="B1246" s="2">
        <v>7</v>
      </c>
      <c r="C1246" s="2" t="s">
        <v>223</v>
      </c>
      <c r="D1246" s="2" t="s">
        <v>179</v>
      </c>
      <c r="E1246" s="2" t="s">
        <v>179</v>
      </c>
      <c r="F1246" s="2" t="s">
        <v>3902</v>
      </c>
      <c r="G1246" s="3">
        <v>903.23</v>
      </c>
      <c r="H1246" s="2" t="s">
        <v>3901</v>
      </c>
      <c r="I1246" s="2">
        <v>20</v>
      </c>
    </row>
    <row r="1247" ht="19" customHeight="1" spans="1:9">
      <c r="A1247" s="2">
        <v>7</v>
      </c>
      <c r="B1247" s="2">
        <v>7</v>
      </c>
      <c r="C1247" s="2" t="s">
        <v>3501</v>
      </c>
      <c r="D1247" s="2" t="s">
        <v>179</v>
      </c>
      <c r="E1247" s="2" t="s">
        <v>179</v>
      </c>
      <c r="F1247" s="2" t="s">
        <v>1100</v>
      </c>
      <c r="G1247" s="3">
        <v>709.68</v>
      </c>
      <c r="H1247" s="2" t="s">
        <v>3901</v>
      </c>
      <c r="I1247" s="2">
        <v>21</v>
      </c>
    </row>
    <row r="1248" ht="19" customHeight="1" spans="1:9">
      <c r="A1248" s="2">
        <v>7</v>
      </c>
      <c r="B1248" s="2">
        <v>7</v>
      </c>
      <c r="C1248" s="2" t="s">
        <v>236</v>
      </c>
      <c r="D1248" s="2" t="s">
        <v>179</v>
      </c>
      <c r="E1248" s="2" t="s">
        <v>179</v>
      </c>
      <c r="F1248" s="2" t="s">
        <v>1100</v>
      </c>
      <c r="G1248" s="3">
        <v>260</v>
      </c>
      <c r="H1248" s="2" t="s">
        <v>3901</v>
      </c>
      <c r="I1248" s="2">
        <v>22</v>
      </c>
    </row>
    <row r="1249" ht="19" customHeight="1" spans="1:9">
      <c r="A1249" s="2">
        <v>7</v>
      </c>
      <c r="B1249" s="2">
        <v>6</v>
      </c>
      <c r="C1249" s="2" t="s">
        <v>236</v>
      </c>
      <c r="D1249" s="2" t="s">
        <v>179</v>
      </c>
      <c r="E1249" s="2" t="s">
        <v>179</v>
      </c>
      <c r="F1249" s="2" t="s">
        <v>696</v>
      </c>
      <c r="G1249" s="3">
        <v>260</v>
      </c>
      <c r="H1249" s="2" t="s">
        <v>3901</v>
      </c>
      <c r="I1249" s="2">
        <v>23</v>
      </c>
    </row>
    <row r="1250" ht="19" customHeight="1" spans="1:9">
      <c r="A1250" s="2">
        <v>7</v>
      </c>
      <c r="B1250" s="2">
        <v>7</v>
      </c>
      <c r="C1250" s="2" t="s">
        <v>240</v>
      </c>
      <c r="D1250" s="2" t="s">
        <v>179</v>
      </c>
      <c r="E1250" s="2" t="s">
        <v>179</v>
      </c>
      <c r="F1250" s="2" t="s">
        <v>4</v>
      </c>
      <c r="G1250" s="3">
        <v>150</v>
      </c>
      <c r="H1250" s="2" t="s">
        <v>3901</v>
      </c>
      <c r="I1250" s="2">
        <v>24</v>
      </c>
    </row>
    <row r="1251" ht="19" customHeight="1" spans="1:9">
      <c r="A1251" s="2">
        <v>7</v>
      </c>
      <c r="B1251" s="2">
        <v>7</v>
      </c>
      <c r="C1251" s="2" t="s">
        <v>242</v>
      </c>
      <c r="D1251" s="2" t="s">
        <v>179</v>
      </c>
      <c r="E1251" s="2" t="s">
        <v>179</v>
      </c>
      <c r="F1251" s="2" t="s">
        <v>4</v>
      </c>
      <c r="G1251" s="3">
        <v>260</v>
      </c>
      <c r="H1251" s="2" t="s">
        <v>3901</v>
      </c>
      <c r="I1251" s="2">
        <v>25</v>
      </c>
    </row>
    <row r="1252" ht="19" customHeight="1" spans="1:9">
      <c r="A1252" s="2">
        <v>7</v>
      </c>
      <c r="B1252" s="2">
        <v>7</v>
      </c>
      <c r="C1252" s="2" t="s">
        <v>243</v>
      </c>
      <c r="D1252" s="2" t="s">
        <v>179</v>
      </c>
      <c r="E1252" s="2" t="s">
        <v>179</v>
      </c>
      <c r="F1252" s="2" t="s">
        <v>3902</v>
      </c>
      <c r="G1252" s="3">
        <v>260</v>
      </c>
      <c r="H1252" s="2" t="s">
        <v>3901</v>
      </c>
      <c r="I1252" s="2">
        <v>26</v>
      </c>
    </row>
    <row r="1253" ht="19" customHeight="1" spans="1:9">
      <c r="A1253" s="2">
        <v>7</v>
      </c>
      <c r="B1253" s="2">
        <v>7</v>
      </c>
      <c r="C1253" s="2" t="s">
        <v>248</v>
      </c>
      <c r="D1253" s="2" t="s">
        <v>179</v>
      </c>
      <c r="E1253" s="2" t="s">
        <v>179</v>
      </c>
      <c r="F1253" s="2" t="s">
        <v>1100</v>
      </c>
      <c r="G1253" s="3">
        <v>260</v>
      </c>
      <c r="H1253" s="2" t="s">
        <v>3901</v>
      </c>
      <c r="I1253" s="2">
        <v>27</v>
      </c>
    </row>
    <row r="1254" ht="19" customHeight="1" spans="1:9">
      <c r="A1254" s="2">
        <v>7</v>
      </c>
      <c r="B1254" s="2">
        <v>7</v>
      </c>
      <c r="C1254" s="2" t="s">
        <v>254</v>
      </c>
      <c r="D1254" s="2" t="s">
        <v>179</v>
      </c>
      <c r="E1254" s="2" t="s">
        <v>179</v>
      </c>
      <c r="F1254" s="2" t="s">
        <v>4</v>
      </c>
      <c r="G1254" s="3">
        <v>150</v>
      </c>
      <c r="H1254" s="2" t="s">
        <v>3901</v>
      </c>
      <c r="I1254" s="2">
        <v>28</v>
      </c>
    </row>
    <row r="1255" ht="19" customHeight="1" spans="1:9">
      <c r="A1255" s="2">
        <v>7</v>
      </c>
      <c r="B1255" s="2">
        <v>7</v>
      </c>
      <c r="C1255" s="2" t="s">
        <v>258</v>
      </c>
      <c r="D1255" s="2" t="s">
        <v>179</v>
      </c>
      <c r="E1255" s="2" t="s">
        <v>179</v>
      </c>
      <c r="F1255" s="2" t="s">
        <v>1100</v>
      </c>
      <c r="G1255" s="3">
        <v>260</v>
      </c>
      <c r="H1255" s="2" t="s">
        <v>3901</v>
      </c>
      <c r="I1255" s="2">
        <v>29</v>
      </c>
    </row>
    <row r="1256" ht="19" customHeight="1" spans="1:9">
      <c r="A1256" s="2">
        <v>7</v>
      </c>
      <c r="B1256" s="2">
        <v>7</v>
      </c>
      <c r="C1256" s="2" t="s">
        <v>261</v>
      </c>
      <c r="D1256" s="2" t="s">
        <v>179</v>
      </c>
      <c r="E1256" s="2" t="s">
        <v>179</v>
      </c>
      <c r="F1256" s="2" t="s">
        <v>1100</v>
      </c>
      <c r="G1256" s="3">
        <v>25.16</v>
      </c>
      <c r="H1256" s="2" t="s">
        <v>3901</v>
      </c>
      <c r="I1256" s="2">
        <v>30</v>
      </c>
    </row>
    <row r="1257" ht="19" customHeight="1" spans="1:9">
      <c r="A1257" s="2">
        <v>7</v>
      </c>
      <c r="B1257" s="2">
        <v>2</v>
      </c>
      <c r="C1257" s="2" t="s">
        <v>261</v>
      </c>
      <c r="D1257" s="2" t="s">
        <v>179</v>
      </c>
      <c r="E1257" s="2" t="s">
        <v>179</v>
      </c>
      <c r="F1257" s="2" t="s">
        <v>692</v>
      </c>
      <c r="G1257" s="3">
        <v>260</v>
      </c>
      <c r="H1257" s="2" t="s">
        <v>3901</v>
      </c>
      <c r="I1257" s="2">
        <v>31</v>
      </c>
    </row>
    <row r="1258" ht="19" customHeight="1" spans="1:9">
      <c r="A1258" s="2">
        <v>7</v>
      </c>
      <c r="B1258" s="2">
        <v>3</v>
      </c>
      <c r="C1258" s="2" t="s">
        <v>261</v>
      </c>
      <c r="D1258" s="2" t="s">
        <v>179</v>
      </c>
      <c r="E1258" s="2" t="s">
        <v>179</v>
      </c>
      <c r="F1258" s="2" t="s">
        <v>693</v>
      </c>
      <c r="G1258" s="3">
        <v>117.42</v>
      </c>
      <c r="H1258" s="2" t="s">
        <v>3901</v>
      </c>
      <c r="I1258" s="2">
        <v>32</v>
      </c>
    </row>
    <row r="1259" ht="19" customHeight="1" spans="1:9">
      <c r="A1259" s="2">
        <v>7</v>
      </c>
      <c r="B1259" s="2">
        <v>7</v>
      </c>
      <c r="C1259" s="2" t="s">
        <v>263</v>
      </c>
      <c r="D1259" s="2" t="s">
        <v>179</v>
      </c>
      <c r="E1259" s="2" t="s">
        <v>179</v>
      </c>
      <c r="F1259" s="2" t="s">
        <v>4</v>
      </c>
      <c r="G1259" s="3">
        <v>150</v>
      </c>
      <c r="H1259" s="2" t="s">
        <v>3901</v>
      </c>
      <c r="I1259" s="2">
        <v>33</v>
      </c>
    </row>
    <row r="1260" ht="19" customHeight="1" spans="1:9">
      <c r="A1260" s="2">
        <v>7</v>
      </c>
      <c r="B1260" s="2">
        <v>7</v>
      </c>
      <c r="C1260" s="2" t="s">
        <v>264</v>
      </c>
      <c r="D1260" s="2" t="s">
        <v>179</v>
      </c>
      <c r="E1260" s="2" t="s">
        <v>179</v>
      </c>
      <c r="F1260" s="2" t="s">
        <v>1100</v>
      </c>
      <c r="G1260" s="3">
        <v>150</v>
      </c>
      <c r="H1260" s="2" t="s">
        <v>3901</v>
      </c>
      <c r="I1260" s="2">
        <v>34</v>
      </c>
    </row>
    <row r="1261" ht="19" customHeight="1" spans="1:9">
      <c r="A1261" s="2">
        <v>7</v>
      </c>
      <c r="B1261" s="2">
        <v>7</v>
      </c>
      <c r="C1261" s="2" t="s">
        <v>267</v>
      </c>
      <c r="D1261" s="2" t="s">
        <v>179</v>
      </c>
      <c r="E1261" s="2" t="s">
        <v>179</v>
      </c>
      <c r="F1261" s="2" t="s">
        <v>1100</v>
      </c>
      <c r="G1261" s="3">
        <v>150</v>
      </c>
      <c r="H1261" s="2" t="s">
        <v>3901</v>
      </c>
      <c r="I1261" s="2">
        <v>35</v>
      </c>
    </row>
    <row r="1262" ht="19" customHeight="1" spans="1:9">
      <c r="A1262" s="2">
        <v>7</v>
      </c>
      <c r="B1262" s="2">
        <v>6</v>
      </c>
      <c r="C1262" s="2" t="s">
        <v>267</v>
      </c>
      <c r="D1262" s="2" t="s">
        <v>179</v>
      </c>
      <c r="E1262" s="2" t="s">
        <v>179</v>
      </c>
      <c r="F1262" s="2" t="s">
        <v>696</v>
      </c>
      <c r="G1262" s="3">
        <v>150</v>
      </c>
      <c r="H1262" s="2" t="s">
        <v>3901</v>
      </c>
      <c r="I1262" s="2">
        <v>36</v>
      </c>
    </row>
    <row r="1263" ht="19" customHeight="1" spans="1:9">
      <c r="A1263" s="2">
        <v>7</v>
      </c>
      <c r="B1263" s="2">
        <v>7</v>
      </c>
      <c r="C1263" s="2" t="s">
        <v>425</v>
      </c>
      <c r="D1263" s="2" t="s">
        <v>179</v>
      </c>
      <c r="E1263" s="2" t="s">
        <v>179</v>
      </c>
      <c r="F1263" s="2" t="s">
        <v>1100</v>
      </c>
      <c r="G1263" s="3">
        <v>150</v>
      </c>
      <c r="H1263" s="2" t="s">
        <v>3901</v>
      </c>
      <c r="I1263" s="2">
        <v>37</v>
      </c>
    </row>
    <row r="1264" ht="19" customHeight="1" spans="1:9">
      <c r="A1264" s="2">
        <v>7</v>
      </c>
      <c r="B1264" s="2">
        <v>7</v>
      </c>
      <c r="C1264" s="2" t="s">
        <v>269</v>
      </c>
      <c r="D1264" s="2" t="s">
        <v>179</v>
      </c>
      <c r="E1264" s="2" t="s">
        <v>179</v>
      </c>
      <c r="F1264" s="2" t="s">
        <v>4</v>
      </c>
      <c r="G1264" s="3">
        <v>150</v>
      </c>
      <c r="H1264" s="2" t="s">
        <v>3901</v>
      </c>
      <c r="I1264" s="2">
        <v>38</v>
      </c>
    </row>
    <row r="1265" ht="19" customHeight="1" spans="1:9">
      <c r="A1265" s="2">
        <v>7</v>
      </c>
      <c r="B1265" s="2">
        <v>7</v>
      </c>
      <c r="C1265" s="2" t="s">
        <v>271</v>
      </c>
      <c r="D1265" s="2" t="s">
        <v>179</v>
      </c>
      <c r="E1265" s="2" t="s">
        <v>179</v>
      </c>
      <c r="F1265" s="2" t="s">
        <v>3902</v>
      </c>
      <c r="G1265" s="3">
        <v>150</v>
      </c>
      <c r="H1265" s="2" t="s">
        <v>3901</v>
      </c>
      <c r="I1265" s="2">
        <v>39</v>
      </c>
    </row>
    <row r="1266" ht="19" customHeight="1" spans="1:9">
      <c r="A1266" s="2">
        <v>7</v>
      </c>
      <c r="B1266" s="2">
        <v>7</v>
      </c>
      <c r="C1266" s="2" t="s">
        <v>272</v>
      </c>
      <c r="D1266" s="2" t="s">
        <v>179</v>
      </c>
      <c r="E1266" s="2" t="s">
        <v>179</v>
      </c>
      <c r="F1266" s="2" t="s">
        <v>4</v>
      </c>
      <c r="G1266" s="3">
        <v>150</v>
      </c>
      <c r="H1266" s="2" t="s">
        <v>3901</v>
      </c>
      <c r="I1266" s="2">
        <v>40</v>
      </c>
    </row>
    <row r="1267" ht="19" customHeight="1" spans="1:9">
      <c r="A1267" s="2">
        <v>7</v>
      </c>
      <c r="B1267" s="2">
        <v>7</v>
      </c>
      <c r="C1267" s="2" t="s">
        <v>702</v>
      </c>
      <c r="D1267" s="2" t="s">
        <v>179</v>
      </c>
      <c r="E1267" s="2" t="s">
        <v>179</v>
      </c>
      <c r="F1267" s="2" t="s">
        <v>4</v>
      </c>
      <c r="G1267" s="3">
        <v>150</v>
      </c>
      <c r="H1267" s="2" t="s">
        <v>3901</v>
      </c>
      <c r="I1267" s="2">
        <v>41</v>
      </c>
    </row>
    <row r="1268" ht="19" customHeight="1" spans="1:9">
      <c r="A1268" s="2">
        <v>7</v>
      </c>
      <c r="B1268" s="2">
        <v>7</v>
      </c>
      <c r="C1268" s="2" t="s">
        <v>535</v>
      </c>
      <c r="D1268" s="2" t="s">
        <v>444</v>
      </c>
      <c r="E1268" s="2" t="s">
        <v>444</v>
      </c>
      <c r="F1268" s="2" t="s">
        <v>4</v>
      </c>
      <c r="G1268" s="3">
        <v>150</v>
      </c>
      <c r="H1268" s="2" t="s">
        <v>3901</v>
      </c>
      <c r="I1268" s="2">
        <v>42</v>
      </c>
    </row>
    <row r="1269" ht="19" customHeight="1" spans="1:9">
      <c r="A1269" s="2">
        <v>7</v>
      </c>
      <c r="B1269" s="2">
        <v>7</v>
      </c>
      <c r="C1269" s="2" t="s">
        <v>554</v>
      </c>
      <c r="D1269" s="2" t="s">
        <v>444</v>
      </c>
      <c r="E1269" s="2" t="s">
        <v>444</v>
      </c>
      <c r="F1269" s="2" t="s">
        <v>1100</v>
      </c>
      <c r="G1269" s="3">
        <v>150</v>
      </c>
      <c r="H1269" s="2" t="s">
        <v>3901</v>
      </c>
      <c r="I1269" s="2">
        <v>43</v>
      </c>
    </row>
    <row r="1270" ht="19" customHeight="1" spans="1:9">
      <c r="A1270" s="2">
        <v>7</v>
      </c>
      <c r="B1270" s="2">
        <v>7</v>
      </c>
      <c r="C1270" s="2" t="s">
        <v>355</v>
      </c>
      <c r="D1270" s="2" t="s">
        <v>356</v>
      </c>
      <c r="E1270" s="2" t="s">
        <v>356</v>
      </c>
      <c r="F1270" s="2" t="s">
        <v>1100</v>
      </c>
      <c r="G1270" s="3">
        <v>150</v>
      </c>
      <c r="H1270" s="2" t="s">
        <v>3901</v>
      </c>
      <c r="I1270" s="2">
        <v>44</v>
      </c>
    </row>
    <row r="1271" ht="19" customHeight="1" spans="1:9">
      <c r="A1271" s="2">
        <v>7</v>
      </c>
      <c r="B1271" s="2">
        <v>1</v>
      </c>
      <c r="C1271" s="2" t="s">
        <v>355</v>
      </c>
      <c r="D1271" s="2" t="s">
        <v>356</v>
      </c>
      <c r="E1271" s="2" t="s">
        <v>356</v>
      </c>
      <c r="F1271" s="2" t="s">
        <v>691</v>
      </c>
      <c r="G1271" s="3">
        <v>150</v>
      </c>
      <c r="H1271" s="2" t="s">
        <v>3901</v>
      </c>
      <c r="I1271" s="2">
        <v>45</v>
      </c>
    </row>
    <row r="1272" ht="19" customHeight="1" spans="1:9">
      <c r="A1272" s="2">
        <v>7</v>
      </c>
      <c r="B1272" s="2">
        <v>2</v>
      </c>
      <c r="C1272" s="2" t="s">
        <v>355</v>
      </c>
      <c r="D1272" s="2" t="s">
        <v>356</v>
      </c>
      <c r="E1272" s="2" t="s">
        <v>356</v>
      </c>
      <c r="F1272" s="2" t="s">
        <v>692</v>
      </c>
      <c r="G1272" s="3">
        <v>150</v>
      </c>
      <c r="H1272" s="2" t="s">
        <v>3901</v>
      </c>
      <c r="I1272" s="2">
        <v>46</v>
      </c>
    </row>
    <row r="1273" ht="19" customHeight="1" spans="1:9">
      <c r="A1273" s="2">
        <v>7</v>
      </c>
      <c r="B1273" s="2">
        <v>3</v>
      </c>
      <c r="C1273" s="2" t="s">
        <v>355</v>
      </c>
      <c r="D1273" s="2" t="s">
        <v>356</v>
      </c>
      <c r="E1273" s="2" t="s">
        <v>356</v>
      </c>
      <c r="F1273" s="2" t="s">
        <v>693</v>
      </c>
      <c r="G1273" s="3">
        <v>150</v>
      </c>
      <c r="H1273" s="2" t="s">
        <v>3901</v>
      </c>
      <c r="I1273" s="2">
        <v>47</v>
      </c>
    </row>
    <row r="1274" ht="19" customHeight="1" spans="1:9">
      <c r="A1274" s="2">
        <v>7</v>
      </c>
      <c r="B1274" s="2">
        <v>7</v>
      </c>
      <c r="C1274" s="2" t="s">
        <v>361</v>
      </c>
      <c r="D1274" s="2" t="s">
        <v>356</v>
      </c>
      <c r="E1274" s="2" t="s">
        <v>356</v>
      </c>
      <c r="F1274" s="2" t="s">
        <v>3902</v>
      </c>
      <c r="G1274" s="3">
        <v>260</v>
      </c>
      <c r="H1274" s="2" t="s">
        <v>3901</v>
      </c>
      <c r="I1274" s="2">
        <v>48</v>
      </c>
    </row>
    <row r="1275" ht="19" customHeight="1" spans="1:9">
      <c r="A1275" s="2">
        <v>7</v>
      </c>
      <c r="B1275" s="2">
        <v>7</v>
      </c>
      <c r="C1275" s="2" t="s">
        <v>365</v>
      </c>
      <c r="D1275" s="2" t="s">
        <v>356</v>
      </c>
      <c r="E1275" s="2" t="s">
        <v>356</v>
      </c>
      <c r="F1275" s="2" t="s">
        <v>1100</v>
      </c>
      <c r="G1275" s="3">
        <v>260</v>
      </c>
      <c r="H1275" s="2" t="s">
        <v>3901</v>
      </c>
      <c r="I1275" s="2">
        <v>49</v>
      </c>
    </row>
    <row r="1276" ht="19" customHeight="1" spans="1:9">
      <c r="A1276" s="2">
        <v>7</v>
      </c>
      <c r="B1276" s="2">
        <v>7</v>
      </c>
      <c r="C1276" s="2" t="s">
        <v>371</v>
      </c>
      <c r="D1276" s="2" t="s">
        <v>356</v>
      </c>
      <c r="E1276" s="2" t="s">
        <v>356</v>
      </c>
      <c r="F1276" s="2" t="s">
        <v>4</v>
      </c>
      <c r="G1276" s="3">
        <v>260</v>
      </c>
      <c r="H1276" s="2" t="s">
        <v>3901</v>
      </c>
      <c r="I1276" s="2">
        <v>50</v>
      </c>
    </row>
    <row r="1277" ht="19" customHeight="1" spans="1:9">
      <c r="A1277" s="2">
        <v>7</v>
      </c>
      <c r="B1277" s="2">
        <v>7</v>
      </c>
      <c r="C1277" s="2" t="s">
        <v>375</v>
      </c>
      <c r="D1277" s="2" t="s">
        <v>356</v>
      </c>
      <c r="E1277" s="2" t="s">
        <v>356</v>
      </c>
      <c r="F1277" s="2" t="s">
        <v>1100</v>
      </c>
      <c r="G1277" s="3">
        <v>260</v>
      </c>
      <c r="H1277" s="2" t="s">
        <v>3901</v>
      </c>
      <c r="I1277" s="2">
        <v>51</v>
      </c>
    </row>
    <row r="1278" ht="19" customHeight="1" spans="1:9">
      <c r="A1278" s="2">
        <v>7</v>
      </c>
      <c r="B1278" s="2">
        <v>7</v>
      </c>
      <c r="C1278" s="2" t="s">
        <v>378</v>
      </c>
      <c r="D1278" s="2" t="s">
        <v>356</v>
      </c>
      <c r="E1278" s="2" t="s">
        <v>356</v>
      </c>
      <c r="F1278" s="2" t="s">
        <v>1100</v>
      </c>
      <c r="G1278" s="3">
        <v>260</v>
      </c>
      <c r="H1278" s="2" t="s">
        <v>3901</v>
      </c>
      <c r="I1278" s="2">
        <v>52</v>
      </c>
    </row>
    <row r="1279" ht="19" customHeight="1" spans="1:9">
      <c r="A1279" s="2">
        <v>7</v>
      </c>
      <c r="B1279" s="2">
        <v>7</v>
      </c>
      <c r="C1279" s="2" t="s">
        <v>703</v>
      </c>
      <c r="D1279" s="2" t="s">
        <v>356</v>
      </c>
      <c r="E1279" s="2" t="s">
        <v>356</v>
      </c>
      <c r="F1279" s="2" t="s">
        <v>4</v>
      </c>
      <c r="G1279" s="3">
        <v>150</v>
      </c>
      <c r="H1279" s="2" t="s">
        <v>3901</v>
      </c>
      <c r="I1279" s="2">
        <v>53</v>
      </c>
    </row>
    <row r="1280" ht="19" customHeight="1" spans="1:9">
      <c r="A1280" s="2">
        <v>7</v>
      </c>
      <c r="B1280" s="2">
        <v>7</v>
      </c>
      <c r="C1280" s="2" t="s">
        <v>381</v>
      </c>
      <c r="D1280" s="2" t="s">
        <v>356</v>
      </c>
      <c r="E1280" s="2" t="s">
        <v>356</v>
      </c>
      <c r="F1280" s="2" t="s">
        <v>4</v>
      </c>
      <c r="G1280" s="3">
        <v>260</v>
      </c>
      <c r="H1280" s="2" t="s">
        <v>3901</v>
      </c>
      <c r="I1280" s="2">
        <v>54</v>
      </c>
    </row>
    <row r="1281" ht="19" customHeight="1" spans="1:9">
      <c r="A1281" s="2">
        <v>7</v>
      </c>
      <c r="B1281" s="2">
        <v>7</v>
      </c>
      <c r="C1281" s="2" t="s">
        <v>388</v>
      </c>
      <c r="D1281" s="2" t="s">
        <v>356</v>
      </c>
      <c r="E1281" s="2" t="s">
        <v>356</v>
      </c>
      <c r="F1281" s="2" t="s">
        <v>4</v>
      </c>
      <c r="G1281" s="3">
        <v>260</v>
      </c>
      <c r="H1281" s="2" t="s">
        <v>3901</v>
      </c>
      <c r="I1281" s="2">
        <v>55</v>
      </c>
    </row>
    <row r="1282" ht="19" customHeight="1" spans="1:9">
      <c r="A1282" s="2">
        <v>7</v>
      </c>
      <c r="B1282" s="2">
        <v>7</v>
      </c>
      <c r="C1282" s="2" t="s">
        <v>397</v>
      </c>
      <c r="D1282" s="2" t="s">
        <v>356</v>
      </c>
      <c r="E1282" s="2" t="s">
        <v>356</v>
      </c>
      <c r="F1282" s="2" t="s">
        <v>1100</v>
      </c>
      <c r="G1282" s="3">
        <v>260</v>
      </c>
      <c r="H1282" s="2" t="s">
        <v>3901</v>
      </c>
      <c r="I1282" s="2">
        <v>56</v>
      </c>
    </row>
    <row r="1283" ht="19" customHeight="1" spans="1:9">
      <c r="A1283" s="2">
        <v>7</v>
      </c>
      <c r="B1283" s="2">
        <v>7</v>
      </c>
      <c r="C1283" s="2" t="s">
        <v>398</v>
      </c>
      <c r="D1283" s="2" t="s">
        <v>356</v>
      </c>
      <c r="E1283" s="2" t="s">
        <v>356</v>
      </c>
      <c r="F1283" s="2" t="s">
        <v>1100</v>
      </c>
      <c r="G1283" s="3">
        <v>260</v>
      </c>
      <c r="H1283" s="2" t="s">
        <v>3901</v>
      </c>
      <c r="I1283" s="2">
        <v>57</v>
      </c>
    </row>
    <row r="1284" ht="19" customHeight="1" spans="1:9">
      <c r="A1284" s="2">
        <v>7</v>
      </c>
      <c r="B1284" s="2">
        <v>7</v>
      </c>
      <c r="C1284" s="2" t="s">
        <v>399</v>
      </c>
      <c r="D1284" s="2" t="s">
        <v>356</v>
      </c>
      <c r="E1284" s="2" t="s">
        <v>356</v>
      </c>
      <c r="F1284" s="2" t="s">
        <v>1100</v>
      </c>
      <c r="G1284" s="3">
        <v>150</v>
      </c>
      <c r="H1284" s="2" t="s">
        <v>3901</v>
      </c>
      <c r="I1284" s="2">
        <v>58</v>
      </c>
    </row>
    <row r="1285" ht="19" customHeight="1" spans="1:9">
      <c r="A1285" s="2">
        <v>7</v>
      </c>
      <c r="B1285" s="2">
        <v>7</v>
      </c>
      <c r="C1285" s="2" t="s">
        <v>3443</v>
      </c>
      <c r="D1285" s="2" t="s">
        <v>356</v>
      </c>
      <c r="E1285" s="2" t="s">
        <v>356</v>
      </c>
      <c r="F1285" s="2" t="s">
        <v>4</v>
      </c>
      <c r="G1285" s="3">
        <v>150</v>
      </c>
      <c r="H1285" s="2" t="s">
        <v>3901</v>
      </c>
      <c r="I1285" s="2">
        <v>59</v>
      </c>
    </row>
    <row r="1286" ht="19" customHeight="1" spans="1:9">
      <c r="A1286" s="2">
        <v>7</v>
      </c>
      <c r="B1286" s="2">
        <v>7</v>
      </c>
      <c r="C1286" s="2" t="s">
        <v>400</v>
      </c>
      <c r="D1286" s="2" t="s">
        <v>356</v>
      </c>
      <c r="E1286" s="2" t="s">
        <v>356</v>
      </c>
      <c r="F1286" s="2" t="s">
        <v>1100</v>
      </c>
      <c r="G1286" s="3">
        <v>150</v>
      </c>
      <c r="H1286" s="2" t="s">
        <v>3901</v>
      </c>
      <c r="I1286" s="2">
        <v>60</v>
      </c>
    </row>
    <row r="1287" ht="19" customHeight="1" spans="1:9">
      <c r="A1287" s="2">
        <v>7</v>
      </c>
      <c r="B1287" s="2">
        <v>7</v>
      </c>
      <c r="C1287" s="2" t="s">
        <v>401</v>
      </c>
      <c r="D1287" s="2" t="s">
        <v>356</v>
      </c>
      <c r="E1287" s="2" t="s">
        <v>356</v>
      </c>
      <c r="F1287" s="2" t="s">
        <v>1100</v>
      </c>
      <c r="G1287" s="3">
        <v>150</v>
      </c>
      <c r="H1287" s="2" t="s">
        <v>3901</v>
      </c>
      <c r="I1287" s="2">
        <v>61</v>
      </c>
    </row>
    <row r="1288" ht="19" customHeight="1" spans="1:9">
      <c r="A1288" s="2">
        <v>7</v>
      </c>
      <c r="B1288" s="2">
        <v>7</v>
      </c>
      <c r="C1288" s="2" t="s">
        <v>405</v>
      </c>
      <c r="D1288" s="2" t="s">
        <v>356</v>
      </c>
      <c r="E1288" s="2" t="s">
        <v>356</v>
      </c>
      <c r="F1288" s="2" t="s">
        <v>4</v>
      </c>
      <c r="G1288" s="3">
        <v>150</v>
      </c>
      <c r="H1288" s="2" t="s">
        <v>3901</v>
      </c>
      <c r="I1288" s="2">
        <v>62</v>
      </c>
    </row>
    <row r="1289" ht="19" customHeight="1" spans="1:9">
      <c r="A1289" s="2">
        <v>7</v>
      </c>
      <c r="B1289" s="2">
        <v>7</v>
      </c>
      <c r="C1289" s="2" t="s">
        <v>406</v>
      </c>
      <c r="D1289" s="2" t="s">
        <v>356</v>
      </c>
      <c r="E1289" s="2" t="s">
        <v>356</v>
      </c>
      <c r="F1289" s="2" t="s">
        <v>1100</v>
      </c>
      <c r="G1289" s="3">
        <v>260</v>
      </c>
      <c r="H1289" s="2" t="s">
        <v>3901</v>
      </c>
      <c r="I1289" s="2">
        <v>63</v>
      </c>
    </row>
    <row r="1290" ht="19" customHeight="1" spans="1:9">
      <c r="A1290" s="2">
        <v>7</v>
      </c>
      <c r="B1290" s="2">
        <v>7</v>
      </c>
      <c r="C1290" s="2" t="s">
        <v>407</v>
      </c>
      <c r="D1290" s="2" t="s">
        <v>356</v>
      </c>
      <c r="E1290" s="2" t="s">
        <v>356</v>
      </c>
      <c r="F1290" s="2" t="s">
        <v>4</v>
      </c>
      <c r="G1290" s="3">
        <v>150</v>
      </c>
      <c r="H1290" s="2" t="s">
        <v>3901</v>
      </c>
      <c r="I1290" s="2">
        <v>64</v>
      </c>
    </row>
    <row r="1291" ht="19" customHeight="1" spans="1:9">
      <c r="A1291" s="2">
        <v>7</v>
      </c>
      <c r="B1291" s="2">
        <v>7</v>
      </c>
      <c r="C1291" s="2" t="s">
        <v>408</v>
      </c>
      <c r="D1291" s="2" t="s">
        <v>356</v>
      </c>
      <c r="E1291" s="2" t="s">
        <v>356</v>
      </c>
      <c r="F1291" s="2" t="s">
        <v>1100</v>
      </c>
      <c r="G1291" s="3">
        <v>260</v>
      </c>
      <c r="H1291" s="2" t="s">
        <v>3901</v>
      </c>
      <c r="I1291" s="2">
        <v>65</v>
      </c>
    </row>
    <row r="1292" ht="19" customHeight="1" spans="1:9">
      <c r="A1292" s="2">
        <v>7</v>
      </c>
      <c r="B1292" s="2">
        <v>7</v>
      </c>
      <c r="C1292" s="2" t="s">
        <v>409</v>
      </c>
      <c r="D1292" s="2" t="s">
        <v>356</v>
      </c>
      <c r="E1292" s="2" t="s">
        <v>356</v>
      </c>
      <c r="F1292" s="2" t="s">
        <v>1100</v>
      </c>
      <c r="G1292" s="3">
        <v>260</v>
      </c>
      <c r="H1292" s="2" t="s">
        <v>3901</v>
      </c>
      <c r="I1292" s="2">
        <v>66</v>
      </c>
    </row>
    <row r="1293" ht="19" customHeight="1" spans="1:9">
      <c r="A1293" s="2">
        <v>7</v>
      </c>
      <c r="B1293" s="2">
        <v>7</v>
      </c>
      <c r="C1293" s="2" t="s">
        <v>413</v>
      </c>
      <c r="D1293" s="2" t="s">
        <v>356</v>
      </c>
      <c r="E1293" s="2" t="s">
        <v>356</v>
      </c>
      <c r="F1293" s="2" t="s">
        <v>1100</v>
      </c>
      <c r="G1293" s="3">
        <v>260</v>
      </c>
      <c r="H1293" s="2" t="s">
        <v>3901</v>
      </c>
      <c r="I1293" s="2">
        <v>67</v>
      </c>
    </row>
    <row r="1294" ht="19" customHeight="1" spans="1:9">
      <c r="A1294" s="2">
        <v>7</v>
      </c>
      <c r="B1294" s="2">
        <v>7</v>
      </c>
      <c r="C1294" s="2" t="s">
        <v>294</v>
      </c>
      <c r="D1294" s="2" t="s">
        <v>356</v>
      </c>
      <c r="E1294" s="2" t="s">
        <v>356</v>
      </c>
      <c r="F1294" s="2" t="s">
        <v>1100</v>
      </c>
      <c r="G1294" s="3">
        <v>260</v>
      </c>
      <c r="H1294" s="2" t="s">
        <v>3901</v>
      </c>
      <c r="I1294" s="2">
        <v>68</v>
      </c>
    </row>
    <row r="1295" ht="19" customHeight="1" spans="1:9">
      <c r="A1295" s="2">
        <v>7</v>
      </c>
      <c r="B1295" s="2">
        <v>7</v>
      </c>
      <c r="C1295" s="2" t="s">
        <v>417</v>
      </c>
      <c r="D1295" s="2" t="s">
        <v>356</v>
      </c>
      <c r="E1295" s="2" t="s">
        <v>356</v>
      </c>
      <c r="F1295" s="2" t="s">
        <v>4</v>
      </c>
      <c r="G1295" s="3">
        <v>150</v>
      </c>
      <c r="H1295" s="2" t="s">
        <v>3901</v>
      </c>
      <c r="I1295" s="2">
        <v>69</v>
      </c>
    </row>
    <row r="1296" ht="19" customHeight="1" spans="1:9">
      <c r="A1296" s="2">
        <v>7</v>
      </c>
      <c r="B1296" s="2">
        <v>7</v>
      </c>
      <c r="C1296" s="2" t="s">
        <v>418</v>
      </c>
      <c r="D1296" s="2" t="s">
        <v>356</v>
      </c>
      <c r="E1296" s="2" t="s">
        <v>356</v>
      </c>
      <c r="F1296" s="2" t="s">
        <v>4</v>
      </c>
      <c r="G1296" s="3">
        <v>150</v>
      </c>
      <c r="H1296" s="2" t="s">
        <v>3901</v>
      </c>
      <c r="I1296" s="2">
        <v>70</v>
      </c>
    </row>
    <row r="1297" ht="19" customHeight="1" spans="1:9">
      <c r="A1297" s="2">
        <v>7</v>
      </c>
      <c r="B1297" s="2">
        <v>7</v>
      </c>
      <c r="C1297" s="2" t="s">
        <v>420</v>
      </c>
      <c r="D1297" s="2" t="s">
        <v>356</v>
      </c>
      <c r="E1297" s="2" t="s">
        <v>356</v>
      </c>
      <c r="F1297" s="2" t="s">
        <v>4</v>
      </c>
      <c r="G1297" s="3">
        <v>150</v>
      </c>
      <c r="H1297" s="2" t="s">
        <v>3901</v>
      </c>
      <c r="I1297" s="2">
        <v>71</v>
      </c>
    </row>
    <row r="1298" ht="19" customHeight="1" spans="1:9">
      <c r="A1298" s="2">
        <v>7</v>
      </c>
      <c r="B1298" s="2">
        <v>7</v>
      </c>
      <c r="C1298" s="2" t="s">
        <v>3316</v>
      </c>
      <c r="D1298" s="2" t="s">
        <v>356</v>
      </c>
      <c r="E1298" s="2" t="s">
        <v>356</v>
      </c>
      <c r="F1298" s="2" t="s">
        <v>4</v>
      </c>
      <c r="G1298" s="3">
        <v>150</v>
      </c>
      <c r="H1298" s="2" t="s">
        <v>3901</v>
      </c>
      <c r="I1298" s="2">
        <v>72</v>
      </c>
    </row>
    <row r="1299" ht="19" customHeight="1" spans="1:9">
      <c r="A1299" s="2">
        <v>7</v>
      </c>
      <c r="B1299" s="2">
        <v>7</v>
      </c>
      <c r="C1299" s="2" t="s">
        <v>423</v>
      </c>
      <c r="D1299" s="2" t="s">
        <v>356</v>
      </c>
      <c r="E1299" s="2" t="s">
        <v>356</v>
      </c>
      <c r="F1299" s="2" t="s">
        <v>1100</v>
      </c>
      <c r="G1299" s="3">
        <v>150</v>
      </c>
      <c r="H1299" s="2" t="s">
        <v>3901</v>
      </c>
      <c r="I1299" s="2">
        <v>73</v>
      </c>
    </row>
    <row r="1300" ht="19" customHeight="1" spans="1:9">
      <c r="A1300" s="2">
        <v>7</v>
      </c>
      <c r="B1300" s="2">
        <v>7</v>
      </c>
      <c r="C1300" s="2" t="s">
        <v>424</v>
      </c>
      <c r="D1300" s="2" t="s">
        <v>356</v>
      </c>
      <c r="E1300" s="2" t="s">
        <v>356</v>
      </c>
      <c r="F1300" s="2" t="s">
        <v>1100</v>
      </c>
      <c r="G1300" s="3">
        <v>150</v>
      </c>
      <c r="H1300" s="2" t="s">
        <v>3901</v>
      </c>
      <c r="I1300" s="2">
        <v>74</v>
      </c>
    </row>
    <row r="1301" ht="19" customHeight="1" spans="1:9">
      <c r="A1301" s="2">
        <v>7</v>
      </c>
      <c r="B1301" s="2">
        <v>7</v>
      </c>
      <c r="C1301" s="2" t="s">
        <v>428</v>
      </c>
      <c r="D1301" s="2" t="s">
        <v>356</v>
      </c>
      <c r="E1301" s="2" t="s">
        <v>356</v>
      </c>
      <c r="F1301" s="2" t="s">
        <v>1100</v>
      </c>
      <c r="G1301" s="3">
        <v>150</v>
      </c>
      <c r="H1301" s="2" t="s">
        <v>3901</v>
      </c>
      <c r="I1301" s="2">
        <v>75</v>
      </c>
    </row>
    <row r="1302" ht="19" customHeight="1" spans="1:9">
      <c r="A1302" s="2">
        <v>7</v>
      </c>
      <c r="B1302" s="2">
        <v>7</v>
      </c>
      <c r="C1302" s="2" t="s">
        <v>430</v>
      </c>
      <c r="D1302" s="2" t="s">
        <v>356</v>
      </c>
      <c r="E1302" s="2" t="s">
        <v>356</v>
      </c>
      <c r="F1302" s="2" t="s">
        <v>4</v>
      </c>
      <c r="G1302" s="3">
        <v>150</v>
      </c>
      <c r="H1302" s="2" t="s">
        <v>3901</v>
      </c>
      <c r="I1302" s="2">
        <v>76</v>
      </c>
    </row>
    <row r="1303" ht="19" customHeight="1" spans="1:9">
      <c r="A1303" s="2">
        <v>7</v>
      </c>
      <c r="B1303" s="2">
        <v>7</v>
      </c>
      <c r="C1303" s="2" t="s">
        <v>431</v>
      </c>
      <c r="D1303" s="2" t="s">
        <v>356</v>
      </c>
      <c r="E1303" s="2" t="s">
        <v>356</v>
      </c>
      <c r="F1303" s="2" t="s">
        <v>4</v>
      </c>
      <c r="G1303" s="3">
        <v>150</v>
      </c>
      <c r="H1303" s="2" t="s">
        <v>3901</v>
      </c>
      <c r="I1303" s="2">
        <v>77</v>
      </c>
    </row>
    <row r="1304" ht="19" customHeight="1" spans="1:9">
      <c r="A1304" s="2">
        <v>7</v>
      </c>
      <c r="B1304" s="2">
        <v>7</v>
      </c>
      <c r="C1304" s="2" t="s">
        <v>704</v>
      </c>
      <c r="D1304" s="2" t="s">
        <v>356</v>
      </c>
      <c r="E1304" s="2" t="s">
        <v>356</v>
      </c>
      <c r="F1304" s="2" t="s">
        <v>4</v>
      </c>
      <c r="G1304" s="3">
        <v>150</v>
      </c>
      <c r="H1304" s="2" t="s">
        <v>3901</v>
      </c>
      <c r="I1304" s="2">
        <v>78</v>
      </c>
    </row>
    <row r="1305" ht="19" customHeight="1" spans="1:9">
      <c r="A1305" s="2">
        <v>7</v>
      </c>
      <c r="B1305" s="2">
        <v>7</v>
      </c>
      <c r="C1305" s="2" t="s">
        <v>433</v>
      </c>
      <c r="D1305" s="2" t="s">
        <v>356</v>
      </c>
      <c r="E1305" s="2" t="s">
        <v>356</v>
      </c>
      <c r="F1305" s="2" t="s">
        <v>4</v>
      </c>
      <c r="G1305" s="3">
        <v>150</v>
      </c>
      <c r="H1305" s="2" t="s">
        <v>3901</v>
      </c>
      <c r="I1305" s="2">
        <v>79</v>
      </c>
    </row>
    <row r="1306" ht="19" customHeight="1" spans="1:9">
      <c r="A1306" s="2">
        <v>7</v>
      </c>
      <c r="B1306" s="2">
        <v>7</v>
      </c>
      <c r="C1306" s="2" t="s">
        <v>434</v>
      </c>
      <c r="D1306" s="2" t="s">
        <v>356</v>
      </c>
      <c r="E1306" s="2" t="s">
        <v>356</v>
      </c>
      <c r="F1306" s="2" t="s">
        <v>4</v>
      </c>
      <c r="G1306" s="3">
        <v>150</v>
      </c>
      <c r="H1306" s="2" t="s">
        <v>3901</v>
      </c>
      <c r="I1306" s="2">
        <v>80</v>
      </c>
    </row>
    <row r="1307" ht="19" customHeight="1" spans="1:9">
      <c r="A1307" s="2">
        <v>7</v>
      </c>
      <c r="B1307" s="2">
        <v>7</v>
      </c>
      <c r="C1307" s="2" t="s">
        <v>435</v>
      </c>
      <c r="D1307" s="2" t="s">
        <v>356</v>
      </c>
      <c r="E1307" s="2" t="s">
        <v>356</v>
      </c>
      <c r="F1307" s="2" t="s">
        <v>4</v>
      </c>
      <c r="G1307" s="3">
        <v>150</v>
      </c>
      <c r="H1307" s="2" t="s">
        <v>3901</v>
      </c>
      <c r="I1307" s="2">
        <v>81</v>
      </c>
    </row>
    <row r="1308" ht="19" customHeight="1" spans="1:9">
      <c r="A1308" s="2">
        <v>7</v>
      </c>
      <c r="B1308" s="2">
        <v>7</v>
      </c>
      <c r="C1308" s="2" t="s">
        <v>436</v>
      </c>
      <c r="D1308" s="2" t="s">
        <v>356</v>
      </c>
      <c r="E1308" s="2" t="s">
        <v>356</v>
      </c>
      <c r="F1308" s="2" t="s">
        <v>4</v>
      </c>
      <c r="G1308" s="3">
        <v>150</v>
      </c>
      <c r="H1308" s="2" t="s">
        <v>3901</v>
      </c>
      <c r="I1308" s="2">
        <v>82</v>
      </c>
    </row>
    <row r="1309" ht="19" customHeight="1" spans="1:9">
      <c r="A1309" s="2">
        <v>7</v>
      </c>
      <c r="B1309" s="2">
        <v>7</v>
      </c>
      <c r="C1309" s="2" t="s">
        <v>310</v>
      </c>
      <c r="D1309" s="2" t="s">
        <v>312</v>
      </c>
      <c r="E1309" s="2" t="s">
        <v>312</v>
      </c>
      <c r="F1309" s="2" t="s">
        <v>4</v>
      </c>
      <c r="G1309" s="3">
        <v>1000</v>
      </c>
      <c r="H1309" s="2" t="s">
        <v>3901</v>
      </c>
      <c r="I1309" s="2">
        <v>86</v>
      </c>
    </row>
    <row r="1310" ht="19" customHeight="1" spans="1:9">
      <c r="A1310" s="2">
        <v>7</v>
      </c>
      <c r="B1310" s="2">
        <v>7</v>
      </c>
      <c r="C1310" s="2" t="s">
        <v>316</v>
      </c>
      <c r="D1310" s="2" t="s">
        <v>312</v>
      </c>
      <c r="E1310" s="2" t="s">
        <v>312</v>
      </c>
      <c r="F1310" s="2" t="s">
        <v>4</v>
      </c>
      <c r="G1310" s="3">
        <v>1000</v>
      </c>
      <c r="H1310" s="2" t="s">
        <v>3901</v>
      </c>
      <c r="I1310" s="2">
        <v>87</v>
      </c>
    </row>
    <row r="1311" ht="19" customHeight="1" spans="1:9">
      <c r="A1311" s="2">
        <v>7</v>
      </c>
      <c r="B1311" s="2">
        <v>7</v>
      </c>
      <c r="C1311" s="2" t="s">
        <v>317</v>
      </c>
      <c r="D1311" s="2" t="s">
        <v>312</v>
      </c>
      <c r="E1311" s="2" t="s">
        <v>312</v>
      </c>
      <c r="F1311" s="2" t="s">
        <v>4</v>
      </c>
      <c r="G1311" s="3">
        <v>1000</v>
      </c>
      <c r="H1311" s="2" t="s">
        <v>3901</v>
      </c>
      <c r="I1311" s="2">
        <v>88</v>
      </c>
    </row>
    <row r="1312" ht="19" customHeight="1" spans="1:9">
      <c r="A1312" s="2">
        <v>7</v>
      </c>
      <c r="B1312" s="2">
        <v>7</v>
      </c>
      <c r="C1312" s="2" t="s">
        <v>318</v>
      </c>
      <c r="D1312" s="2" t="s">
        <v>312</v>
      </c>
      <c r="E1312" s="2" t="s">
        <v>312</v>
      </c>
      <c r="F1312" s="2" t="s">
        <v>1100</v>
      </c>
      <c r="G1312" s="3">
        <v>1000</v>
      </c>
      <c r="H1312" s="2" t="s">
        <v>3901</v>
      </c>
      <c r="I1312" s="2">
        <v>89</v>
      </c>
    </row>
    <row r="1313" ht="19" customHeight="1" spans="1:9">
      <c r="A1313" s="2">
        <v>7</v>
      </c>
      <c r="B1313" s="2">
        <v>7</v>
      </c>
      <c r="C1313" s="2" t="s">
        <v>324</v>
      </c>
      <c r="D1313" s="2" t="s">
        <v>312</v>
      </c>
      <c r="E1313" s="2" t="s">
        <v>312</v>
      </c>
      <c r="F1313" s="2" t="s">
        <v>3902</v>
      </c>
      <c r="G1313" s="3">
        <v>1000</v>
      </c>
      <c r="H1313" s="2" t="s">
        <v>3901</v>
      </c>
      <c r="I1313" s="2">
        <v>90</v>
      </c>
    </row>
    <row r="1314" ht="19" customHeight="1" spans="1:9">
      <c r="A1314" s="2">
        <v>7</v>
      </c>
      <c r="B1314" s="2">
        <v>7</v>
      </c>
      <c r="C1314" s="2" t="s">
        <v>326</v>
      </c>
      <c r="D1314" s="2" t="s">
        <v>312</v>
      </c>
      <c r="E1314" s="2" t="s">
        <v>312</v>
      </c>
      <c r="F1314" s="2" t="s">
        <v>3902</v>
      </c>
      <c r="G1314" s="3">
        <v>1000</v>
      </c>
      <c r="H1314" s="2" t="s">
        <v>3901</v>
      </c>
      <c r="I1314" s="2">
        <v>91</v>
      </c>
    </row>
    <row r="1315" ht="19" customHeight="1" spans="1:9">
      <c r="A1315" s="2">
        <v>7</v>
      </c>
      <c r="B1315" s="2">
        <v>7</v>
      </c>
      <c r="C1315" s="2" t="s">
        <v>333</v>
      </c>
      <c r="D1315" s="2" t="s">
        <v>312</v>
      </c>
      <c r="E1315" s="2" t="s">
        <v>312</v>
      </c>
      <c r="F1315" s="2" t="s">
        <v>3902</v>
      </c>
      <c r="G1315" s="3">
        <v>1000</v>
      </c>
      <c r="H1315" s="2" t="s">
        <v>3901</v>
      </c>
      <c r="I1315" s="2">
        <v>92</v>
      </c>
    </row>
    <row r="1316" ht="19" customHeight="1" spans="1:9">
      <c r="A1316" s="2">
        <v>7</v>
      </c>
      <c r="B1316" s="2">
        <v>7</v>
      </c>
      <c r="C1316" s="2" t="s">
        <v>334</v>
      </c>
      <c r="D1316" s="2" t="s">
        <v>312</v>
      </c>
      <c r="E1316" s="2" t="s">
        <v>312</v>
      </c>
      <c r="F1316" s="2" t="s">
        <v>1100</v>
      </c>
      <c r="G1316" s="3">
        <v>1000</v>
      </c>
      <c r="H1316" s="2" t="s">
        <v>3901</v>
      </c>
      <c r="I1316" s="2">
        <v>93</v>
      </c>
    </row>
    <row r="1317" ht="19" customHeight="1" spans="1:9">
      <c r="A1317" s="2">
        <v>7</v>
      </c>
      <c r="B1317" s="2">
        <v>7</v>
      </c>
      <c r="C1317" s="2" t="s">
        <v>336</v>
      </c>
      <c r="D1317" s="2" t="s">
        <v>312</v>
      </c>
      <c r="E1317" s="2" t="s">
        <v>312</v>
      </c>
      <c r="F1317" s="2" t="s">
        <v>4</v>
      </c>
      <c r="G1317" s="3">
        <v>1000</v>
      </c>
      <c r="H1317" s="2" t="s">
        <v>3901</v>
      </c>
      <c r="I1317" s="2">
        <v>94</v>
      </c>
    </row>
    <row r="1318" ht="19" customHeight="1" spans="1:9">
      <c r="A1318" s="2">
        <v>7</v>
      </c>
      <c r="B1318" s="2">
        <v>7</v>
      </c>
      <c r="C1318" s="2" t="s">
        <v>337</v>
      </c>
      <c r="D1318" s="2" t="s">
        <v>312</v>
      </c>
      <c r="E1318" s="2" t="s">
        <v>312</v>
      </c>
      <c r="F1318" s="2" t="s">
        <v>3902</v>
      </c>
      <c r="G1318" s="3">
        <v>1000</v>
      </c>
      <c r="H1318" s="2" t="s">
        <v>3901</v>
      </c>
      <c r="I1318" s="2">
        <v>95</v>
      </c>
    </row>
    <row r="1319" ht="19" customHeight="1" spans="1:9">
      <c r="A1319" s="2">
        <v>7</v>
      </c>
      <c r="B1319" s="2">
        <v>7</v>
      </c>
      <c r="C1319" s="2" t="s">
        <v>3493</v>
      </c>
      <c r="D1319" s="2" t="s">
        <v>312</v>
      </c>
      <c r="E1319" s="2" t="s">
        <v>312</v>
      </c>
      <c r="F1319" s="2" t="s">
        <v>3902</v>
      </c>
      <c r="G1319" s="3">
        <v>903.23</v>
      </c>
      <c r="H1319" s="2" t="s">
        <v>3901</v>
      </c>
      <c r="I1319" s="2">
        <v>96</v>
      </c>
    </row>
    <row r="1320" ht="19" customHeight="1" spans="1:9">
      <c r="A1320" s="2">
        <v>7</v>
      </c>
      <c r="B1320" s="2">
        <v>7</v>
      </c>
      <c r="C1320" s="2" t="s">
        <v>339</v>
      </c>
      <c r="D1320" s="2" t="s">
        <v>312</v>
      </c>
      <c r="E1320" s="2" t="s">
        <v>312</v>
      </c>
      <c r="F1320" s="2" t="s">
        <v>3902</v>
      </c>
      <c r="G1320" s="3">
        <v>741.94</v>
      </c>
      <c r="H1320" s="2" t="s">
        <v>3901</v>
      </c>
      <c r="I1320" s="2">
        <v>97</v>
      </c>
    </row>
    <row r="1321" ht="19" customHeight="1" spans="1:9">
      <c r="A1321" s="2">
        <v>7</v>
      </c>
      <c r="B1321" s="2">
        <v>7</v>
      </c>
      <c r="C1321" s="2" t="s">
        <v>341</v>
      </c>
      <c r="D1321" s="2" t="s">
        <v>312</v>
      </c>
      <c r="E1321" s="2" t="s">
        <v>312</v>
      </c>
      <c r="F1321" s="2" t="s">
        <v>4</v>
      </c>
      <c r="G1321" s="3">
        <v>1000</v>
      </c>
      <c r="H1321" s="2" t="s">
        <v>3901</v>
      </c>
      <c r="I1321" s="2">
        <v>98</v>
      </c>
    </row>
    <row r="1322" ht="19" customHeight="1" spans="1:9">
      <c r="A1322" s="2">
        <v>7</v>
      </c>
      <c r="B1322" s="2">
        <v>7</v>
      </c>
      <c r="C1322" s="2" t="s">
        <v>344</v>
      </c>
      <c r="D1322" s="2" t="s">
        <v>312</v>
      </c>
      <c r="E1322" s="2" t="s">
        <v>312</v>
      </c>
      <c r="F1322" s="2" t="s">
        <v>3902</v>
      </c>
      <c r="G1322" s="3">
        <v>1000</v>
      </c>
      <c r="H1322" s="2" t="s">
        <v>3901</v>
      </c>
      <c r="I1322" s="2">
        <v>99</v>
      </c>
    </row>
    <row r="1323" ht="19" customHeight="1" spans="1:9">
      <c r="A1323" s="2">
        <v>7</v>
      </c>
      <c r="B1323" s="2">
        <v>7</v>
      </c>
      <c r="C1323" s="2" t="s">
        <v>345</v>
      </c>
      <c r="D1323" s="2" t="s">
        <v>312</v>
      </c>
      <c r="E1323" s="2" t="s">
        <v>312</v>
      </c>
      <c r="F1323" s="2" t="s">
        <v>4</v>
      </c>
      <c r="G1323" s="3">
        <v>1000</v>
      </c>
      <c r="H1323" s="2" t="s">
        <v>3901</v>
      </c>
      <c r="I1323" s="2">
        <v>100</v>
      </c>
    </row>
    <row r="1324" ht="19" customHeight="1" spans="1:9">
      <c r="A1324" s="2">
        <v>7</v>
      </c>
      <c r="B1324" s="2">
        <v>7</v>
      </c>
      <c r="C1324" s="2" t="s">
        <v>72</v>
      </c>
      <c r="D1324" s="2" t="s">
        <v>66</v>
      </c>
      <c r="E1324" s="2" t="s">
        <v>66</v>
      </c>
      <c r="F1324" s="2" t="s">
        <v>1100</v>
      </c>
      <c r="G1324" s="3">
        <v>260</v>
      </c>
      <c r="H1324" s="2" t="s">
        <v>3901</v>
      </c>
      <c r="I1324" s="2">
        <v>101</v>
      </c>
    </row>
    <row r="1325" ht="19" customHeight="1" spans="1:9">
      <c r="A1325" s="2">
        <v>7</v>
      </c>
      <c r="B1325" s="2">
        <v>7</v>
      </c>
      <c r="C1325" s="2" t="s">
        <v>77</v>
      </c>
      <c r="D1325" s="2" t="s">
        <v>66</v>
      </c>
      <c r="E1325" s="2" t="s">
        <v>66</v>
      </c>
      <c r="F1325" s="2" t="s">
        <v>4</v>
      </c>
      <c r="G1325" s="3">
        <v>150</v>
      </c>
      <c r="H1325" s="2" t="s">
        <v>3901</v>
      </c>
      <c r="I1325" s="2">
        <v>102</v>
      </c>
    </row>
    <row r="1326" ht="19" customHeight="1" spans="1:9">
      <c r="A1326" s="2">
        <v>7</v>
      </c>
      <c r="B1326" s="2">
        <v>7</v>
      </c>
      <c r="C1326" s="2" t="s">
        <v>80</v>
      </c>
      <c r="D1326" s="2" t="s">
        <v>66</v>
      </c>
      <c r="E1326" s="2" t="s">
        <v>66</v>
      </c>
      <c r="F1326" s="2" t="s">
        <v>1100</v>
      </c>
      <c r="G1326" s="3">
        <v>260</v>
      </c>
      <c r="H1326" s="2" t="s">
        <v>3901</v>
      </c>
      <c r="I1326" s="2">
        <v>103</v>
      </c>
    </row>
    <row r="1327" ht="19" customHeight="1" spans="1:9">
      <c r="A1327" s="2">
        <v>7</v>
      </c>
      <c r="B1327" s="2">
        <v>7</v>
      </c>
      <c r="C1327" s="2" t="s">
        <v>82</v>
      </c>
      <c r="D1327" s="2" t="s">
        <v>66</v>
      </c>
      <c r="E1327" s="2" t="s">
        <v>66</v>
      </c>
      <c r="F1327" s="2" t="s">
        <v>1100</v>
      </c>
      <c r="G1327" s="3">
        <v>260</v>
      </c>
      <c r="H1327" s="2" t="s">
        <v>3901</v>
      </c>
      <c r="I1327" s="2">
        <v>104</v>
      </c>
    </row>
    <row r="1328" ht="19" customHeight="1" spans="1:9">
      <c r="A1328" s="2">
        <v>7</v>
      </c>
      <c r="B1328" s="2">
        <v>7</v>
      </c>
      <c r="C1328" s="2" t="s">
        <v>3146</v>
      </c>
      <c r="D1328" s="2" t="s">
        <v>66</v>
      </c>
      <c r="E1328" s="2" t="s">
        <v>66</v>
      </c>
      <c r="F1328" s="2" t="s">
        <v>4</v>
      </c>
      <c r="G1328" s="3">
        <v>150</v>
      </c>
      <c r="H1328" s="2" t="s">
        <v>3901</v>
      </c>
      <c r="I1328" s="2">
        <v>105</v>
      </c>
    </row>
    <row r="1329" ht="19" customHeight="1" spans="1:9">
      <c r="A1329" s="2">
        <v>7</v>
      </c>
      <c r="B1329" s="2">
        <v>7</v>
      </c>
      <c r="C1329" s="2" t="s">
        <v>3152</v>
      </c>
      <c r="D1329" s="2" t="s">
        <v>66</v>
      </c>
      <c r="E1329" s="2" t="s">
        <v>66</v>
      </c>
      <c r="F1329" s="2" t="s">
        <v>3902</v>
      </c>
      <c r="G1329" s="3">
        <v>145.16</v>
      </c>
      <c r="H1329" s="2" t="s">
        <v>3901</v>
      </c>
      <c r="I1329" s="2">
        <v>106</v>
      </c>
    </row>
    <row r="1330" ht="19" customHeight="1" spans="1:9">
      <c r="A1330" s="2">
        <v>7</v>
      </c>
      <c r="B1330" s="2">
        <v>7</v>
      </c>
      <c r="C1330" s="2" t="s">
        <v>83</v>
      </c>
      <c r="D1330" s="2" t="s">
        <v>66</v>
      </c>
      <c r="E1330" s="2" t="s">
        <v>66</v>
      </c>
      <c r="F1330" s="2" t="s">
        <v>4</v>
      </c>
      <c r="G1330" s="3">
        <v>260</v>
      </c>
      <c r="H1330" s="2" t="s">
        <v>3901</v>
      </c>
      <c r="I1330" s="2">
        <v>107</v>
      </c>
    </row>
    <row r="1331" ht="19" customHeight="1" spans="1:9">
      <c r="A1331" s="2">
        <v>7</v>
      </c>
      <c r="B1331" s="2">
        <v>7</v>
      </c>
      <c r="C1331" s="2" t="s">
        <v>85</v>
      </c>
      <c r="D1331" s="2" t="s">
        <v>66</v>
      </c>
      <c r="E1331" s="2" t="s">
        <v>66</v>
      </c>
      <c r="F1331" s="2" t="s">
        <v>4</v>
      </c>
      <c r="G1331" s="3">
        <v>260</v>
      </c>
      <c r="H1331" s="2" t="s">
        <v>3901</v>
      </c>
      <c r="I1331" s="2">
        <v>108</v>
      </c>
    </row>
    <row r="1332" ht="19" customHeight="1" spans="1:9">
      <c r="A1332" s="2">
        <v>7</v>
      </c>
      <c r="B1332" s="2">
        <v>7</v>
      </c>
      <c r="C1332" s="2" t="s">
        <v>86</v>
      </c>
      <c r="D1332" s="2" t="s">
        <v>66</v>
      </c>
      <c r="E1332" s="2" t="s">
        <v>66</v>
      </c>
      <c r="F1332" s="2" t="s">
        <v>1100</v>
      </c>
      <c r="G1332" s="3">
        <v>260</v>
      </c>
      <c r="H1332" s="2" t="s">
        <v>3901</v>
      </c>
      <c r="I1332" s="2">
        <v>109</v>
      </c>
    </row>
    <row r="1333" ht="19" customHeight="1" spans="1:9">
      <c r="A1333" s="2">
        <v>7</v>
      </c>
      <c r="B1333" s="2">
        <v>7</v>
      </c>
      <c r="C1333" s="2" t="s">
        <v>3430</v>
      </c>
      <c r="D1333" s="2" t="s">
        <v>66</v>
      </c>
      <c r="E1333" s="2" t="s">
        <v>66</v>
      </c>
      <c r="F1333" s="2" t="s">
        <v>4</v>
      </c>
      <c r="G1333" s="3">
        <v>260</v>
      </c>
      <c r="H1333" s="2" t="s">
        <v>3901</v>
      </c>
      <c r="I1333" s="2">
        <v>110</v>
      </c>
    </row>
    <row r="1334" ht="19" customHeight="1" spans="1:9">
      <c r="A1334" s="2">
        <v>7</v>
      </c>
      <c r="B1334" s="2">
        <v>7</v>
      </c>
      <c r="C1334" s="2" t="s">
        <v>89</v>
      </c>
      <c r="D1334" s="2" t="s">
        <v>66</v>
      </c>
      <c r="E1334" s="2" t="s">
        <v>66</v>
      </c>
      <c r="F1334" s="2" t="s">
        <v>1100</v>
      </c>
      <c r="G1334" s="3">
        <v>150</v>
      </c>
      <c r="H1334" s="2" t="s">
        <v>3901</v>
      </c>
      <c r="I1334" s="2">
        <v>111</v>
      </c>
    </row>
    <row r="1335" ht="19" customHeight="1" spans="1:9">
      <c r="A1335" s="2">
        <v>7</v>
      </c>
      <c r="B1335" s="2">
        <v>7</v>
      </c>
      <c r="C1335" s="2" t="s">
        <v>3450</v>
      </c>
      <c r="D1335" s="2" t="s">
        <v>66</v>
      </c>
      <c r="E1335" s="2" t="s">
        <v>66</v>
      </c>
      <c r="F1335" s="2" t="s">
        <v>4</v>
      </c>
      <c r="G1335" s="3">
        <v>260</v>
      </c>
      <c r="H1335" s="2" t="s">
        <v>3901</v>
      </c>
      <c r="I1335" s="2">
        <v>112</v>
      </c>
    </row>
    <row r="1336" ht="19" customHeight="1" spans="1:9">
      <c r="A1336" s="2">
        <v>7</v>
      </c>
      <c r="B1336" s="2">
        <v>7</v>
      </c>
      <c r="C1336" s="2" t="s">
        <v>91</v>
      </c>
      <c r="D1336" s="2" t="s">
        <v>66</v>
      </c>
      <c r="E1336" s="2" t="s">
        <v>66</v>
      </c>
      <c r="F1336" s="2" t="s">
        <v>4</v>
      </c>
      <c r="G1336" s="3">
        <v>150</v>
      </c>
      <c r="H1336" s="2" t="s">
        <v>3901</v>
      </c>
      <c r="I1336" s="2">
        <v>113</v>
      </c>
    </row>
    <row r="1337" ht="19" customHeight="1" spans="1:9">
      <c r="A1337" s="2">
        <v>7</v>
      </c>
      <c r="B1337" s="2">
        <v>7</v>
      </c>
      <c r="C1337" s="2" t="s">
        <v>705</v>
      </c>
      <c r="D1337" s="2" t="s">
        <v>66</v>
      </c>
      <c r="E1337" s="2" t="s">
        <v>66</v>
      </c>
      <c r="F1337" s="2" t="s">
        <v>4</v>
      </c>
      <c r="G1337" s="3">
        <v>150</v>
      </c>
      <c r="H1337" s="2" t="s">
        <v>3901</v>
      </c>
      <c r="I1337" s="2">
        <v>114</v>
      </c>
    </row>
    <row r="1338" ht="19" customHeight="1" spans="1:9">
      <c r="A1338" s="2">
        <v>7</v>
      </c>
      <c r="B1338" s="2">
        <v>7</v>
      </c>
      <c r="C1338" s="2" t="s">
        <v>93</v>
      </c>
      <c r="D1338" s="2" t="s">
        <v>66</v>
      </c>
      <c r="E1338" s="2" t="s">
        <v>66</v>
      </c>
      <c r="F1338" s="2" t="s">
        <v>1100</v>
      </c>
      <c r="G1338" s="3">
        <v>14.52</v>
      </c>
      <c r="H1338" s="2" t="s">
        <v>3901</v>
      </c>
      <c r="I1338" s="2">
        <v>115</v>
      </c>
    </row>
    <row r="1339" ht="19" customHeight="1" spans="1:9">
      <c r="A1339" s="2">
        <v>7</v>
      </c>
      <c r="B1339" s="2">
        <v>7</v>
      </c>
      <c r="C1339" s="2" t="s">
        <v>97</v>
      </c>
      <c r="D1339" s="2" t="s">
        <v>66</v>
      </c>
      <c r="E1339" s="2" t="s">
        <v>66</v>
      </c>
      <c r="F1339" s="2" t="s">
        <v>4</v>
      </c>
      <c r="G1339" s="3">
        <v>150</v>
      </c>
      <c r="H1339" s="2" t="s">
        <v>3901</v>
      </c>
      <c r="I1339" s="2">
        <v>116</v>
      </c>
    </row>
    <row r="1340" ht="19" customHeight="1" spans="1:9">
      <c r="A1340" s="2">
        <v>7</v>
      </c>
      <c r="B1340" s="2">
        <v>7</v>
      </c>
      <c r="C1340" s="2" t="s">
        <v>99</v>
      </c>
      <c r="D1340" s="2" t="s">
        <v>66</v>
      </c>
      <c r="E1340" s="2" t="s">
        <v>66</v>
      </c>
      <c r="F1340" s="2" t="s">
        <v>4</v>
      </c>
      <c r="G1340" s="3">
        <v>150</v>
      </c>
      <c r="H1340" s="2" t="s">
        <v>3901</v>
      </c>
      <c r="I1340" s="2">
        <v>117</v>
      </c>
    </row>
    <row r="1341" ht="19" customHeight="1" spans="1:9">
      <c r="A1341" s="2">
        <v>7</v>
      </c>
      <c r="B1341" s="2">
        <v>7</v>
      </c>
      <c r="C1341" s="2" t="s">
        <v>101</v>
      </c>
      <c r="D1341" s="2" t="s">
        <v>66</v>
      </c>
      <c r="E1341" s="2" t="s">
        <v>66</v>
      </c>
      <c r="F1341" s="2" t="s">
        <v>1100</v>
      </c>
      <c r="G1341" s="3">
        <v>150</v>
      </c>
      <c r="H1341" s="2" t="s">
        <v>3901</v>
      </c>
      <c r="I1341" s="2">
        <v>118</v>
      </c>
    </row>
    <row r="1342" ht="19" customHeight="1" spans="1:9">
      <c r="A1342" s="2">
        <v>7</v>
      </c>
      <c r="B1342" s="2">
        <v>7</v>
      </c>
      <c r="C1342" s="2" t="s">
        <v>102</v>
      </c>
      <c r="D1342" s="2" t="s">
        <v>66</v>
      </c>
      <c r="E1342" s="2" t="s">
        <v>66</v>
      </c>
      <c r="F1342" s="2" t="s">
        <v>4</v>
      </c>
      <c r="G1342" s="3">
        <v>150</v>
      </c>
      <c r="H1342" s="2" t="s">
        <v>3901</v>
      </c>
      <c r="I1342" s="2">
        <v>119</v>
      </c>
    </row>
    <row r="1343" ht="19" customHeight="1" spans="1:9">
      <c r="A1343" s="2">
        <v>7</v>
      </c>
      <c r="B1343" s="2">
        <v>7</v>
      </c>
      <c r="C1343" s="2" t="s">
        <v>103</v>
      </c>
      <c r="D1343" s="2" t="s">
        <v>66</v>
      </c>
      <c r="E1343" s="2" t="s">
        <v>66</v>
      </c>
      <c r="F1343" s="2" t="s">
        <v>4</v>
      </c>
      <c r="G1343" s="3">
        <v>150</v>
      </c>
      <c r="H1343" s="2" t="s">
        <v>3901</v>
      </c>
      <c r="I1343" s="2">
        <v>120</v>
      </c>
    </row>
    <row r="1344" ht="19" customHeight="1" spans="1:9">
      <c r="A1344" s="2">
        <v>7</v>
      </c>
      <c r="B1344" s="2">
        <v>7</v>
      </c>
      <c r="C1344" s="2" t="s">
        <v>706</v>
      </c>
      <c r="D1344" s="2" t="s">
        <v>66</v>
      </c>
      <c r="E1344" s="2" t="s">
        <v>66</v>
      </c>
      <c r="F1344" s="2" t="s">
        <v>4</v>
      </c>
      <c r="G1344" s="3">
        <v>150</v>
      </c>
      <c r="H1344" s="2" t="s">
        <v>3901</v>
      </c>
      <c r="I1344" s="2">
        <v>121</v>
      </c>
    </row>
    <row r="1345" ht="19" customHeight="1" spans="1:9">
      <c r="A1345" s="2">
        <v>7</v>
      </c>
      <c r="B1345" s="2">
        <v>7</v>
      </c>
      <c r="C1345" s="2" t="s">
        <v>105</v>
      </c>
      <c r="D1345" s="2" t="s">
        <v>66</v>
      </c>
      <c r="E1345" s="2" t="s">
        <v>66</v>
      </c>
      <c r="F1345" s="2" t="s">
        <v>4</v>
      </c>
      <c r="G1345" s="3">
        <v>150</v>
      </c>
      <c r="H1345" s="2" t="s">
        <v>3901</v>
      </c>
      <c r="I1345" s="2">
        <v>122</v>
      </c>
    </row>
    <row r="1346" ht="19" customHeight="1" spans="1:9">
      <c r="A1346" s="2">
        <v>7</v>
      </c>
      <c r="B1346" s="2">
        <v>7</v>
      </c>
      <c r="C1346" s="2" t="s">
        <v>707</v>
      </c>
      <c r="D1346" s="2" t="s">
        <v>66</v>
      </c>
      <c r="E1346" s="2" t="s">
        <v>66</v>
      </c>
      <c r="F1346" s="2" t="s">
        <v>4</v>
      </c>
      <c r="G1346" s="3">
        <v>150</v>
      </c>
      <c r="H1346" s="2" t="s">
        <v>3901</v>
      </c>
      <c r="I1346" s="2">
        <v>123</v>
      </c>
    </row>
    <row r="1347" ht="19" customHeight="1" spans="1:9">
      <c r="A1347" s="2">
        <v>7</v>
      </c>
      <c r="B1347" s="2">
        <v>7</v>
      </c>
      <c r="C1347" s="2" t="s">
        <v>108</v>
      </c>
      <c r="D1347" s="2" t="s">
        <v>66</v>
      </c>
      <c r="E1347" s="2" t="s">
        <v>66</v>
      </c>
      <c r="F1347" s="2" t="s">
        <v>4</v>
      </c>
      <c r="G1347" s="3">
        <v>150</v>
      </c>
      <c r="H1347" s="2" t="s">
        <v>3901</v>
      </c>
      <c r="I1347" s="2">
        <v>124</v>
      </c>
    </row>
    <row r="1348" ht="19" customHeight="1" spans="1:9">
      <c r="A1348" s="2">
        <v>7</v>
      </c>
      <c r="B1348" s="2">
        <v>7</v>
      </c>
      <c r="C1348" s="2" t="s">
        <v>273</v>
      </c>
      <c r="D1348" s="2" t="s">
        <v>274</v>
      </c>
      <c r="E1348" s="2" t="s">
        <v>274</v>
      </c>
      <c r="F1348" s="2" t="s">
        <v>1100</v>
      </c>
      <c r="G1348" s="3">
        <v>260</v>
      </c>
      <c r="H1348" s="2" t="s">
        <v>3901</v>
      </c>
      <c r="I1348" s="2">
        <v>125</v>
      </c>
    </row>
    <row r="1349" ht="19" customHeight="1" spans="1:9">
      <c r="A1349" s="2">
        <v>7</v>
      </c>
      <c r="B1349" s="2">
        <v>4</v>
      </c>
      <c r="C1349" s="2" t="s">
        <v>273</v>
      </c>
      <c r="D1349" s="2" t="s">
        <v>274</v>
      </c>
      <c r="E1349" s="2" t="s">
        <v>274</v>
      </c>
      <c r="F1349" s="2" t="s">
        <v>694</v>
      </c>
      <c r="G1349" s="3">
        <v>242.67</v>
      </c>
      <c r="H1349" s="2" t="s">
        <v>3901</v>
      </c>
      <c r="I1349" s="2">
        <v>126</v>
      </c>
    </row>
    <row r="1350" ht="19" customHeight="1" spans="1:9">
      <c r="A1350" s="2">
        <v>7</v>
      </c>
      <c r="B1350" s="2">
        <v>7</v>
      </c>
      <c r="C1350" s="2" t="s">
        <v>279</v>
      </c>
      <c r="D1350" s="2" t="s">
        <v>274</v>
      </c>
      <c r="E1350" s="2" t="s">
        <v>274</v>
      </c>
      <c r="F1350" s="2" t="s">
        <v>1100</v>
      </c>
      <c r="G1350" s="3">
        <v>260</v>
      </c>
      <c r="H1350" s="2" t="s">
        <v>3901</v>
      </c>
      <c r="I1350" s="2">
        <v>127</v>
      </c>
    </row>
    <row r="1351" ht="19" customHeight="1" spans="1:9">
      <c r="A1351" s="2">
        <v>7</v>
      </c>
      <c r="B1351" s="2">
        <v>4</v>
      </c>
      <c r="C1351" s="2" t="s">
        <v>279</v>
      </c>
      <c r="D1351" s="2" t="s">
        <v>274</v>
      </c>
      <c r="E1351" s="2" t="s">
        <v>274</v>
      </c>
      <c r="F1351" s="2" t="s">
        <v>694</v>
      </c>
      <c r="G1351" s="3">
        <v>208</v>
      </c>
      <c r="H1351" s="2" t="s">
        <v>3901</v>
      </c>
      <c r="I1351" s="2">
        <v>128</v>
      </c>
    </row>
    <row r="1352" ht="19" customHeight="1" spans="1:9">
      <c r="A1352" s="2">
        <v>7</v>
      </c>
      <c r="B1352" s="2">
        <v>7</v>
      </c>
      <c r="C1352" s="2" t="s">
        <v>3504</v>
      </c>
      <c r="D1352" s="2" t="s">
        <v>274</v>
      </c>
      <c r="E1352" s="2" t="s">
        <v>274</v>
      </c>
      <c r="F1352" s="2" t="s">
        <v>3902</v>
      </c>
      <c r="G1352" s="3">
        <v>25.16</v>
      </c>
      <c r="H1352" s="2" t="s">
        <v>3901</v>
      </c>
      <c r="I1352" s="2">
        <v>129</v>
      </c>
    </row>
    <row r="1353" ht="19" customHeight="1" spans="1:9">
      <c r="A1353" s="2">
        <v>7</v>
      </c>
      <c r="B1353" s="2">
        <v>7</v>
      </c>
      <c r="C1353" s="2" t="s">
        <v>3652</v>
      </c>
      <c r="D1353" s="2" t="s">
        <v>274</v>
      </c>
      <c r="E1353" s="2" t="s">
        <v>274</v>
      </c>
      <c r="F1353" s="2" t="s">
        <v>3902</v>
      </c>
      <c r="G1353" s="3">
        <v>167.74</v>
      </c>
      <c r="H1353" s="2" t="s">
        <v>3901</v>
      </c>
      <c r="I1353" s="2">
        <v>130</v>
      </c>
    </row>
    <row r="1354" ht="19" customHeight="1" spans="1:9">
      <c r="A1354" s="2">
        <v>7</v>
      </c>
      <c r="B1354" s="2">
        <v>7</v>
      </c>
      <c r="C1354" s="2" t="s">
        <v>280</v>
      </c>
      <c r="D1354" s="2" t="s">
        <v>274</v>
      </c>
      <c r="E1354" s="2" t="s">
        <v>274</v>
      </c>
      <c r="F1354" s="2" t="s">
        <v>1100</v>
      </c>
      <c r="G1354" s="3">
        <v>260</v>
      </c>
      <c r="H1354" s="2" t="s">
        <v>3901</v>
      </c>
      <c r="I1354" s="2">
        <v>131</v>
      </c>
    </row>
    <row r="1355" ht="19" customHeight="1" spans="1:9">
      <c r="A1355" s="2">
        <v>7</v>
      </c>
      <c r="B1355" s="2">
        <v>7</v>
      </c>
      <c r="C1355" s="2" t="s">
        <v>281</v>
      </c>
      <c r="D1355" s="2" t="s">
        <v>274</v>
      </c>
      <c r="E1355" s="2" t="s">
        <v>274</v>
      </c>
      <c r="F1355" s="2" t="s">
        <v>1100</v>
      </c>
      <c r="G1355" s="3">
        <v>260</v>
      </c>
      <c r="H1355" s="2" t="s">
        <v>3901</v>
      </c>
      <c r="I1355" s="2">
        <v>132</v>
      </c>
    </row>
    <row r="1356" ht="19" customHeight="1" spans="1:9">
      <c r="A1356" s="2">
        <v>7</v>
      </c>
      <c r="B1356" s="2">
        <v>4</v>
      </c>
      <c r="C1356" s="2" t="s">
        <v>281</v>
      </c>
      <c r="D1356" s="2" t="s">
        <v>274</v>
      </c>
      <c r="E1356" s="2" t="s">
        <v>274</v>
      </c>
      <c r="F1356" s="2" t="s">
        <v>694</v>
      </c>
      <c r="G1356" s="3">
        <v>208</v>
      </c>
      <c r="H1356" s="2" t="s">
        <v>3901</v>
      </c>
      <c r="I1356" s="2">
        <v>133</v>
      </c>
    </row>
    <row r="1357" ht="19" customHeight="1" spans="1:9">
      <c r="A1357" s="2">
        <v>7</v>
      </c>
      <c r="B1357" s="2">
        <v>7</v>
      </c>
      <c r="C1357" s="2" t="s">
        <v>283</v>
      </c>
      <c r="D1357" s="2" t="s">
        <v>274</v>
      </c>
      <c r="E1357" s="2" t="s">
        <v>274</v>
      </c>
      <c r="F1357" s="2" t="s">
        <v>1100</v>
      </c>
      <c r="G1357" s="3">
        <v>150</v>
      </c>
      <c r="H1357" s="2" t="s">
        <v>3901</v>
      </c>
      <c r="I1357" s="2">
        <v>134</v>
      </c>
    </row>
    <row r="1358" ht="19" customHeight="1" spans="1:9">
      <c r="A1358" s="2">
        <v>7</v>
      </c>
      <c r="B1358" s="2">
        <v>7</v>
      </c>
      <c r="C1358" s="2" t="s">
        <v>286</v>
      </c>
      <c r="D1358" s="2" t="s">
        <v>274</v>
      </c>
      <c r="E1358" s="2" t="s">
        <v>274</v>
      </c>
      <c r="F1358" s="2" t="s">
        <v>4</v>
      </c>
      <c r="G1358" s="3">
        <v>260</v>
      </c>
      <c r="H1358" s="2" t="s">
        <v>3901</v>
      </c>
      <c r="I1358" s="2">
        <v>135</v>
      </c>
    </row>
    <row r="1359" ht="19" customHeight="1" spans="1:9">
      <c r="A1359" s="2">
        <v>7</v>
      </c>
      <c r="B1359" s="2">
        <v>7</v>
      </c>
      <c r="C1359" s="2" t="s">
        <v>288</v>
      </c>
      <c r="D1359" s="2" t="s">
        <v>274</v>
      </c>
      <c r="E1359" s="2" t="s">
        <v>274</v>
      </c>
      <c r="F1359" s="2" t="s">
        <v>1100</v>
      </c>
      <c r="G1359" s="3">
        <v>150</v>
      </c>
      <c r="H1359" s="2" t="s">
        <v>3901</v>
      </c>
      <c r="I1359" s="2">
        <v>136</v>
      </c>
    </row>
    <row r="1360" ht="19" customHeight="1" spans="1:9">
      <c r="A1360" s="2">
        <v>7</v>
      </c>
      <c r="B1360" s="2">
        <v>7</v>
      </c>
      <c r="C1360" s="2" t="s">
        <v>289</v>
      </c>
      <c r="D1360" s="2" t="s">
        <v>274</v>
      </c>
      <c r="E1360" s="2" t="s">
        <v>274</v>
      </c>
      <c r="F1360" s="2" t="s">
        <v>4</v>
      </c>
      <c r="G1360" s="3">
        <v>260</v>
      </c>
      <c r="H1360" s="2" t="s">
        <v>3901</v>
      </c>
      <c r="I1360" s="2">
        <v>137</v>
      </c>
    </row>
    <row r="1361" ht="19" customHeight="1" spans="1:9">
      <c r="A1361" s="2">
        <v>7</v>
      </c>
      <c r="B1361" s="2">
        <v>7</v>
      </c>
      <c r="C1361" s="2" t="s">
        <v>290</v>
      </c>
      <c r="D1361" s="2" t="s">
        <v>274</v>
      </c>
      <c r="E1361" s="2" t="s">
        <v>274</v>
      </c>
      <c r="F1361" s="2" t="s">
        <v>3902</v>
      </c>
      <c r="G1361" s="3">
        <v>260</v>
      </c>
      <c r="H1361" s="2" t="s">
        <v>3901</v>
      </c>
      <c r="I1361" s="2">
        <v>138</v>
      </c>
    </row>
    <row r="1362" ht="19" customHeight="1" spans="1:9">
      <c r="A1362" s="2">
        <v>7</v>
      </c>
      <c r="B1362" s="2">
        <v>7</v>
      </c>
      <c r="C1362" s="2" t="s">
        <v>292</v>
      </c>
      <c r="D1362" s="2" t="s">
        <v>274</v>
      </c>
      <c r="E1362" s="2" t="s">
        <v>274</v>
      </c>
      <c r="F1362" s="2" t="s">
        <v>4</v>
      </c>
      <c r="G1362" s="3">
        <v>260</v>
      </c>
      <c r="H1362" s="2" t="s">
        <v>3901</v>
      </c>
      <c r="I1362" s="2">
        <v>139</v>
      </c>
    </row>
    <row r="1363" ht="19" customHeight="1" spans="1:9">
      <c r="A1363" s="2">
        <v>7</v>
      </c>
      <c r="B1363" s="2">
        <v>7</v>
      </c>
      <c r="C1363" s="2" t="s">
        <v>298</v>
      </c>
      <c r="D1363" s="2" t="s">
        <v>274</v>
      </c>
      <c r="E1363" s="2" t="s">
        <v>274</v>
      </c>
      <c r="F1363" s="2" t="s">
        <v>4</v>
      </c>
      <c r="G1363" s="3">
        <v>150</v>
      </c>
      <c r="H1363" s="2" t="s">
        <v>3901</v>
      </c>
      <c r="I1363" s="2">
        <v>140</v>
      </c>
    </row>
    <row r="1364" ht="19" customHeight="1" spans="1:9">
      <c r="A1364" s="2">
        <v>7</v>
      </c>
      <c r="B1364" s="2">
        <v>7</v>
      </c>
      <c r="C1364" s="2" t="s">
        <v>299</v>
      </c>
      <c r="D1364" s="2" t="s">
        <v>274</v>
      </c>
      <c r="E1364" s="2" t="s">
        <v>274</v>
      </c>
      <c r="F1364" s="2" t="s">
        <v>1100</v>
      </c>
      <c r="G1364" s="3">
        <v>53.23</v>
      </c>
      <c r="H1364" s="2" t="s">
        <v>3901</v>
      </c>
      <c r="I1364" s="2">
        <v>141</v>
      </c>
    </row>
    <row r="1365" ht="19" customHeight="1" spans="1:9">
      <c r="A1365" s="2">
        <v>7</v>
      </c>
      <c r="B1365" s="2">
        <v>7</v>
      </c>
      <c r="C1365" s="2" t="s">
        <v>302</v>
      </c>
      <c r="D1365" s="2" t="s">
        <v>274</v>
      </c>
      <c r="E1365" s="2" t="s">
        <v>274</v>
      </c>
      <c r="F1365" s="2" t="s">
        <v>1100</v>
      </c>
      <c r="G1365" s="3">
        <v>48.39</v>
      </c>
      <c r="H1365" s="2" t="s">
        <v>3901</v>
      </c>
      <c r="I1365" s="2">
        <v>142</v>
      </c>
    </row>
    <row r="1366" ht="19" customHeight="1" spans="1:9">
      <c r="A1366" s="2">
        <v>7</v>
      </c>
      <c r="B1366" s="2">
        <v>7</v>
      </c>
      <c r="C1366" s="2" t="s">
        <v>308</v>
      </c>
      <c r="D1366" s="2" t="s">
        <v>274</v>
      </c>
      <c r="E1366" s="2" t="s">
        <v>274</v>
      </c>
      <c r="F1366" s="2" t="s">
        <v>1100</v>
      </c>
      <c r="G1366" s="3">
        <v>150</v>
      </c>
      <c r="H1366" s="2" t="s">
        <v>3901</v>
      </c>
      <c r="I1366" s="2">
        <v>143</v>
      </c>
    </row>
    <row r="1367" ht="19" customHeight="1" spans="1:9">
      <c r="A1367" s="2">
        <v>7</v>
      </c>
      <c r="B1367" s="2">
        <v>7</v>
      </c>
      <c r="C1367" s="2" t="s">
        <v>309</v>
      </c>
      <c r="D1367" s="2" t="s">
        <v>274</v>
      </c>
      <c r="E1367" s="2" t="s">
        <v>274</v>
      </c>
      <c r="F1367" s="2" t="s">
        <v>4</v>
      </c>
      <c r="G1367" s="3">
        <v>150</v>
      </c>
      <c r="H1367" s="2" t="s">
        <v>3901</v>
      </c>
      <c r="I1367" s="2">
        <v>144</v>
      </c>
    </row>
    <row r="1368" ht="19" customHeight="1" spans="1:9">
      <c r="A1368" s="2">
        <v>7</v>
      </c>
      <c r="B1368" s="2">
        <v>7</v>
      </c>
      <c r="C1368" s="2" t="s">
        <v>447</v>
      </c>
      <c r="D1368" s="2" t="s">
        <v>121</v>
      </c>
      <c r="E1368" s="2" t="s">
        <v>121</v>
      </c>
      <c r="F1368" s="2" t="s">
        <v>1100</v>
      </c>
      <c r="G1368" s="3">
        <v>1000</v>
      </c>
      <c r="H1368" s="2" t="s">
        <v>3901</v>
      </c>
      <c r="I1368" s="2">
        <v>151</v>
      </c>
    </row>
    <row r="1369" ht="19" customHeight="1" spans="1:9">
      <c r="A1369" s="2">
        <v>7</v>
      </c>
      <c r="B1369" s="2">
        <v>7</v>
      </c>
      <c r="C1369" s="2" t="s">
        <v>133</v>
      </c>
      <c r="D1369" s="2" t="s">
        <v>121</v>
      </c>
      <c r="E1369" s="2" t="s">
        <v>121</v>
      </c>
      <c r="F1369" s="2" t="s">
        <v>1100</v>
      </c>
      <c r="G1369" s="3">
        <v>1000</v>
      </c>
      <c r="H1369" s="2" t="s">
        <v>3901</v>
      </c>
      <c r="I1369" s="2">
        <v>152</v>
      </c>
    </row>
    <row r="1370" ht="19" customHeight="1" spans="1:9">
      <c r="A1370" s="2">
        <v>7</v>
      </c>
      <c r="B1370" s="2">
        <v>4</v>
      </c>
      <c r="C1370" s="2" t="s">
        <v>133</v>
      </c>
      <c r="D1370" s="2" t="s">
        <v>121</v>
      </c>
      <c r="E1370" s="2" t="s">
        <v>121</v>
      </c>
      <c r="F1370" s="2" t="s">
        <v>694</v>
      </c>
      <c r="G1370" s="3">
        <v>1000</v>
      </c>
      <c r="H1370" s="2" t="s">
        <v>3901</v>
      </c>
      <c r="I1370" s="2">
        <v>153</v>
      </c>
    </row>
    <row r="1371" ht="19" customHeight="1" spans="1:9">
      <c r="A1371" s="2">
        <v>7</v>
      </c>
      <c r="B1371" s="2">
        <v>7</v>
      </c>
      <c r="C1371" s="2" t="s">
        <v>457</v>
      </c>
      <c r="D1371" s="2" t="s">
        <v>121</v>
      </c>
      <c r="E1371" s="2" t="s">
        <v>121</v>
      </c>
      <c r="F1371" s="2" t="s">
        <v>3902</v>
      </c>
      <c r="G1371" s="3">
        <v>1000</v>
      </c>
      <c r="H1371" s="2" t="s">
        <v>3901</v>
      </c>
      <c r="I1371" s="2">
        <v>154</v>
      </c>
    </row>
    <row r="1372" ht="19" customHeight="1" spans="1:9">
      <c r="A1372" s="2">
        <v>7</v>
      </c>
      <c r="B1372" s="2">
        <v>7</v>
      </c>
      <c r="C1372" s="2" t="s">
        <v>460</v>
      </c>
      <c r="D1372" s="2" t="s">
        <v>121</v>
      </c>
      <c r="E1372" s="2" t="s">
        <v>121</v>
      </c>
      <c r="F1372" s="2" t="s">
        <v>1100</v>
      </c>
      <c r="G1372" s="3">
        <v>1000</v>
      </c>
      <c r="H1372" s="2" t="s">
        <v>3901</v>
      </c>
      <c r="I1372" s="2">
        <v>155</v>
      </c>
    </row>
    <row r="1373" ht="19" customHeight="1" spans="1:9">
      <c r="A1373" s="2">
        <v>7</v>
      </c>
      <c r="B1373" s="2">
        <v>7</v>
      </c>
      <c r="C1373" s="2" t="s">
        <v>343</v>
      </c>
      <c r="D1373" s="2" t="s">
        <v>121</v>
      </c>
      <c r="E1373" s="2" t="s">
        <v>121</v>
      </c>
      <c r="F1373" s="2" t="s">
        <v>1100</v>
      </c>
      <c r="G1373" s="3">
        <v>225.81</v>
      </c>
      <c r="H1373" s="2" t="s">
        <v>3901</v>
      </c>
      <c r="I1373" s="2">
        <v>156</v>
      </c>
    </row>
    <row r="1374" ht="19" customHeight="1" spans="1:9">
      <c r="A1374" s="2">
        <v>7</v>
      </c>
      <c r="B1374" s="2">
        <v>7</v>
      </c>
      <c r="C1374" s="2" t="s">
        <v>462</v>
      </c>
      <c r="D1374" s="2" t="s">
        <v>121</v>
      </c>
      <c r="E1374" s="2" t="s">
        <v>121</v>
      </c>
      <c r="F1374" s="2" t="s">
        <v>3902</v>
      </c>
      <c r="G1374" s="3">
        <v>1000</v>
      </c>
      <c r="H1374" s="2" t="s">
        <v>3901</v>
      </c>
      <c r="I1374" s="2">
        <v>157</v>
      </c>
    </row>
    <row r="1375" ht="19" customHeight="1" spans="1:9">
      <c r="A1375" s="2">
        <v>7</v>
      </c>
      <c r="B1375" s="2">
        <v>7</v>
      </c>
      <c r="C1375" s="2" t="s">
        <v>487</v>
      </c>
      <c r="D1375" s="2" t="s">
        <v>121</v>
      </c>
      <c r="E1375" s="2" t="s">
        <v>121</v>
      </c>
      <c r="F1375" s="2" t="s">
        <v>1100</v>
      </c>
      <c r="G1375" s="3">
        <v>150</v>
      </c>
      <c r="H1375" s="2" t="s">
        <v>3901</v>
      </c>
      <c r="I1375" s="2">
        <v>158</v>
      </c>
    </row>
    <row r="1376" ht="19" customHeight="1" spans="1:9">
      <c r="A1376" s="2">
        <v>7</v>
      </c>
      <c r="B1376" s="2">
        <v>7</v>
      </c>
      <c r="C1376" s="2" t="s">
        <v>490</v>
      </c>
      <c r="D1376" s="2" t="s">
        <v>121</v>
      </c>
      <c r="E1376" s="2" t="s">
        <v>121</v>
      </c>
      <c r="F1376" s="2" t="s">
        <v>1100</v>
      </c>
      <c r="G1376" s="3">
        <v>150</v>
      </c>
      <c r="H1376" s="2" t="s">
        <v>3901</v>
      </c>
      <c r="I1376" s="2">
        <v>159</v>
      </c>
    </row>
    <row r="1377" ht="19" customHeight="1" spans="1:9">
      <c r="A1377" s="2">
        <v>7</v>
      </c>
      <c r="B1377" s="2">
        <v>7</v>
      </c>
      <c r="C1377" s="2" t="s">
        <v>587</v>
      </c>
      <c r="D1377" s="2" t="s">
        <v>121</v>
      </c>
      <c r="E1377" s="2" t="s">
        <v>121</v>
      </c>
      <c r="F1377" s="2" t="s">
        <v>1100</v>
      </c>
      <c r="G1377" s="3">
        <v>150</v>
      </c>
      <c r="H1377" s="2" t="s">
        <v>3901</v>
      </c>
      <c r="I1377" s="2">
        <v>160</v>
      </c>
    </row>
    <row r="1378" ht="19" customHeight="1" spans="1:9">
      <c r="A1378" s="2">
        <v>7</v>
      </c>
      <c r="B1378" s="2">
        <v>7</v>
      </c>
      <c r="C1378" s="2" t="s">
        <v>597</v>
      </c>
      <c r="D1378" s="2" t="s">
        <v>121</v>
      </c>
      <c r="E1378" s="2" t="s">
        <v>121</v>
      </c>
      <c r="F1378" s="2" t="s">
        <v>1100</v>
      </c>
      <c r="G1378" s="3">
        <v>150</v>
      </c>
      <c r="H1378" s="2" t="s">
        <v>3901</v>
      </c>
      <c r="I1378" s="2">
        <v>161</v>
      </c>
    </row>
    <row r="1379" ht="19" customHeight="1" spans="1:9">
      <c r="A1379" s="2">
        <v>7</v>
      </c>
      <c r="B1379" s="2">
        <v>7</v>
      </c>
      <c r="C1379" s="2" t="s">
        <v>153</v>
      </c>
      <c r="D1379" s="2" t="s">
        <v>121</v>
      </c>
      <c r="E1379" s="2" t="s">
        <v>121</v>
      </c>
      <c r="F1379" s="2" t="s">
        <v>4</v>
      </c>
      <c r="G1379" s="3">
        <v>260</v>
      </c>
      <c r="H1379" s="2" t="s">
        <v>3901</v>
      </c>
      <c r="I1379" s="2">
        <v>162</v>
      </c>
    </row>
    <row r="1380" ht="19" customHeight="1" spans="1:9">
      <c r="A1380" s="2">
        <v>7</v>
      </c>
      <c r="B1380" s="2">
        <v>7</v>
      </c>
      <c r="C1380" s="2" t="s">
        <v>157</v>
      </c>
      <c r="D1380" s="2" t="s">
        <v>121</v>
      </c>
      <c r="E1380" s="2" t="s">
        <v>121</v>
      </c>
      <c r="F1380" s="2" t="s">
        <v>1100</v>
      </c>
      <c r="G1380" s="3">
        <v>260</v>
      </c>
      <c r="H1380" s="2" t="s">
        <v>3901</v>
      </c>
      <c r="I1380" s="2">
        <v>163</v>
      </c>
    </row>
    <row r="1381" ht="19" customHeight="1" spans="1:9">
      <c r="A1381" s="2">
        <v>7</v>
      </c>
      <c r="B1381" s="2">
        <v>7</v>
      </c>
      <c r="C1381" s="2" t="s">
        <v>160</v>
      </c>
      <c r="D1381" s="2" t="s">
        <v>121</v>
      </c>
      <c r="E1381" s="2" t="s">
        <v>121</v>
      </c>
      <c r="F1381" s="2" t="s">
        <v>1100</v>
      </c>
      <c r="G1381" s="3">
        <v>260</v>
      </c>
      <c r="H1381" s="2" t="s">
        <v>3901</v>
      </c>
      <c r="I1381" s="2">
        <v>164</v>
      </c>
    </row>
    <row r="1382" ht="19" customHeight="1" spans="1:9">
      <c r="A1382" s="2">
        <v>7</v>
      </c>
      <c r="B1382" s="2">
        <v>7</v>
      </c>
      <c r="C1382" s="2" t="s">
        <v>164</v>
      </c>
      <c r="D1382" s="2" t="s">
        <v>121</v>
      </c>
      <c r="E1382" s="2" t="s">
        <v>121</v>
      </c>
      <c r="F1382" s="2" t="s">
        <v>1100</v>
      </c>
      <c r="G1382" s="3">
        <v>260</v>
      </c>
      <c r="H1382" s="2" t="s">
        <v>3901</v>
      </c>
      <c r="I1382" s="2">
        <v>165</v>
      </c>
    </row>
    <row r="1383" ht="19" customHeight="1" spans="1:9">
      <c r="A1383" s="2">
        <v>7</v>
      </c>
      <c r="B1383" s="2">
        <v>7</v>
      </c>
      <c r="C1383" s="2" t="s">
        <v>497</v>
      </c>
      <c r="D1383" s="2" t="s">
        <v>121</v>
      </c>
      <c r="E1383" s="2" t="s">
        <v>121</v>
      </c>
      <c r="F1383" s="2" t="s">
        <v>1100</v>
      </c>
      <c r="G1383" s="3">
        <v>150</v>
      </c>
      <c r="H1383" s="2" t="s">
        <v>3901</v>
      </c>
      <c r="I1383" s="2">
        <v>166</v>
      </c>
    </row>
    <row r="1384" ht="19" customHeight="1" spans="1:9">
      <c r="A1384" s="2">
        <v>7</v>
      </c>
      <c r="B1384" s="2">
        <v>7</v>
      </c>
      <c r="C1384" s="2" t="s">
        <v>499</v>
      </c>
      <c r="D1384" s="2" t="s">
        <v>121</v>
      </c>
      <c r="E1384" s="2" t="s">
        <v>121</v>
      </c>
      <c r="F1384" s="2" t="s">
        <v>1100</v>
      </c>
      <c r="G1384" s="3">
        <v>150</v>
      </c>
      <c r="H1384" s="2" t="s">
        <v>3901</v>
      </c>
      <c r="I1384" s="2">
        <v>167</v>
      </c>
    </row>
    <row r="1385" ht="19" customHeight="1" spans="1:9">
      <c r="A1385" s="2">
        <v>7</v>
      </c>
      <c r="B1385" s="2">
        <v>7</v>
      </c>
      <c r="C1385" s="2" t="s">
        <v>500</v>
      </c>
      <c r="D1385" s="2" t="s">
        <v>121</v>
      </c>
      <c r="E1385" s="2" t="s">
        <v>121</v>
      </c>
      <c r="F1385" s="2" t="s">
        <v>1100</v>
      </c>
      <c r="G1385" s="3">
        <v>120.97</v>
      </c>
      <c r="H1385" s="2" t="s">
        <v>3901</v>
      </c>
      <c r="I1385" s="2">
        <v>168</v>
      </c>
    </row>
    <row r="1386" ht="19" customHeight="1" spans="1:9">
      <c r="A1386" s="2">
        <v>7</v>
      </c>
      <c r="B1386" s="2">
        <v>7</v>
      </c>
      <c r="C1386" s="2" t="s">
        <v>509</v>
      </c>
      <c r="D1386" s="2" t="s">
        <v>121</v>
      </c>
      <c r="E1386" s="2" t="s">
        <v>121</v>
      </c>
      <c r="F1386" s="2" t="s">
        <v>3902</v>
      </c>
      <c r="G1386" s="3">
        <v>150</v>
      </c>
      <c r="H1386" s="2" t="s">
        <v>3901</v>
      </c>
      <c r="I1386" s="2">
        <v>169</v>
      </c>
    </row>
    <row r="1387" ht="19" customHeight="1" spans="1:9">
      <c r="A1387" s="2">
        <v>7</v>
      </c>
      <c r="B1387" s="2">
        <v>7</v>
      </c>
      <c r="C1387" s="2" t="s">
        <v>510</v>
      </c>
      <c r="D1387" s="2" t="s">
        <v>121</v>
      </c>
      <c r="E1387" s="2" t="s">
        <v>121</v>
      </c>
      <c r="F1387" s="2" t="s">
        <v>3902</v>
      </c>
      <c r="G1387" s="3">
        <v>4.84</v>
      </c>
      <c r="H1387" s="2" t="s">
        <v>3901</v>
      </c>
      <c r="I1387" s="2">
        <v>170</v>
      </c>
    </row>
    <row r="1388" ht="19" customHeight="1" spans="1:9">
      <c r="A1388" s="2">
        <v>7</v>
      </c>
      <c r="B1388" s="2">
        <v>7</v>
      </c>
      <c r="C1388" s="2" t="s">
        <v>514</v>
      </c>
      <c r="D1388" s="2" t="s">
        <v>121</v>
      </c>
      <c r="E1388" s="2" t="s">
        <v>121</v>
      </c>
      <c r="F1388" s="2" t="s">
        <v>1100</v>
      </c>
      <c r="G1388" s="3">
        <v>120.97</v>
      </c>
      <c r="H1388" s="2" t="s">
        <v>3901</v>
      </c>
      <c r="I1388" s="2">
        <v>171</v>
      </c>
    </row>
    <row r="1389" ht="19" customHeight="1" spans="1:9">
      <c r="A1389" s="2">
        <v>7</v>
      </c>
      <c r="B1389" s="2">
        <v>7</v>
      </c>
      <c r="C1389" s="2" t="s">
        <v>516</v>
      </c>
      <c r="D1389" s="2" t="s">
        <v>121</v>
      </c>
      <c r="E1389" s="2" t="s">
        <v>121</v>
      </c>
      <c r="F1389" s="2" t="s">
        <v>4</v>
      </c>
      <c r="G1389" s="3">
        <v>150</v>
      </c>
      <c r="H1389" s="2" t="s">
        <v>3901</v>
      </c>
      <c r="I1389" s="2">
        <v>172</v>
      </c>
    </row>
    <row r="1390" ht="19" customHeight="1" spans="1:9">
      <c r="A1390" s="2">
        <v>7</v>
      </c>
      <c r="B1390" s="2">
        <v>7</v>
      </c>
      <c r="C1390" s="2" t="s">
        <v>517</v>
      </c>
      <c r="D1390" s="2" t="s">
        <v>121</v>
      </c>
      <c r="E1390" s="2" t="s">
        <v>121</v>
      </c>
      <c r="F1390" s="2" t="s">
        <v>1100</v>
      </c>
      <c r="G1390" s="3">
        <v>150</v>
      </c>
      <c r="H1390" s="2" t="s">
        <v>3901</v>
      </c>
      <c r="I1390" s="2">
        <v>173</v>
      </c>
    </row>
    <row r="1391" ht="19" customHeight="1" spans="1:9">
      <c r="A1391" s="2">
        <v>7</v>
      </c>
      <c r="B1391" s="2">
        <v>7</v>
      </c>
      <c r="C1391" s="2" t="s">
        <v>521</v>
      </c>
      <c r="D1391" s="2" t="s">
        <v>121</v>
      </c>
      <c r="E1391" s="2" t="s">
        <v>121</v>
      </c>
      <c r="F1391" s="2" t="s">
        <v>1100</v>
      </c>
      <c r="G1391" s="3">
        <v>150</v>
      </c>
      <c r="H1391" s="2" t="s">
        <v>3901</v>
      </c>
      <c r="I1391" s="2">
        <v>174</v>
      </c>
    </row>
    <row r="1392" ht="19" customHeight="1" spans="1:9">
      <c r="A1392" s="2">
        <v>7</v>
      </c>
      <c r="B1392" s="2">
        <v>3</v>
      </c>
      <c r="C1392" s="2" t="s">
        <v>521</v>
      </c>
      <c r="D1392" s="2" t="s">
        <v>121</v>
      </c>
      <c r="E1392" s="2" t="s">
        <v>121</v>
      </c>
      <c r="F1392" s="2" t="s">
        <v>693</v>
      </c>
      <c r="G1392" s="3">
        <v>150</v>
      </c>
      <c r="H1392" s="2" t="s">
        <v>3901</v>
      </c>
      <c r="I1392" s="2">
        <v>175</v>
      </c>
    </row>
    <row r="1393" ht="19" customHeight="1" spans="1:9">
      <c r="A1393" s="2">
        <v>7</v>
      </c>
      <c r="B1393" s="2">
        <v>7</v>
      </c>
      <c r="C1393" s="2" t="s">
        <v>170</v>
      </c>
      <c r="D1393" s="2" t="s">
        <v>121</v>
      </c>
      <c r="E1393" s="2" t="s">
        <v>121</v>
      </c>
      <c r="F1393" s="2" t="s">
        <v>4</v>
      </c>
      <c r="G1393" s="3">
        <v>150</v>
      </c>
      <c r="H1393" s="2" t="s">
        <v>3901</v>
      </c>
      <c r="I1393" s="2">
        <v>176</v>
      </c>
    </row>
    <row r="1394" ht="19" customHeight="1" spans="1:9">
      <c r="A1394" s="2">
        <v>7</v>
      </c>
      <c r="B1394" s="2">
        <v>7</v>
      </c>
      <c r="C1394" s="2" t="s">
        <v>522</v>
      </c>
      <c r="D1394" s="2" t="s">
        <v>121</v>
      </c>
      <c r="E1394" s="2" t="s">
        <v>121</v>
      </c>
      <c r="F1394" s="2" t="s">
        <v>1100</v>
      </c>
      <c r="G1394" s="3">
        <v>150</v>
      </c>
      <c r="H1394" s="2" t="s">
        <v>3901</v>
      </c>
      <c r="I1394" s="2">
        <v>177</v>
      </c>
    </row>
    <row r="1395" ht="19" customHeight="1" spans="1:9">
      <c r="A1395" s="2">
        <v>7</v>
      </c>
      <c r="B1395" s="2">
        <v>5</v>
      </c>
      <c r="C1395" s="2" t="s">
        <v>522</v>
      </c>
      <c r="D1395" s="2" t="s">
        <v>121</v>
      </c>
      <c r="E1395" s="2" t="s">
        <v>121</v>
      </c>
      <c r="F1395" s="2" t="s">
        <v>695</v>
      </c>
      <c r="G1395" s="3">
        <v>150</v>
      </c>
      <c r="H1395" s="2" t="s">
        <v>3901</v>
      </c>
      <c r="I1395" s="2">
        <v>178</v>
      </c>
    </row>
    <row r="1396" ht="19" customHeight="1" spans="1:9">
      <c r="A1396" s="2">
        <v>7</v>
      </c>
      <c r="B1396" s="2">
        <v>7</v>
      </c>
      <c r="C1396" s="2" t="s">
        <v>526</v>
      </c>
      <c r="D1396" s="2" t="s">
        <v>121</v>
      </c>
      <c r="E1396" s="2" t="s">
        <v>121</v>
      </c>
      <c r="F1396" s="2" t="s">
        <v>1100</v>
      </c>
      <c r="G1396" s="3">
        <v>150</v>
      </c>
      <c r="H1396" s="2" t="s">
        <v>3901</v>
      </c>
      <c r="I1396" s="2">
        <v>179</v>
      </c>
    </row>
    <row r="1397" ht="19" customHeight="1" spans="1:9">
      <c r="A1397" s="2">
        <v>7</v>
      </c>
      <c r="B1397" s="2">
        <v>7</v>
      </c>
      <c r="C1397" s="2" t="s">
        <v>537</v>
      </c>
      <c r="D1397" s="2" t="s">
        <v>121</v>
      </c>
      <c r="E1397" s="2" t="s">
        <v>121</v>
      </c>
      <c r="F1397" s="2" t="s">
        <v>1100</v>
      </c>
      <c r="G1397" s="3">
        <v>150</v>
      </c>
      <c r="H1397" s="2" t="s">
        <v>3901</v>
      </c>
      <c r="I1397" s="2">
        <v>180</v>
      </c>
    </row>
    <row r="1398" ht="19" customHeight="1" spans="1:9">
      <c r="A1398" s="2">
        <v>7</v>
      </c>
      <c r="B1398" s="2">
        <v>7</v>
      </c>
      <c r="C1398" s="2" t="s">
        <v>538</v>
      </c>
      <c r="D1398" s="2" t="s">
        <v>121</v>
      </c>
      <c r="E1398" s="2" t="s">
        <v>121</v>
      </c>
      <c r="F1398" s="2" t="s">
        <v>1100</v>
      </c>
      <c r="G1398" s="3">
        <v>150</v>
      </c>
      <c r="H1398" s="2" t="s">
        <v>3901</v>
      </c>
      <c r="I1398" s="2">
        <v>181</v>
      </c>
    </row>
    <row r="1399" ht="19" customHeight="1" spans="1:9">
      <c r="A1399" s="2">
        <v>7</v>
      </c>
      <c r="B1399" s="2">
        <v>7</v>
      </c>
      <c r="C1399" s="2" t="s">
        <v>3338</v>
      </c>
      <c r="D1399" s="2" t="s">
        <v>121</v>
      </c>
      <c r="E1399" s="2" t="s">
        <v>121</v>
      </c>
      <c r="F1399" s="2" t="s">
        <v>4</v>
      </c>
      <c r="G1399" s="3">
        <v>150</v>
      </c>
      <c r="H1399" s="2" t="s">
        <v>3901</v>
      </c>
      <c r="I1399" s="2">
        <v>182</v>
      </c>
    </row>
    <row r="1400" ht="19" customHeight="1" spans="1:9">
      <c r="A1400" s="2">
        <v>7</v>
      </c>
      <c r="B1400" s="2">
        <v>7</v>
      </c>
      <c r="C1400" s="2" t="s">
        <v>539</v>
      </c>
      <c r="D1400" s="2" t="s">
        <v>121</v>
      </c>
      <c r="E1400" s="2" t="s">
        <v>121</v>
      </c>
      <c r="F1400" s="2" t="s">
        <v>3902</v>
      </c>
      <c r="G1400" s="3">
        <v>150</v>
      </c>
      <c r="H1400" s="2" t="s">
        <v>3901</v>
      </c>
      <c r="I1400" s="2">
        <v>183</v>
      </c>
    </row>
    <row r="1401" ht="19" customHeight="1" spans="1:9">
      <c r="A1401" s="2">
        <v>7</v>
      </c>
      <c r="B1401" s="2">
        <v>7</v>
      </c>
      <c r="C1401" s="2" t="s">
        <v>540</v>
      </c>
      <c r="D1401" s="2" t="s">
        <v>121</v>
      </c>
      <c r="E1401" s="2" t="s">
        <v>121</v>
      </c>
      <c r="F1401" s="2" t="s">
        <v>1100</v>
      </c>
      <c r="G1401" s="3">
        <v>150</v>
      </c>
      <c r="H1401" s="2" t="s">
        <v>3901</v>
      </c>
      <c r="I1401" s="2">
        <v>184</v>
      </c>
    </row>
    <row r="1402" ht="19" customHeight="1" spans="1:9">
      <c r="A1402" s="2">
        <v>7</v>
      </c>
      <c r="B1402" s="2">
        <v>7</v>
      </c>
      <c r="C1402" s="2" t="s">
        <v>541</v>
      </c>
      <c r="D1402" s="2" t="s">
        <v>121</v>
      </c>
      <c r="E1402" s="2" t="s">
        <v>121</v>
      </c>
      <c r="F1402" s="2" t="s">
        <v>1100</v>
      </c>
      <c r="G1402" s="3">
        <v>150</v>
      </c>
      <c r="H1402" s="2" t="s">
        <v>3901</v>
      </c>
      <c r="I1402" s="2">
        <v>185</v>
      </c>
    </row>
    <row r="1403" ht="19" customHeight="1" spans="1:9">
      <c r="A1403" s="2">
        <v>7</v>
      </c>
      <c r="B1403" s="2">
        <v>7</v>
      </c>
      <c r="C1403" s="2" t="s">
        <v>669</v>
      </c>
      <c r="D1403" s="2" t="s">
        <v>121</v>
      </c>
      <c r="E1403" s="2" t="s">
        <v>121</v>
      </c>
      <c r="F1403" s="2" t="s">
        <v>4</v>
      </c>
      <c r="G1403" s="3">
        <v>150</v>
      </c>
      <c r="H1403" s="2" t="s">
        <v>3901</v>
      </c>
      <c r="I1403" s="2">
        <v>186</v>
      </c>
    </row>
    <row r="1404" ht="19" customHeight="1" spans="1:9">
      <c r="A1404" s="2">
        <v>7</v>
      </c>
      <c r="B1404" s="2">
        <v>7</v>
      </c>
      <c r="C1404" s="2" t="s">
        <v>547</v>
      </c>
      <c r="D1404" s="2" t="s">
        <v>121</v>
      </c>
      <c r="E1404" s="2" t="s">
        <v>121</v>
      </c>
      <c r="F1404" s="2" t="s">
        <v>1100</v>
      </c>
      <c r="G1404" s="3">
        <v>150</v>
      </c>
      <c r="H1404" s="2" t="s">
        <v>3901</v>
      </c>
      <c r="I1404" s="2">
        <v>187</v>
      </c>
    </row>
    <row r="1405" ht="19" customHeight="1" spans="1:9">
      <c r="A1405" s="2">
        <v>7</v>
      </c>
      <c r="B1405" s="2">
        <v>7</v>
      </c>
      <c r="C1405" s="2" t="s">
        <v>550</v>
      </c>
      <c r="D1405" s="2" t="s">
        <v>121</v>
      </c>
      <c r="E1405" s="2" t="s">
        <v>121</v>
      </c>
      <c r="F1405" s="2" t="s">
        <v>1100</v>
      </c>
      <c r="G1405" s="3">
        <v>150</v>
      </c>
      <c r="H1405" s="2" t="s">
        <v>3901</v>
      </c>
      <c r="I1405" s="2">
        <v>188</v>
      </c>
    </row>
    <row r="1406" ht="19" customHeight="1" spans="1:9">
      <c r="A1406" s="2">
        <v>7</v>
      </c>
      <c r="B1406" s="2">
        <v>7</v>
      </c>
      <c r="C1406" s="2" t="s">
        <v>552</v>
      </c>
      <c r="D1406" s="2" t="s">
        <v>121</v>
      </c>
      <c r="E1406" s="2" t="s">
        <v>121</v>
      </c>
      <c r="F1406" s="2" t="s">
        <v>4</v>
      </c>
      <c r="G1406" s="3">
        <v>150</v>
      </c>
      <c r="H1406" s="2" t="s">
        <v>3901</v>
      </c>
      <c r="I1406" s="2">
        <v>189</v>
      </c>
    </row>
    <row r="1407" ht="19" customHeight="1" spans="1:9">
      <c r="A1407" s="2">
        <v>7</v>
      </c>
      <c r="B1407" s="2">
        <v>7</v>
      </c>
      <c r="C1407" s="2" t="s">
        <v>555</v>
      </c>
      <c r="D1407" s="2" t="s">
        <v>121</v>
      </c>
      <c r="E1407" s="2" t="s">
        <v>121</v>
      </c>
      <c r="F1407" s="2" t="s">
        <v>1100</v>
      </c>
      <c r="G1407" s="3">
        <v>140.32</v>
      </c>
      <c r="H1407" s="2" t="s">
        <v>3901</v>
      </c>
      <c r="I1407" s="2">
        <v>190</v>
      </c>
    </row>
    <row r="1408" ht="19" customHeight="1" spans="1:9">
      <c r="A1408" s="2">
        <v>7</v>
      </c>
      <c r="B1408" s="2">
        <v>7</v>
      </c>
      <c r="C1408" s="2" t="s">
        <v>556</v>
      </c>
      <c r="D1408" s="2" t="s">
        <v>121</v>
      </c>
      <c r="E1408" s="2" t="s">
        <v>121</v>
      </c>
      <c r="F1408" s="2" t="s">
        <v>1100</v>
      </c>
      <c r="G1408" s="3">
        <v>150</v>
      </c>
      <c r="H1408" s="2" t="s">
        <v>3901</v>
      </c>
      <c r="I1408" s="2">
        <v>191</v>
      </c>
    </row>
    <row r="1409" ht="19" customHeight="1" spans="1:9">
      <c r="A1409" s="2">
        <v>7</v>
      </c>
      <c r="B1409" s="2">
        <v>7</v>
      </c>
      <c r="C1409" s="2" t="s">
        <v>594</v>
      </c>
      <c r="D1409" s="2" t="s">
        <v>564</v>
      </c>
      <c r="E1409" s="2" t="s">
        <v>564</v>
      </c>
      <c r="F1409" s="2" t="s">
        <v>4</v>
      </c>
      <c r="G1409" s="3">
        <v>150</v>
      </c>
      <c r="H1409" s="2" t="s">
        <v>3901</v>
      </c>
      <c r="I1409" s="2">
        <v>192</v>
      </c>
    </row>
    <row r="1410" ht="19" customHeight="1" spans="1:9">
      <c r="A1410" s="2">
        <v>7</v>
      </c>
      <c r="B1410" s="2">
        <v>7</v>
      </c>
      <c r="C1410" s="2" t="s">
        <v>612</v>
      </c>
      <c r="D1410" s="2" t="s">
        <v>564</v>
      </c>
      <c r="E1410" s="2" t="s">
        <v>564</v>
      </c>
      <c r="F1410" s="2" t="s">
        <v>4</v>
      </c>
      <c r="G1410" s="3">
        <v>260</v>
      </c>
      <c r="H1410" s="2" t="s">
        <v>3901</v>
      </c>
      <c r="I1410" s="2">
        <v>193</v>
      </c>
    </row>
    <row r="1411" ht="19" customHeight="1" spans="1:9">
      <c r="A1411" s="2">
        <v>7</v>
      </c>
      <c r="B1411" s="2">
        <v>7</v>
      </c>
      <c r="C1411" s="2" t="s">
        <v>618</v>
      </c>
      <c r="D1411" s="2" t="s">
        <v>564</v>
      </c>
      <c r="E1411" s="2" t="s">
        <v>564</v>
      </c>
      <c r="F1411" s="2" t="s">
        <v>1100</v>
      </c>
      <c r="G1411" s="3">
        <v>150</v>
      </c>
      <c r="H1411" s="2" t="s">
        <v>3901</v>
      </c>
      <c r="I1411" s="2">
        <v>194</v>
      </c>
    </row>
    <row r="1412" ht="19" customHeight="1" spans="1:9">
      <c r="A1412" s="2">
        <v>7</v>
      </c>
      <c r="B1412" s="2">
        <v>7</v>
      </c>
      <c r="C1412" s="2" t="s">
        <v>633</v>
      </c>
      <c r="D1412" s="2" t="s">
        <v>564</v>
      </c>
      <c r="E1412" s="2" t="s">
        <v>564</v>
      </c>
      <c r="F1412" s="2" t="s">
        <v>3902</v>
      </c>
      <c r="G1412" s="3">
        <v>150</v>
      </c>
      <c r="H1412" s="2" t="s">
        <v>3901</v>
      </c>
      <c r="I1412" s="2">
        <v>195</v>
      </c>
    </row>
    <row r="1413" ht="19" customHeight="1" spans="1:9">
      <c r="A1413" s="2">
        <v>7</v>
      </c>
      <c r="B1413" s="2">
        <v>7</v>
      </c>
      <c r="C1413" s="2" t="s">
        <v>637</v>
      </c>
      <c r="D1413" s="2" t="s">
        <v>564</v>
      </c>
      <c r="E1413" s="2" t="s">
        <v>564</v>
      </c>
      <c r="F1413" s="2" t="s">
        <v>3902</v>
      </c>
      <c r="G1413" s="3">
        <v>48.39</v>
      </c>
      <c r="H1413" s="2" t="s">
        <v>3901</v>
      </c>
      <c r="I1413" s="2">
        <v>196</v>
      </c>
    </row>
    <row r="1414" ht="19" customHeight="1" spans="1:9">
      <c r="A1414" s="2">
        <v>7</v>
      </c>
      <c r="B1414" s="2">
        <v>7</v>
      </c>
      <c r="C1414" s="2" t="s">
        <v>641</v>
      </c>
      <c r="D1414" s="2" t="s">
        <v>564</v>
      </c>
      <c r="E1414" s="2" t="s">
        <v>564</v>
      </c>
      <c r="F1414" s="2" t="s">
        <v>4</v>
      </c>
      <c r="G1414" s="3">
        <v>150</v>
      </c>
      <c r="H1414" s="2" t="s">
        <v>3901</v>
      </c>
      <c r="I1414" s="2">
        <v>197</v>
      </c>
    </row>
    <row r="1415" ht="19" customHeight="1" spans="1:9">
      <c r="A1415" s="2">
        <v>7</v>
      </c>
      <c r="B1415" s="2">
        <v>7</v>
      </c>
      <c r="C1415" s="2" t="s">
        <v>654</v>
      </c>
      <c r="D1415" s="2" t="s">
        <v>564</v>
      </c>
      <c r="E1415" s="2" t="s">
        <v>564</v>
      </c>
      <c r="F1415" s="2" t="s">
        <v>1100</v>
      </c>
      <c r="G1415" s="3">
        <v>150</v>
      </c>
      <c r="H1415" s="2" t="s">
        <v>3901</v>
      </c>
      <c r="I1415" s="2">
        <v>198</v>
      </c>
    </row>
    <row r="1416" ht="19" customHeight="1" spans="1:9">
      <c r="A1416" s="2">
        <v>7</v>
      </c>
      <c r="B1416" s="2">
        <v>1</v>
      </c>
      <c r="C1416" s="2" t="s">
        <v>654</v>
      </c>
      <c r="D1416" s="2" t="s">
        <v>564</v>
      </c>
      <c r="E1416" s="2" t="s">
        <v>564</v>
      </c>
      <c r="F1416" s="2" t="s">
        <v>691</v>
      </c>
      <c r="G1416" s="3">
        <v>150</v>
      </c>
      <c r="H1416" s="2" t="s">
        <v>3901</v>
      </c>
      <c r="I1416" s="2">
        <v>199</v>
      </c>
    </row>
    <row r="1417" ht="19" customHeight="1" spans="1:9">
      <c r="A1417" s="2">
        <v>7</v>
      </c>
      <c r="B1417" s="2">
        <v>2</v>
      </c>
      <c r="C1417" s="2" t="s">
        <v>654</v>
      </c>
      <c r="D1417" s="2" t="s">
        <v>564</v>
      </c>
      <c r="E1417" s="2" t="s">
        <v>564</v>
      </c>
      <c r="F1417" s="2" t="s">
        <v>692</v>
      </c>
      <c r="G1417" s="3">
        <v>150</v>
      </c>
      <c r="H1417" s="2" t="s">
        <v>3901</v>
      </c>
      <c r="I1417" s="2">
        <v>200</v>
      </c>
    </row>
    <row r="1418" ht="19" customHeight="1" spans="1:9">
      <c r="A1418" s="2">
        <v>7</v>
      </c>
      <c r="B1418" s="2">
        <v>3</v>
      </c>
      <c r="C1418" s="2" t="s">
        <v>654</v>
      </c>
      <c r="D1418" s="2" t="s">
        <v>564</v>
      </c>
      <c r="E1418" s="2" t="s">
        <v>564</v>
      </c>
      <c r="F1418" s="2" t="s">
        <v>693</v>
      </c>
      <c r="G1418" s="3">
        <v>150</v>
      </c>
      <c r="H1418" s="2" t="s">
        <v>3901</v>
      </c>
      <c r="I1418" s="2">
        <v>201</v>
      </c>
    </row>
    <row r="1419" ht="19" customHeight="1" spans="1:9">
      <c r="A1419" s="2">
        <v>7</v>
      </c>
      <c r="B1419" s="2">
        <v>4</v>
      </c>
      <c r="C1419" s="2" t="s">
        <v>654</v>
      </c>
      <c r="D1419" s="2" t="s">
        <v>564</v>
      </c>
      <c r="E1419" s="2" t="s">
        <v>564</v>
      </c>
      <c r="F1419" s="2" t="s">
        <v>694</v>
      </c>
      <c r="G1419" s="3">
        <v>150</v>
      </c>
      <c r="H1419" s="2" t="s">
        <v>3901</v>
      </c>
      <c r="I1419" s="2">
        <v>202</v>
      </c>
    </row>
    <row r="1420" ht="19" customHeight="1" spans="1:9">
      <c r="A1420" s="2">
        <v>7</v>
      </c>
      <c r="B1420" s="2">
        <v>5</v>
      </c>
      <c r="C1420" s="2" t="s">
        <v>654</v>
      </c>
      <c r="D1420" s="2" t="s">
        <v>564</v>
      </c>
      <c r="E1420" s="2" t="s">
        <v>564</v>
      </c>
      <c r="F1420" s="2" t="s">
        <v>695</v>
      </c>
      <c r="G1420" s="3">
        <v>150</v>
      </c>
      <c r="H1420" s="2" t="s">
        <v>3901</v>
      </c>
      <c r="I1420" s="2">
        <v>203</v>
      </c>
    </row>
    <row r="1421" ht="19" customHeight="1" spans="1:9">
      <c r="A1421" s="2">
        <v>7</v>
      </c>
      <c r="B1421" s="2">
        <v>7</v>
      </c>
      <c r="C1421" s="2" t="s">
        <v>655</v>
      </c>
      <c r="D1421" s="2" t="s">
        <v>564</v>
      </c>
      <c r="E1421" s="2" t="s">
        <v>564</v>
      </c>
      <c r="F1421" s="2" t="s">
        <v>1100</v>
      </c>
      <c r="G1421" s="3">
        <v>9.68</v>
      </c>
      <c r="H1421" s="2" t="s">
        <v>3901</v>
      </c>
      <c r="I1421" s="2">
        <v>204</v>
      </c>
    </row>
    <row r="1422" ht="19" customHeight="1" spans="1:9">
      <c r="A1422" s="2">
        <v>7</v>
      </c>
      <c r="B1422" s="2">
        <v>7</v>
      </c>
      <c r="C1422" s="2" t="s">
        <v>658</v>
      </c>
      <c r="D1422" s="2" t="s">
        <v>564</v>
      </c>
      <c r="E1422" s="2" t="s">
        <v>564</v>
      </c>
      <c r="F1422" s="2" t="s">
        <v>3902</v>
      </c>
      <c r="G1422" s="3">
        <v>150</v>
      </c>
      <c r="H1422" s="2" t="s">
        <v>3901</v>
      </c>
      <c r="I1422" s="2">
        <v>205</v>
      </c>
    </row>
    <row r="1423" ht="19" customHeight="1" spans="1:9">
      <c r="A1423" s="2">
        <v>7</v>
      </c>
      <c r="B1423" s="2">
        <v>7</v>
      </c>
      <c r="C1423" s="2" t="s">
        <v>537</v>
      </c>
      <c r="D1423" s="2" t="s">
        <v>564</v>
      </c>
      <c r="E1423" s="2" t="s">
        <v>564</v>
      </c>
      <c r="F1423" s="2" t="s">
        <v>4</v>
      </c>
      <c r="G1423" s="3">
        <v>150</v>
      </c>
      <c r="H1423" s="2" t="s">
        <v>3901</v>
      </c>
      <c r="I1423" s="2">
        <v>206</v>
      </c>
    </row>
    <row r="1424" ht="19" customHeight="1" spans="1:9">
      <c r="A1424" s="2">
        <v>7</v>
      </c>
      <c r="B1424" s="2">
        <v>7</v>
      </c>
      <c r="C1424" s="2" t="s">
        <v>664</v>
      </c>
      <c r="D1424" s="2" t="s">
        <v>564</v>
      </c>
      <c r="E1424" s="2" t="s">
        <v>564</v>
      </c>
      <c r="F1424" s="2" t="s">
        <v>1100</v>
      </c>
      <c r="G1424" s="3">
        <v>150</v>
      </c>
      <c r="H1424" s="2" t="s">
        <v>3901</v>
      </c>
      <c r="I1424" s="2">
        <v>207</v>
      </c>
    </row>
    <row r="1425" ht="19" customHeight="1" spans="1:9">
      <c r="A1425" s="2">
        <v>7</v>
      </c>
      <c r="B1425" s="2">
        <v>7</v>
      </c>
      <c r="C1425" s="2" t="s">
        <v>667</v>
      </c>
      <c r="D1425" s="2" t="s">
        <v>564</v>
      </c>
      <c r="E1425" s="2" t="s">
        <v>564</v>
      </c>
      <c r="F1425" s="2" t="s">
        <v>4</v>
      </c>
      <c r="G1425" s="3">
        <v>150</v>
      </c>
      <c r="H1425" s="2" t="s">
        <v>3901</v>
      </c>
      <c r="I1425" s="2">
        <v>208</v>
      </c>
    </row>
    <row r="1426" ht="19" customHeight="1" spans="1:9">
      <c r="A1426" s="4"/>
      <c r="B1426" s="4"/>
      <c r="C1426" s="4"/>
      <c r="D1426" s="4"/>
      <c r="E1426" s="4"/>
      <c r="F1426" s="4"/>
      <c r="G1426" s="4"/>
      <c r="H1426" s="4"/>
      <c r="I1426" s="4"/>
    </row>
    <row r="1427" ht="19" customHeight="1" spans="1:9">
      <c r="A1427" s="4"/>
      <c r="B1427" s="4"/>
      <c r="C1427" s="4"/>
      <c r="D1427" s="4"/>
      <c r="E1427" s="4"/>
      <c r="F1427" s="4"/>
      <c r="G1427" s="4"/>
      <c r="H1427" s="4"/>
      <c r="I1427" s="4"/>
    </row>
    <row r="1428" ht="34" customHeight="1" spans="1:9">
      <c r="A1428" s="1" t="s">
        <v>2968</v>
      </c>
      <c r="B1428" s="1" t="s">
        <v>3903</v>
      </c>
      <c r="C1428" s="1" t="s">
        <v>3904</v>
      </c>
      <c r="D1428" s="1" t="s">
        <v>3905</v>
      </c>
      <c r="E1428" s="4"/>
      <c r="F1428" s="4"/>
      <c r="G1428" s="4"/>
      <c r="H1428" s="4"/>
      <c r="I1428" s="4"/>
    </row>
    <row r="1429" ht="19" customHeight="1" spans="1:9">
      <c r="A1429" s="4">
        <v>1</v>
      </c>
      <c r="B1429" s="5">
        <v>21212.26</v>
      </c>
      <c r="C1429" s="5">
        <v>21212.27</v>
      </c>
      <c r="D1429" s="5">
        <v>0.01</v>
      </c>
      <c r="E1429" s="4"/>
      <c r="F1429" s="4"/>
      <c r="G1429" s="4"/>
      <c r="H1429" s="4"/>
      <c r="I1429" s="4"/>
    </row>
    <row r="1430" ht="19" customHeight="1" spans="1:9">
      <c r="A1430" s="4">
        <v>2</v>
      </c>
      <c r="B1430" s="5">
        <v>21152.14</v>
      </c>
      <c r="C1430" s="5">
        <v>21152.15</v>
      </c>
      <c r="D1430" s="5">
        <v>0.01</v>
      </c>
      <c r="E1430" s="4"/>
      <c r="F1430" s="4"/>
      <c r="G1430" s="4"/>
      <c r="H1430" s="4"/>
      <c r="I1430" s="4"/>
    </row>
    <row r="1431" ht="19" customHeight="1" spans="1:9">
      <c r="A1431" s="4">
        <v>3</v>
      </c>
      <c r="B1431" s="5">
        <v>56907.1</v>
      </c>
      <c r="C1431" s="5">
        <v>56907.08</v>
      </c>
      <c r="D1431" s="5">
        <v>-0.02</v>
      </c>
      <c r="E1431" s="4"/>
      <c r="F1431" s="4"/>
      <c r="G1431" s="4"/>
      <c r="H1431" s="4"/>
      <c r="I1431" s="4"/>
    </row>
    <row r="1432" ht="19" customHeight="1" spans="1:9">
      <c r="A1432" s="4">
        <v>4</v>
      </c>
      <c r="B1432" s="5">
        <v>86848.08</v>
      </c>
      <c r="C1432" s="5">
        <v>86848.09</v>
      </c>
      <c r="D1432" s="5">
        <v>0.01</v>
      </c>
      <c r="E1432" s="4"/>
      <c r="F1432" s="4"/>
      <c r="G1432" s="4"/>
      <c r="H1432" s="4"/>
      <c r="I1432" s="4"/>
    </row>
    <row r="1433" ht="19" customHeight="1" spans="1:9">
      <c r="A1433" s="4">
        <v>5</v>
      </c>
      <c r="B1433" s="5">
        <v>92912.56</v>
      </c>
      <c r="C1433" s="5">
        <v>92912.54</v>
      </c>
      <c r="D1433" s="5">
        <v>-0.02</v>
      </c>
      <c r="E1433" s="4"/>
      <c r="F1433" s="4"/>
      <c r="G1433" s="4"/>
      <c r="H1433" s="4"/>
      <c r="I1433" s="4"/>
    </row>
    <row r="1434" ht="19" customHeight="1" spans="1:9">
      <c r="A1434" s="4">
        <v>6</v>
      </c>
      <c r="B1434" s="5">
        <v>93696.88</v>
      </c>
      <c r="C1434" s="5">
        <v>93696.88</v>
      </c>
      <c r="D1434" s="5">
        <v>0</v>
      </c>
      <c r="E1434" s="4"/>
      <c r="F1434" s="4"/>
      <c r="G1434" s="4"/>
      <c r="H1434" s="4"/>
      <c r="I1434" s="4"/>
    </row>
    <row r="1435" ht="19" customHeight="1" spans="1:9">
      <c r="A1435" s="4">
        <v>7</v>
      </c>
      <c r="B1435" s="5">
        <v>62616.73</v>
      </c>
      <c r="C1435" s="5">
        <v>62616.76</v>
      </c>
      <c r="D1435" s="5">
        <v>0.03</v>
      </c>
      <c r="E1435" s="4"/>
      <c r="F1435" s="4"/>
      <c r="G1435" s="4"/>
      <c r="H1435" s="4"/>
      <c r="I1435" s="4"/>
    </row>
    <row r="1436" ht="19" customHeight="1" spans="1:9">
      <c r="A1436" s="4"/>
      <c r="B1436" s="4"/>
      <c r="C1436" s="4"/>
      <c r="D1436" s="4"/>
      <c r="E1436" s="4"/>
      <c r="F1436" s="4"/>
      <c r="G1436" s="4"/>
      <c r="H1436" s="4"/>
      <c r="I1436" s="4"/>
    </row>
    <row r="1437" ht="19" customHeight="1" spans="1:9">
      <c r="A1437" s="4" t="s">
        <v>3906</v>
      </c>
      <c r="B1437" s="4"/>
      <c r="C1437" s="4"/>
      <c r="D1437" s="4"/>
      <c r="E1437" s="4"/>
      <c r="F1437" s="4"/>
      <c r="G1437" s="4"/>
      <c r="H1437" s="4"/>
      <c r="I1437" s="4"/>
    </row>
    <row r="1438" ht="19" customHeight="1" spans="1:9">
      <c r="A1438" s="4"/>
      <c r="B1438" s="4"/>
      <c r="C1438" s="4"/>
      <c r="D1438" s="4"/>
      <c r="E1438" s="4"/>
      <c r="F1438" s="4"/>
      <c r="G1438" s="4"/>
      <c r="H1438" s="4"/>
      <c r="I1438" s="4"/>
    </row>
    <row r="1439" ht="19" customHeight="1" spans="1:9">
      <c r="A1439" s="4"/>
      <c r="B1439" s="4"/>
      <c r="C1439" s="4"/>
      <c r="D1439" s="4"/>
      <c r="E1439" s="4"/>
      <c r="F1439" s="4"/>
      <c r="G1439" s="4"/>
      <c r="H1439" s="4"/>
      <c r="I1439" s="4"/>
    </row>
    <row r="1440" ht="19" customHeight="1" spans="1:9">
      <c r="A1440" s="4"/>
      <c r="B1440" s="4"/>
      <c r="C1440" s="4"/>
      <c r="D1440" s="4"/>
      <c r="E1440" s="4"/>
      <c r="F1440" s="4"/>
      <c r="G1440" s="4"/>
      <c r="H1440" s="4"/>
      <c r="I1440" s="4"/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6.8"/>
  <cols>
    <col min="1" max="1" width="10" customWidth="1"/>
    <col min="2" max="2" width="18" customWidth="1"/>
    <col min="3" max="3" width="15" customWidth="1"/>
    <col min="4" max="5" width="23" customWidth="1"/>
    <col min="6" max="9" width="19" customWidth="1"/>
    <col min="10" max="10" width="23" customWidth="1"/>
  </cols>
  <sheetData>
    <row r="1" ht="34" customHeight="1" spans="1:10">
      <c r="A1" s="1" t="s">
        <v>2968</v>
      </c>
      <c r="B1" s="1" t="s">
        <v>30</v>
      </c>
      <c r="C1" s="1" t="s">
        <v>2969</v>
      </c>
      <c r="D1" s="1" t="s">
        <v>3907</v>
      </c>
      <c r="E1" s="1" t="s">
        <v>3908</v>
      </c>
      <c r="F1" s="1" t="s">
        <v>3909</v>
      </c>
      <c r="G1" s="1" t="s">
        <v>3910</v>
      </c>
      <c r="H1" s="1" t="s">
        <v>3911</v>
      </c>
      <c r="I1" s="1" t="s">
        <v>3912</v>
      </c>
      <c r="J1" s="1" t="s">
        <v>3913</v>
      </c>
    </row>
    <row r="2" ht="19" customHeight="1" spans="1:10">
      <c r="A2" s="2">
        <v>1</v>
      </c>
      <c r="B2" s="2" t="s">
        <v>170</v>
      </c>
      <c r="C2" s="2" t="s">
        <v>3273</v>
      </c>
      <c r="D2" s="3">
        <v>1838.71</v>
      </c>
      <c r="E2" s="3">
        <v>8343.2</v>
      </c>
      <c r="F2" s="2">
        <v>2</v>
      </c>
      <c r="G2" s="2">
        <v>0</v>
      </c>
      <c r="H2" s="2">
        <f t="shared" ref="H2:H65" si="0">MAX(0,F2-G2)</f>
        <v>2</v>
      </c>
      <c r="I2" s="2" t="s">
        <v>113</v>
      </c>
      <c r="J2" s="2" t="s">
        <v>59</v>
      </c>
    </row>
    <row r="3" ht="19" customHeight="1" spans="1:10">
      <c r="A3" s="2">
        <v>1</v>
      </c>
      <c r="B3" s="2" t="s">
        <v>3103</v>
      </c>
      <c r="C3" s="2" t="s">
        <v>3104</v>
      </c>
      <c r="D3" s="3">
        <v>2516.13</v>
      </c>
      <c r="E3" s="3">
        <v>9764.4</v>
      </c>
      <c r="F3" s="2">
        <v>2</v>
      </c>
      <c r="G3" s="2">
        <v>0</v>
      </c>
      <c r="H3" s="2">
        <f t="shared" si="0"/>
        <v>2</v>
      </c>
      <c r="I3" s="2" t="s">
        <v>113</v>
      </c>
      <c r="J3" s="2" t="s">
        <v>59</v>
      </c>
    </row>
    <row r="4" ht="19" customHeight="1" spans="1:10">
      <c r="A4" s="2">
        <v>1</v>
      </c>
      <c r="B4" s="2" t="s">
        <v>3374</v>
      </c>
      <c r="C4" s="2" t="s">
        <v>179</v>
      </c>
      <c r="D4" s="3">
        <v>3000</v>
      </c>
      <c r="E4" s="3">
        <v>11670.1</v>
      </c>
      <c r="F4" s="2">
        <v>2</v>
      </c>
      <c r="G4" s="2">
        <v>0</v>
      </c>
      <c r="H4" s="2">
        <f t="shared" si="0"/>
        <v>2</v>
      </c>
      <c r="I4" s="2" t="s">
        <v>113</v>
      </c>
      <c r="J4" s="2" t="s">
        <v>59</v>
      </c>
    </row>
    <row r="5" ht="19" customHeight="1" spans="1:10">
      <c r="A5" s="2">
        <v>1</v>
      </c>
      <c r="B5" s="2" t="s">
        <v>3146</v>
      </c>
      <c r="C5" s="2" t="s">
        <v>3104</v>
      </c>
      <c r="D5" s="3">
        <v>3000</v>
      </c>
      <c r="E5" s="3">
        <v>10669</v>
      </c>
      <c r="F5" s="2">
        <v>2</v>
      </c>
      <c r="G5" s="2">
        <v>0</v>
      </c>
      <c r="H5" s="2">
        <f t="shared" si="0"/>
        <v>2</v>
      </c>
      <c r="I5" s="2" t="s">
        <v>113</v>
      </c>
      <c r="J5" s="2" t="s">
        <v>59</v>
      </c>
    </row>
    <row r="6" ht="19" customHeight="1" spans="1:10">
      <c r="A6" s="2">
        <v>1</v>
      </c>
      <c r="B6" s="2" t="s">
        <v>420</v>
      </c>
      <c r="C6" s="2" t="s">
        <v>356</v>
      </c>
      <c r="D6" s="3">
        <v>3000</v>
      </c>
      <c r="E6" s="3">
        <v>9842.2</v>
      </c>
      <c r="F6" s="2">
        <v>2</v>
      </c>
      <c r="G6" s="2">
        <v>0</v>
      </c>
      <c r="H6" s="2">
        <f t="shared" si="0"/>
        <v>2</v>
      </c>
      <c r="I6" s="2" t="s">
        <v>113</v>
      </c>
      <c r="J6" s="2" t="s">
        <v>59</v>
      </c>
    </row>
    <row r="7" ht="19" customHeight="1" spans="1:10">
      <c r="A7" s="2">
        <v>1</v>
      </c>
      <c r="B7" s="2" t="s">
        <v>3356</v>
      </c>
      <c r="C7" s="2" t="s">
        <v>179</v>
      </c>
      <c r="D7" s="3">
        <v>3000</v>
      </c>
      <c r="E7" s="3">
        <v>9645.7</v>
      </c>
      <c r="F7" s="2">
        <v>2</v>
      </c>
      <c r="G7" s="2">
        <v>0</v>
      </c>
      <c r="H7" s="2">
        <f t="shared" si="0"/>
        <v>2</v>
      </c>
      <c r="I7" s="2" t="s">
        <v>113</v>
      </c>
      <c r="J7" s="2" t="s">
        <v>59</v>
      </c>
    </row>
    <row r="8" ht="19" customHeight="1" spans="1:10">
      <c r="A8" s="2">
        <v>1</v>
      </c>
      <c r="B8" s="2" t="s">
        <v>3043</v>
      </c>
      <c r="C8" s="2" t="s">
        <v>179</v>
      </c>
      <c r="D8" s="3">
        <v>3000</v>
      </c>
      <c r="E8" s="3">
        <v>9394.4</v>
      </c>
      <c r="F8" s="2">
        <v>2</v>
      </c>
      <c r="G8" s="2">
        <v>0</v>
      </c>
      <c r="H8" s="2">
        <f t="shared" si="0"/>
        <v>2</v>
      </c>
      <c r="I8" s="2" t="s">
        <v>113</v>
      </c>
      <c r="J8" s="2" t="s">
        <v>59</v>
      </c>
    </row>
    <row r="9" ht="19" customHeight="1" spans="1:10">
      <c r="A9" s="2">
        <v>1</v>
      </c>
      <c r="B9" s="2" t="s">
        <v>3148</v>
      </c>
      <c r="C9" s="2" t="s">
        <v>3104</v>
      </c>
      <c r="D9" s="3">
        <v>3000</v>
      </c>
      <c r="E9" s="3">
        <v>9437.6</v>
      </c>
      <c r="F9" s="2">
        <v>2</v>
      </c>
      <c r="G9" s="2">
        <v>0</v>
      </c>
      <c r="H9" s="2">
        <f t="shared" si="0"/>
        <v>2</v>
      </c>
      <c r="I9" s="2" t="s">
        <v>113</v>
      </c>
      <c r="J9" s="2" t="s">
        <v>59</v>
      </c>
    </row>
    <row r="10" ht="19" customHeight="1" spans="1:10">
      <c r="A10" s="2">
        <v>1</v>
      </c>
      <c r="B10" s="2" t="s">
        <v>669</v>
      </c>
      <c r="C10" s="2" t="s">
        <v>121</v>
      </c>
      <c r="D10" s="3">
        <v>3000</v>
      </c>
      <c r="E10" s="3">
        <v>9139.8</v>
      </c>
      <c r="F10" s="2">
        <v>2</v>
      </c>
      <c r="G10" s="2">
        <v>0</v>
      </c>
      <c r="H10" s="2">
        <f t="shared" si="0"/>
        <v>2</v>
      </c>
      <c r="I10" s="2" t="s">
        <v>113</v>
      </c>
      <c r="J10" s="2" t="s">
        <v>59</v>
      </c>
    </row>
    <row r="11" ht="19" customHeight="1" spans="1:10">
      <c r="A11" s="2">
        <v>1</v>
      </c>
      <c r="B11" s="2" t="s">
        <v>97</v>
      </c>
      <c r="C11" s="2" t="s">
        <v>3104</v>
      </c>
      <c r="D11" s="3">
        <v>3000</v>
      </c>
      <c r="E11" s="3">
        <v>9005.6</v>
      </c>
      <c r="F11" s="2">
        <v>2</v>
      </c>
      <c r="G11" s="2">
        <v>0</v>
      </c>
      <c r="H11" s="2">
        <f t="shared" si="0"/>
        <v>2</v>
      </c>
      <c r="I11" s="2" t="s">
        <v>113</v>
      </c>
      <c r="J11" s="2" t="s">
        <v>59</v>
      </c>
    </row>
    <row r="12" ht="19" customHeight="1" spans="1:10">
      <c r="A12" s="2">
        <v>1</v>
      </c>
      <c r="B12" s="2" t="s">
        <v>407</v>
      </c>
      <c r="C12" s="2" t="s">
        <v>356</v>
      </c>
      <c r="D12" s="3">
        <v>3000</v>
      </c>
      <c r="E12" s="3">
        <v>8623.3</v>
      </c>
      <c r="F12" s="2">
        <v>1</v>
      </c>
      <c r="G12" s="2">
        <v>0</v>
      </c>
      <c r="H12" s="2">
        <f t="shared" si="0"/>
        <v>1</v>
      </c>
      <c r="I12" s="2" t="s">
        <v>113</v>
      </c>
      <c r="J12" s="2" t="s">
        <v>59</v>
      </c>
    </row>
    <row r="13" ht="19" customHeight="1" spans="1:10">
      <c r="A13" s="2">
        <v>1</v>
      </c>
      <c r="B13" s="2" t="s">
        <v>431</v>
      </c>
      <c r="C13" s="2" t="s">
        <v>356</v>
      </c>
      <c r="D13" s="3">
        <v>3000</v>
      </c>
      <c r="E13" s="3">
        <v>8293.4</v>
      </c>
      <c r="F13" s="2">
        <v>1</v>
      </c>
      <c r="G13" s="2">
        <v>0</v>
      </c>
      <c r="H13" s="2">
        <f t="shared" si="0"/>
        <v>1</v>
      </c>
      <c r="I13" s="2" t="s">
        <v>113</v>
      </c>
      <c r="J13" s="2" t="s">
        <v>59</v>
      </c>
    </row>
    <row r="14" ht="19" customHeight="1" spans="1:10">
      <c r="A14" s="2">
        <v>1</v>
      </c>
      <c r="B14" s="2" t="s">
        <v>267</v>
      </c>
      <c r="C14" s="2" t="s">
        <v>179</v>
      </c>
      <c r="D14" s="3">
        <v>3000</v>
      </c>
      <c r="E14" s="3">
        <v>8356.6</v>
      </c>
      <c r="F14" s="2">
        <v>1</v>
      </c>
      <c r="G14" s="2">
        <v>0</v>
      </c>
      <c r="H14" s="2">
        <f t="shared" si="0"/>
        <v>1</v>
      </c>
      <c r="I14" s="2" t="s">
        <v>113</v>
      </c>
      <c r="J14" s="2" t="s">
        <v>59</v>
      </c>
    </row>
    <row r="15" ht="19" customHeight="1" spans="1:10">
      <c r="A15" s="2">
        <v>1</v>
      </c>
      <c r="B15" s="2" t="s">
        <v>269</v>
      </c>
      <c r="C15" s="2" t="s">
        <v>179</v>
      </c>
      <c r="D15" s="3">
        <v>3000</v>
      </c>
      <c r="E15" s="3">
        <v>7948.5</v>
      </c>
      <c r="F15" s="2">
        <v>1</v>
      </c>
      <c r="G15" s="2">
        <v>0</v>
      </c>
      <c r="H15" s="2">
        <f t="shared" si="0"/>
        <v>1</v>
      </c>
      <c r="I15" s="2" t="s">
        <v>113</v>
      </c>
      <c r="J15" s="2" t="s">
        <v>59</v>
      </c>
    </row>
    <row r="16" ht="19" customHeight="1" spans="1:10">
      <c r="A16" s="2">
        <v>1</v>
      </c>
      <c r="B16" s="2" t="s">
        <v>272</v>
      </c>
      <c r="C16" s="2" t="s">
        <v>179</v>
      </c>
      <c r="D16" s="3">
        <v>3000</v>
      </c>
      <c r="E16" s="3">
        <v>7250.1</v>
      </c>
      <c r="F16" s="2">
        <v>1</v>
      </c>
      <c r="G16" s="2">
        <v>0</v>
      </c>
      <c r="H16" s="2">
        <f t="shared" si="0"/>
        <v>1</v>
      </c>
      <c r="I16" s="2" t="s">
        <v>113</v>
      </c>
      <c r="J16" s="2" t="s">
        <v>59</v>
      </c>
    </row>
    <row r="17" ht="19" customHeight="1" spans="1:10">
      <c r="A17" s="2">
        <v>1</v>
      </c>
      <c r="B17" s="2" t="s">
        <v>556</v>
      </c>
      <c r="C17" s="2" t="s">
        <v>564</v>
      </c>
      <c r="D17" s="3">
        <v>3000</v>
      </c>
      <c r="E17" s="3">
        <v>7071.4</v>
      </c>
      <c r="F17" s="2">
        <v>1</v>
      </c>
      <c r="G17" s="2">
        <v>0</v>
      </c>
      <c r="H17" s="2">
        <f t="shared" si="0"/>
        <v>1</v>
      </c>
      <c r="I17" s="2" t="s">
        <v>113</v>
      </c>
      <c r="J17" s="2" t="s">
        <v>59</v>
      </c>
    </row>
    <row r="18" ht="19" customHeight="1" spans="1:10">
      <c r="A18" s="2">
        <v>1</v>
      </c>
      <c r="B18" s="2" t="s">
        <v>3107</v>
      </c>
      <c r="C18" s="2" t="s">
        <v>356</v>
      </c>
      <c r="D18" s="3">
        <v>5000</v>
      </c>
      <c r="E18" s="3">
        <v>10190.4</v>
      </c>
      <c r="F18" s="2">
        <v>1</v>
      </c>
      <c r="G18" s="2">
        <v>0</v>
      </c>
      <c r="H18" s="2">
        <f t="shared" si="0"/>
        <v>1</v>
      </c>
      <c r="I18" s="2" t="s">
        <v>113</v>
      </c>
      <c r="J18" s="2" t="s">
        <v>59</v>
      </c>
    </row>
    <row r="19" ht="19" customHeight="1" spans="1:10">
      <c r="A19" s="2">
        <v>1</v>
      </c>
      <c r="B19" s="2" t="s">
        <v>160</v>
      </c>
      <c r="C19" s="2" t="s">
        <v>121</v>
      </c>
      <c r="D19" s="3">
        <v>5000</v>
      </c>
      <c r="E19" s="3">
        <v>9965.7</v>
      </c>
      <c r="F19" s="2">
        <v>0</v>
      </c>
      <c r="G19" s="2">
        <v>0</v>
      </c>
      <c r="H19" s="2">
        <f t="shared" si="0"/>
        <v>0</v>
      </c>
      <c r="I19" s="2" t="s">
        <v>113</v>
      </c>
      <c r="J19" s="2" t="s">
        <v>59</v>
      </c>
    </row>
    <row r="20" ht="19" customHeight="1" spans="1:10">
      <c r="A20" s="2">
        <v>1</v>
      </c>
      <c r="B20" s="2" t="s">
        <v>436</v>
      </c>
      <c r="C20" s="2" t="s">
        <v>356</v>
      </c>
      <c r="D20" s="3">
        <v>3000</v>
      </c>
      <c r="E20" s="3">
        <v>6296.1</v>
      </c>
      <c r="F20" s="2">
        <v>1</v>
      </c>
      <c r="G20" s="2">
        <v>0</v>
      </c>
      <c r="H20" s="2">
        <f t="shared" si="0"/>
        <v>1</v>
      </c>
      <c r="I20" s="2" t="s">
        <v>113</v>
      </c>
      <c r="J20" s="2" t="s">
        <v>59</v>
      </c>
    </row>
    <row r="21" ht="19" customHeight="1" spans="1:10">
      <c r="A21" s="2">
        <v>1</v>
      </c>
      <c r="B21" s="2" t="s">
        <v>3381</v>
      </c>
      <c r="C21" s="2" t="s">
        <v>3104</v>
      </c>
      <c r="D21" s="3">
        <v>3000</v>
      </c>
      <c r="E21" s="3">
        <v>5956.6</v>
      </c>
      <c r="F21" s="2">
        <v>0</v>
      </c>
      <c r="G21" s="2">
        <v>0</v>
      </c>
      <c r="H21" s="2">
        <f t="shared" si="0"/>
        <v>0</v>
      </c>
      <c r="I21" s="2" t="s">
        <v>113</v>
      </c>
      <c r="J21" s="2" t="s">
        <v>59</v>
      </c>
    </row>
    <row r="22" ht="19" customHeight="1" spans="1:10">
      <c r="A22" s="2">
        <v>1</v>
      </c>
      <c r="B22" s="2" t="s">
        <v>3152</v>
      </c>
      <c r="C22" s="2" t="s">
        <v>66</v>
      </c>
      <c r="D22" s="3">
        <v>1161.29</v>
      </c>
      <c r="E22" s="3">
        <v>2385</v>
      </c>
      <c r="F22" s="2">
        <v>0</v>
      </c>
      <c r="G22" s="2">
        <v>0</v>
      </c>
      <c r="H22" s="2">
        <f t="shared" si="0"/>
        <v>0</v>
      </c>
      <c r="I22" s="2" t="s">
        <v>113</v>
      </c>
      <c r="J22" s="2" t="s">
        <v>59</v>
      </c>
    </row>
    <row r="23" ht="19" customHeight="1" spans="1:10">
      <c r="A23" s="2">
        <v>1</v>
      </c>
      <c r="B23" s="2" t="s">
        <v>670</v>
      </c>
      <c r="C23" s="2" t="s">
        <v>3190</v>
      </c>
      <c r="D23" s="3">
        <v>3000</v>
      </c>
      <c r="E23" s="3">
        <v>5533.7</v>
      </c>
      <c r="F23" s="2">
        <v>0</v>
      </c>
      <c r="G23" s="2">
        <v>0</v>
      </c>
      <c r="H23" s="2">
        <f t="shared" si="0"/>
        <v>0</v>
      </c>
      <c r="I23" s="2" t="s">
        <v>113</v>
      </c>
      <c r="J23" s="2" t="s">
        <v>59</v>
      </c>
    </row>
    <row r="24" ht="19" customHeight="1" spans="1:10">
      <c r="A24" s="2">
        <v>1</v>
      </c>
      <c r="B24" s="2" t="s">
        <v>706</v>
      </c>
      <c r="C24" s="2" t="s">
        <v>66</v>
      </c>
      <c r="D24" s="3">
        <v>1161.29</v>
      </c>
      <c r="E24" s="3">
        <v>2221.9</v>
      </c>
      <c r="F24" s="2">
        <v>0</v>
      </c>
      <c r="G24" s="2">
        <v>0</v>
      </c>
      <c r="H24" s="2">
        <f t="shared" si="0"/>
        <v>0</v>
      </c>
      <c r="I24" s="2" t="s">
        <v>113</v>
      </c>
      <c r="J24" s="2" t="s">
        <v>59</v>
      </c>
    </row>
    <row r="25" ht="19" customHeight="1" spans="1:10">
      <c r="A25" s="2">
        <v>1</v>
      </c>
      <c r="B25" s="2" t="s">
        <v>3255</v>
      </c>
      <c r="C25" s="2" t="s">
        <v>356</v>
      </c>
      <c r="D25" s="3">
        <v>3000</v>
      </c>
      <c r="E25" s="3">
        <v>5568.1</v>
      </c>
      <c r="F25" s="2">
        <v>0</v>
      </c>
      <c r="G25" s="2">
        <v>0</v>
      </c>
      <c r="H25" s="2">
        <f t="shared" si="0"/>
        <v>0</v>
      </c>
      <c r="I25" s="2" t="s">
        <v>113</v>
      </c>
      <c r="J25" s="2" t="s">
        <v>59</v>
      </c>
    </row>
    <row r="26" ht="19" customHeight="1" spans="1:10">
      <c r="A26" s="2">
        <v>1</v>
      </c>
      <c r="B26" s="2" t="s">
        <v>208</v>
      </c>
      <c r="C26" s="2" t="s">
        <v>179</v>
      </c>
      <c r="D26" s="3">
        <v>5032.26</v>
      </c>
      <c r="E26" s="3">
        <v>8877.2</v>
      </c>
      <c r="F26" s="2">
        <v>0</v>
      </c>
      <c r="G26" s="2">
        <v>0</v>
      </c>
      <c r="H26" s="2">
        <f t="shared" si="0"/>
        <v>0</v>
      </c>
      <c r="I26" s="2" t="s">
        <v>113</v>
      </c>
      <c r="J26" s="2" t="s">
        <v>59</v>
      </c>
    </row>
    <row r="27" ht="19" customHeight="1" spans="1:10">
      <c r="A27" s="2">
        <v>1</v>
      </c>
      <c r="B27" s="2" t="s">
        <v>298</v>
      </c>
      <c r="C27" s="2" t="s">
        <v>274</v>
      </c>
      <c r="D27" s="3">
        <v>3000</v>
      </c>
      <c r="E27" s="3">
        <v>5575.1</v>
      </c>
      <c r="F27" s="2">
        <v>0</v>
      </c>
      <c r="G27" s="2">
        <v>0</v>
      </c>
      <c r="H27" s="2">
        <f t="shared" si="0"/>
        <v>0</v>
      </c>
      <c r="I27" s="2" t="s">
        <v>113</v>
      </c>
      <c r="J27" s="2" t="s">
        <v>59</v>
      </c>
    </row>
    <row r="28" ht="19" customHeight="1" spans="1:10">
      <c r="A28" s="2">
        <v>1</v>
      </c>
      <c r="B28" s="2" t="s">
        <v>336</v>
      </c>
      <c r="C28" s="2" t="s">
        <v>179</v>
      </c>
      <c r="D28" s="3">
        <v>4451.61</v>
      </c>
      <c r="E28" s="3">
        <v>7275.1</v>
      </c>
      <c r="F28" s="2">
        <v>0</v>
      </c>
      <c r="G28" s="2">
        <v>0</v>
      </c>
      <c r="H28" s="2">
        <f t="shared" si="0"/>
        <v>0</v>
      </c>
      <c r="I28" s="2" t="s">
        <v>113</v>
      </c>
      <c r="J28" s="2" t="s">
        <v>59</v>
      </c>
    </row>
    <row r="29" ht="19" customHeight="1" spans="1:10">
      <c r="A29" s="2">
        <v>1</v>
      </c>
      <c r="B29" s="2" t="s">
        <v>509</v>
      </c>
      <c r="C29" s="2" t="s">
        <v>121</v>
      </c>
      <c r="D29" s="3">
        <v>3000</v>
      </c>
      <c r="E29" s="3">
        <v>5472.3</v>
      </c>
      <c r="F29" s="2">
        <v>0</v>
      </c>
      <c r="G29" s="2">
        <v>0</v>
      </c>
      <c r="H29" s="2">
        <f t="shared" si="0"/>
        <v>0</v>
      </c>
      <c r="I29" s="2" t="s">
        <v>113</v>
      </c>
      <c r="J29" s="2" t="s">
        <v>59</v>
      </c>
    </row>
    <row r="30" ht="19" customHeight="1" spans="1:10">
      <c r="A30" s="2">
        <v>1</v>
      </c>
      <c r="B30" s="2" t="s">
        <v>3204</v>
      </c>
      <c r="C30" s="2" t="s">
        <v>564</v>
      </c>
      <c r="D30" s="3">
        <v>1645.16</v>
      </c>
      <c r="E30" s="3">
        <v>2371.4</v>
      </c>
      <c r="F30" s="2">
        <v>0</v>
      </c>
      <c r="G30" s="2">
        <v>0</v>
      </c>
      <c r="H30" s="2">
        <f t="shared" si="0"/>
        <v>0</v>
      </c>
      <c r="I30" s="2" t="s">
        <v>113</v>
      </c>
      <c r="J30" s="2" t="s">
        <v>59</v>
      </c>
    </row>
    <row r="31" ht="19" customHeight="1" spans="1:10">
      <c r="A31" s="2">
        <v>1</v>
      </c>
      <c r="B31" s="2" t="s">
        <v>185</v>
      </c>
      <c r="C31" s="2" t="s">
        <v>179</v>
      </c>
      <c r="D31" s="3">
        <v>3096.77</v>
      </c>
      <c r="E31" s="3">
        <v>5432.4</v>
      </c>
      <c r="F31" s="2">
        <v>0</v>
      </c>
      <c r="G31" s="2">
        <v>0</v>
      </c>
      <c r="H31" s="2">
        <f t="shared" si="0"/>
        <v>0</v>
      </c>
      <c r="I31" s="2" t="s">
        <v>113</v>
      </c>
      <c r="J31" s="2" t="s">
        <v>59</v>
      </c>
    </row>
    <row r="32" ht="19" customHeight="1" spans="1:10">
      <c r="A32" s="2">
        <v>1</v>
      </c>
      <c r="B32" s="2" t="s">
        <v>523</v>
      </c>
      <c r="C32" s="2" t="s">
        <v>121</v>
      </c>
      <c r="D32" s="3">
        <v>3000</v>
      </c>
      <c r="E32" s="3">
        <v>5062.2</v>
      </c>
      <c r="F32" s="2">
        <v>0</v>
      </c>
      <c r="G32" s="2">
        <v>0</v>
      </c>
      <c r="H32" s="2">
        <f t="shared" si="0"/>
        <v>0</v>
      </c>
      <c r="I32" s="2" t="s">
        <v>113</v>
      </c>
      <c r="J32" s="2" t="s">
        <v>59</v>
      </c>
    </row>
    <row r="33" ht="19" customHeight="1" spans="1:10">
      <c r="A33" s="2">
        <v>1</v>
      </c>
      <c r="B33" s="2" t="s">
        <v>263</v>
      </c>
      <c r="C33" s="2" t="s">
        <v>179</v>
      </c>
      <c r="D33" s="3">
        <v>3000</v>
      </c>
      <c r="E33" s="3">
        <v>5177.3</v>
      </c>
      <c r="F33" s="2">
        <v>0</v>
      </c>
      <c r="G33" s="2">
        <v>0</v>
      </c>
      <c r="H33" s="2">
        <f t="shared" si="0"/>
        <v>0</v>
      </c>
      <c r="I33" s="2" t="s">
        <v>113</v>
      </c>
      <c r="J33" s="2" t="s">
        <v>59</v>
      </c>
    </row>
    <row r="34" ht="19" customHeight="1" spans="1:10">
      <c r="A34" s="2">
        <v>1</v>
      </c>
      <c r="B34" s="2" t="s">
        <v>430</v>
      </c>
      <c r="C34" s="2" t="s">
        <v>356</v>
      </c>
      <c r="D34" s="3">
        <v>3000</v>
      </c>
      <c r="E34" s="3">
        <v>5149.8</v>
      </c>
      <c r="F34" s="2">
        <v>0</v>
      </c>
      <c r="G34" s="2">
        <v>0</v>
      </c>
      <c r="H34" s="2">
        <f t="shared" si="0"/>
        <v>0</v>
      </c>
      <c r="I34" s="2" t="s">
        <v>113</v>
      </c>
      <c r="J34" s="2" t="s">
        <v>59</v>
      </c>
    </row>
    <row r="35" ht="19" customHeight="1" spans="1:10">
      <c r="A35" s="2">
        <v>1</v>
      </c>
      <c r="B35" s="2" t="s">
        <v>405</v>
      </c>
      <c r="C35" s="2" t="s">
        <v>356</v>
      </c>
      <c r="D35" s="3">
        <v>3000</v>
      </c>
      <c r="E35" s="3">
        <v>5044.6</v>
      </c>
      <c r="F35" s="2">
        <v>0</v>
      </c>
      <c r="G35" s="2">
        <v>0</v>
      </c>
      <c r="H35" s="2">
        <f t="shared" si="0"/>
        <v>0</v>
      </c>
      <c r="I35" s="2" t="s">
        <v>113</v>
      </c>
      <c r="J35" s="2" t="s">
        <v>59</v>
      </c>
    </row>
    <row r="36" ht="19" customHeight="1" spans="1:10">
      <c r="A36" s="2">
        <v>1</v>
      </c>
      <c r="B36" s="2" t="s">
        <v>667</v>
      </c>
      <c r="C36" s="2" t="s">
        <v>564</v>
      </c>
      <c r="D36" s="3">
        <v>3000</v>
      </c>
      <c r="E36" s="3">
        <v>5124.4</v>
      </c>
      <c r="F36" s="2">
        <v>0</v>
      </c>
      <c r="G36" s="2">
        <v>0</v>
      </c>
      <c r="H36" s="2">
        <f t="shared" si="0"/>
        <v>0</v>
      </c>
      <c r="I36" s="2" t="s">
        <v>113</v>
      </c>
      <c r="J36" s="2" t="s">
        <v>59</v>
      </c>
    </row>
    <row r="37" ht="19" customHeight="1" spans="1:10">
      <c r="A37" s="2">
        <v>1</v>
      </c>
      <c r="B37" s="2" t="s">
        <v>3236</v>
      </c>
      <c r="C37" s="2" t="s">
        <v>179</v>
      </c>
      <c r="D37" s="3">
        <v>5000</v>
      </c>
      <c r="E37" s="3">
        <v>8326.1</v>
      </c>
      <c r="F37" s="2">
        <v>0</v>
      </c>
      <c r="G37" s="2">
        <v>0</v>
      </c>
      <c r="H37" s="2">
        <f t="shared" si="0"/>
        <v>0</v>
      </c>
      <c r="I37" s="2" t="s">
        <v>113</v>
      </c>
      <c r="J37" s="2" t="s">
        <v>59</v>
      </c>
    </row>
    <row r="38" ht="19" customHeight="1" spans="1:10">
      <c r="A38" s="2">
        <v>1</v>
      </c>
      <c r="B38" s="2" t="s">
        <v>196</v>
      </c>
      <c r="C38" s="2" t="s">
        <v>179</v>
      </c>
      <c r="D38" s="3">
        <v>2903.23</v>
      </c>
      <c r="E38" s="3">
        <v>4462.9</v>
      </c>
      <c r="F38" s="2">
        <v>0</v>
      </c>
      <c r="G38" s="2">
        <v>0</v>
      </c>
      <c r="H38" s="2">
        <f t="shared" si="0"/>
        <v>0</v>
      </c>
      <c r="I38" s="2" t="s">
        <v>113</v>
      </c>
      <c r="J38" s="2" t="s">
        <v>59</v>
      </c>
    </row>
    <row r="39" ht="19" customHeight="1" spans="1:10">
      <c r="A39" s="2">
        <v>1</v>
      </c>
      <c r="B39" s="2" t="s">
        <v>195</v>
      </c>
      <c r="C39" s="2" t="s">
        <v>179</v>
      </c>
      <c r="D39" s="3">
        <v>5032.26</v>
      </c>
      <c r="E39" s="3">
        <v>7545.3</v>
      </c>
      <c r="F39" s="2">
        <v>0</v>
      </c>
      <c r="G39" s="2">
        <v>0</v>
      </c>
      <c r="H39" s="2">
        <f t="shared" si="0"/>
        <v>0</v>
      </c>
      <c r="I39" s="2" t="s">
        <v>113</v>
      </c>
      <c r="J39" s="2" t="s">
        <v>59</v>
      </c>
    </row>
    <row r="40" ht="19" customHeight="1" spans="1:10">
      <c r="A40" s="2">
        <v>1</v>
      </c>
      <c r="B40" s="2" t="s">
        <v>326</v>
      </c>
      <c r="C40" s="2" t="s">
        <v>179</v>
      </c>
      <c r="D40" s="3">
        <v>5225.81</v>
      </c>
      <c r="E40" s="3">
        <v>8114.8</v>
      </c>
      <c r="F40" s="2">
        <v>0</v>
      </c>
      <c r="G40" s="2">
        <v>0</v>
      </c>
      <c r="H40" s="2">
        <f t="shared" si="0"/>
        <v>0</v>
      </c>
      <c r="I40" s="2" t="s">
        <v>113</v>
      </c>
      <c r="J40" s="2" t="s">
        <v>59</v>
      </c>
    </row>
    <row r="41" ht="19" customHeight="1" spans="1:10">
      <c r="A41" s="2">
        <v>1</v>
      </c>
      <c r="B41" s="2" t="s">
        <v>627</v>
      </c>
      <c r="C41" s="2" t="s">
        <v>121</v>
      </c>
      <c r="D41" s="3">
        <v>4677.42</v>
      </c>
      <c r="E41" s="3">
        <v>7313.2</v>
      </c>
      <c r="F41" s="2">
        <v>0</v>
      </c>
      <c r="G41" s="2">
        <v>0</v>
      </c>
      <c r="H41" s="2">
        <f t="shared" si="0"/>
        <v>0</v>
      </c>
      <c r="I41" s="2" t="s">
        <v>113</v>
      </c>
      <c r="J41" s="2" t="s">
        <v>59</v>
      </c>
    </row>
    <row r="42" ht="19" customHeight="1" spans="1:10">
      <c r="A42" s="2">
        <v>1</v>
      </c>
      <c r="B42" s="2" t="s">
        <v>539</v>
      </c>
      <c r="C42" s="2" t="s">
        <v>121</v>
      </c>
      <c r="D42" s="3">
        <v>3000</v>
      </c>
      <c r="E42" s="3">
        <v>4672</v>
      </c>
      <c r="F42" s="2">
        <v>0</v>
      </c>
      <c r="G42" s="2">
        <v>0</v>
      </c>
      <c r="H42" s="2">
        <f t="shared" si="0"/>
        <v>0</v>
      </c>
      <c r="I42" s="2" t="s">
        <v>113</v>
      </c>
      <c r="J42" s="2" t="s">
        <v>59</v>
      </c>
    </row>
    <row r="43" ht="19" customHeight="1" spans="1:10">
      <c r="A43" s="2">
        <v>1</v>
      </c>
      <c r="B43" s="2" t="s">
        <v>400</v>
      </c>
      <c r="C43" s="2" t="s">
        <v>356</v>
      </c>
      <c r="D43" s="3">
        <v>3000</v>
      </c>
      <c r="E43" s="3">
        <v>4475.6</v>
      </c>
      <c r="F43" s="2">
        <v>0</v>
      </c>
      <c r="G43" s="2">
        <v>0</v>
      </c>
      <c r="H43" s="2">
        <f t="shared" si="0"/>
        <v>0</v>
      </c>
      <c r="I43" s="2" t="s">
        <v>113</v>
      </c>
      <c r="J43" s="2" t="s">
        <v>59</v>
      </c>
    </row>
    <row r="44" ht="19" customHeight="1" spans="1:10">
      <c r="A44" s="2">
        <v>1</v>
      </c>
      <c r="B44" s="2" t="s">
        <v>333</v>
      </c>
      <c r="C44" s="2" t="s">
        <v>312</v>
      </c>
      <c r="D44" s="3">
        <v>2322.58</v>
      </c>
      <c r="E44" s="3">
        <v>2943.8</v>
      </c>
      <c r="F44" s="2">
        <v>0</v>
      </c>
      <c r="G44" s="2">
        <v>0</v>
      </c>
      <c r="H44" s="2">
        <f t="shared" si="0"/>
        <v>0</v>
      </c>
      <c r="I44" s="2" t="s">
        <v>113</v>
      </c>
      <c r="J44" s="2" t="s">
        <v>59</v>
      </c>
    </row>
    <row r="45" ht="19" customHeight="1" spans="1:10">
      <c r="A45" s="2">
        <v>1</v>
      </c>
      <c r="B45" s="2" t="s">
        <v>435</v>
      </c>
      <c r="C45" s="2" t="s">
        <v>356</v>
      </c>
      <c r="D45" s="3">
        <v>3000</v>
      </c>
      <c r="E45" s="3">
        <v>4747.7</v>
      </c>
      <c r="F45" s="2">
        <v>0</v>
      </c>
      <c r="G45" s="2">
        <v>0</v>
      </c>
      <c r="H45" s="2">
        <f t="shared" si="0"/>
        <v>0</v>
      </c>
      <c r="I45" s="2" t="s">
        <v>113</v>
      </c>
      <c r="J45" s="2" t="s">
        <v>59</v>
      </c>
    </row>
    <row r="46" ht="19" customHeight="1" spans="1:10">
      <c r="A46" s="2">
        <v>1</v>
      </c>
      <c r="B46" s="2" t="s">
        <v>291</v>
      </c>
      <c r="C46" s="2" t="s">
        <v>274</v>
      </c>
      <c r="D46" s="3">
        <v>3000</v>
      </c>
      <c r="E46" s="3">
        <v>4473.6</v>
      </c>
      <c r="F46" s="2">
        <v>0</v>
      </c>
      <c r="G46" s="2">
        <v>0</v>
      </c>
      <c r="H46" s="2">
        <f t="shared" si="0"/>
        <v>0</v>
      </c>
      <c r="I46" s="2" t="s">
        <v>113</v>
      </c>
      <c r="J46" s="2" t="s">
        <v>59</v>
      </c>
    </row>
    <row r="47" ht="19" customHeight="1" spans="1:10">
      <c r="A47" s="2">
        <v>1</v>
      </c>
      <c r="B47" s="2" t="s">
        <v>240</v>
      </c>
      <c r="C47" s="2" t="s">
        <v>179</v>
      </c>
      <c r="D47" s="3">
        <v>3000</v>
      </c>
      <c r="E47" s="3">
        <v>4474.7</v>
      </c>
      <c r="F47" s="2">
        <v>0</v>
      </c>
      <c r="G47" s="2">
        <v>0</v>
      </c>
      <c r="H47" s="2">
        <f t="shared" si="0"/>
        <v>0</v>
      </c>
      <c r="I47" s="2" t="s">
        <v>113</v>
      </c>
      <c r="J47" s="2" t="s">
        <v>59</v>
      </c>
    </row>
    <row r="48" ht="19" customHeight="1" spans="1:10">
      <c r="A48" s="2">
        <v>1</v>
      </c>
      <c r="B48" s="2" t="s">
        <v>418</v>
      </c>
      <c r="C48" s="2" t="s">
        <v>356</v>
      </c>
      <c r="D48" s="3">
        <v>3000</v>
      </c>
      <c r="E48" s="3">
        <v>4425.6</v>
      </c>
      <c r="F48" s="2">
        <v>0</v>
      </c>
      <c r="G48" s="2">
        <v>0</v>
      </c>
      <c r="H48" s="2">
        <f t="shared" si="0"/>
        <v>0</v>
      </c>
      <c r="I48" s="2" t="s">
        <v>113</v>
      </c>
      <c r="J48" s="2" t="s">
        <v>59</v>
      </c>
    </row>
    <row r="49" ht="19" customHeight="1" spans="1:10">
      <c r="A49" s="2">
        <v>1</v>
      </c>
      <c r="B49" s="2" t="s">
        <v>3299</v>
      </c>
      <c r="C49" s="2" t="s">
        <v>356</v>
      </c>
      <c r="D49" s="3">
        <v>3000</v>
      </c>
      <c r="E49" s="3">
        <v>4628.3</v>
      </c>
      <c r="F49" s="2">
        <v>0</v>
      </c>
      <c r="G49" s="2">
        <v>0</v>
      </c>
      <c r="H49" s="2">
        <f t="shared" si="0"/>
        <v>0</v>
      </c>
      <c r="I49" s="2" t="s">
        <v>113</v>
      </c>
      <c r="J49" s="2" t="s">
        <v>59</v>
      </c>
    </row>
    <row r="50" ht="19" customHeight="1" spans="1:10">
      <c r="A50" s="2">
        <v>1</v>
      </c>
      <c r="B50" s="2" t="s">
        <v>397</v>
      </c>
      <c r="C50" s="2" t="s">
        <v>179</v>
      </c>
      <c r="D50" s="3">
        <v>5000</v>
      </c>
      <c r="E50" s="3">
        <v>7115.5</v>
      </c>
      <c r="F50" s="2">
        <v>0</v>
      </c>
      <c r="G50" s="2">
        <v>0</v>
      </c>
      <c r="H50" s="2">
        <f t="shared" si="0"/>
        <v>0</v>
      </c>
      <c r="I50" s="2" t="s">
        <v>113</v>
      </c>
      <c r="J50" s="2" t="s">
        <v>59</v>
      </c>
    </row>
    <row r="51" ht="19" customHeight="1" spans="1:10">
      <c r="A51" s="2">
        <v>1</v>
      </c>
      <c r="B51" s="2" t="s">
        <v>62</v>
      </c>
      <c r="C51" s="2" t="s">
        <v>179</v>
      </c>
      <c r="D51" s="3">
        <v>5225.81</v>
      </c>
      <c r="E51" s="3">
        <v>6678.9</v>
      </c>
      <c r="F51" s="2">
        <v>0</v>
      </c>
      <c r="G51" s="2">
        <v>0</v>
      </c>
      <c r="H51" s="2">
        <f t="shared" si="0"/>
        <v>0</v>
      </c>
      <c r="I51" s="2" t="s">
        <v>113</v>
      </c>
      <c r="J51" s="2" t="s">
        <v>59</v>
      </c>
    </row>
    <row r="52" ht="19" customHeight="1" spans="1:10">
      <c r="A52" s="2">
        <v>1</v>
      </c>
      <c r="B52" s="2" t="s">
        <v>3211</v>
      </c>
      <c r="C52" s="2" t="s">
        <v>179</v>
      </c>
      <c r="D52" s="3">
        <v>5000</v>
      </c>
      <c r="E52" s="3">
        <v>6877.2</v>
      </c>
      <c r="F52" s="2">
        <v>0</v>
      </c>
      <c r="G52" s="2">
        <v>0</v>
      </c>
      <c r="H52" s="2">
        <f t="shared" si="0"/>
        <v>0</v>
      </c>
      <c r="I52" s="2" t="s">
        <v>113</v>
      </c>
      <c r="J52" s="2" t="s">
        <v>59</v>
      </c>
    </row>
    <row r="53" ht="19" customHeight="1" spans="1:10">
      <c r="A53" s="2">
        <v>1</v>
      </c>
      <c r="B53" s="2" t="s">
        <v>192</v>
      </c>
      <c r="C53" s="2" t="s">
        <v>179</v>
      </c>
      <c r="D53" s="3">
        <v>5225.81</v>
      </c>
      <c r="E53" s="3">
        <v>6896</v>
      </c>
      <c r="F53" s="2">
        <v>0</v>
      </c>
      <c r="G53" s="2">
        <v>0</v>
      </c>
      <c r="H53" s="2">
        <f t="shared" si="0"/>
        <v>0</v>
      </c>
      <c r="I53" s="2" t="s">
        <v>113</v>
      </c>
      <c r="J53" s="2" t="s">
        <v>59</v>
      </c>
    </row>
    <row r="54" ht="19" customHeight="1" spans="1:10">
      <c r="A54" s="2">
        <v>1</v>
      </c>
      <c r="B54" s="2" t="s">
        <v>487</v>
      </c>
      <c r="C54" s="2" t="s">
        <v>121</v>
      </c>
      <c r="D54" s="3">
        <v>3000</v>
      </c>
      <c r="E54" s="3">
        <v>4550.8</v>
      </c>
      <c r="F54" s="2">
        <v>0</v>
      </c>
      <c r="G54" s="2">
        <v>0</v>
      </c>
      <c r="H54" s="2">
        <f t="shared" si="0"/>
        <v>0</v>
      </c>
      <c r="I54" s="2" t="s">
        <v>113</v>
      </c>
      <c r="J54" s="2" t="s">
        <v>59</v>
      </c>
    </row>
    <row r="55" ht="19" customHeight="1" spans="1:10">
      <c r="A55" s="2">
        <v>1</v>
      </c>
      <c r="B55" s="2" t="s">
        <v>3074</v>
      </c>
      <c r="C55" s="2" t="s">
        <v>121</v>
      </c>
      <c r="D55" s="3">
        <v>3000</v>
      </c>
      <c r="E55" s="3">
        <v>4441</v>
      </c>
      <c r="F55" s="2">
        <v>0</v>
      </c>
      <c r="G55" s="2">
        <v>0</v>
      </c>
      <c r="H55" s="2">
        <f t="shared" si="0"/>
        <v>0</v>
      </c>
      <c r="I55" s="2" t="s">
        <v>113</v>
      </c>
      <c r="J55" s="2" t="s">
        <v>59</v>
      </c>
    </row>
    <row r="56" ht="19" customHeight="1" spans="1:10">
      <c r="A56" s="2">
        <v>1</v>
      </c>
      <c r="B56" s="2" t="s">
        <v>601</v>
      </c>
      <c r="C56" s="2" t="s">
        <v>121</v>
      </c>
      <c r="D56" s="3">
        <v>3000</v>
      </c>
      <c r="E56" s="3">
        <v>4357.7</v>
      </c>
      <c r="F56" s="2">
        <v>0</v>
      </c>
      <c r="G56" s="2">
        <v>0</v>
      </c>
      <c r="H56" s="2">
        <f t="shared" si="0"/>
        <v>0</v>
      </c>
      <c r="I56" s="2" t="s">
        <v>113</v>
      </c>
      <c r="J56" s="2" t="s">
        <v>59</v>
      </c>
    </row>
    <row r="57" ht="19" customHeight="1" spans="1:10">
      <c r="A57" s="2">
        <v>1</v>
      </c>
      <c r="B57" s="2" t="s">
        <v>3201</v>
      </c>
      <c r="C57" s="2" t="s">
        <v>179</v>
      </c>
      <c r="D57" s="3">
        <v>5000</v>
      </c>
      <c r="E57" s="3">
        <v>6337</v>
      </c>
      <c r="F57" s="2">
        <v>0</v>
      </c>
      <c r="G57" s="2">
        <v>0</v>
      </c>
      <c r="H57" s="2">
        <f t="shared" si="0"/>
        <v>0</v>
      </c>
      <c r="I57" s="2" t="s">
        <v>113</v>
      </c>
      <c r="J57" s="2" t="s">
        <v>59</v>
      </c>
    </row>
    <row r="58" ht="19" customHeight="1" spans="1:10">
      <c r="A58" s="2">
        <v>1</v>
      </c>
      <c r="B58" s="2" t="s">
        <v>456</v>
      </c>
      <c r="C58" s="2" t="s">
        <v>444</v>
      </c>
      <c r="D58" s="3">
        <v>193.55</v>
      </c>
      <c r="E58" s="3">
        <v>197.1</v>
      </c>
      <c r="F58" s="2">
        <v>0</v>
      </c>
      <c r="G58" s="2">
        <v>0</v>
      </c>
      <c r="H58" s="2">
        <f t="shared" si="0"/>
        <v>0</v>
      </c>
      <c r="I58" s="2" t="s">
        <v>113</v>
      </c>
      <c r="J58" s="2" t="s">
        <v>59</v>
      </c>
    </row>
    <row r="59" ht="19" customHeight="1" spans="1:10">
      <c r="A59" s="2">
        <v>1</v>
      </c>
      <c r="B59" s="2" t="s">
        <v>3358</v>
      </c>
      <c r="C59" s="2" t="s">
        <v>3190</v>
      </c>
      <c r="D59" s="3">
        <v>3000</v>
      </c>
      <c r="E59" s="3">
        <v>3787.5</v>
      </c>
      <c r="F59" s="2">
        <v>0</v>
      </c>
      <c r="G59" s="2">
        <v>0</v>
      </c>
      <c r="H59" s="2">
        <f t="shared" si="0"/>
        <v>0</v>
      </c>
      <c r="I59" s="2" t="s">
        <v>113</v>
      </c>
      <c r="J59" s="2" t="s">
        <v>59</v>
      </c>
    </row>
    <row r="60" ht="19" customHeight="1" spans="1:10">
      <c r="A60" s="2">
        <v>1</v>
      </c>
      <c r="B60" s="2" t="s">
        <v>516</v>
      </c>
      <c r="C60" s="2" t="s">
        <v>121</v>
      </c>
      <c r="D60" s="3">
        <v>3000</v>
      </c>
      <c r="E60" s="3">
        <v>4019.4</v>
      </c>
      <c r="F60" s="2">
        <v>0</v>
      </c>
      <c r="G60" s="2">
        <v>0</v>
      </c>
      <c r="H60" s="2">
        <f t="shared" si="0"/>
        <v>0</v>
      </c>
      <c r="I60" s="2" t="s">
        <v>113</v>
      </c>
      <c r="J60" s="2" t="s">
        <v>59</v>
      </c>
    </row>
    <row r="61" ht="19" customHeight="1" spans="1:10">
      <c r="A61" s="2">
        <v>1</v>
      </c>
      <c r="B61" s="2" t="s">
        <v>308</v>
      </c>
      <c r="C61" s="2" t="s">
        <v>274</v>
      </c>
      <c r="D61" s="3">
        <v>3000</v>
      </c>
      <c r="E61" s="3">
        <v>3919.1</v>
      </c>
      <c r="F61" s="2">
        <v>0</v>
      </c>
      <c r="G61" s="2">
        <v>0</v>
      </c>
      <c r="H61" s="2">
        <f t="shared" si="0"/>
        <v>0</v>
      </c>
      <c r="I61" s="2" t="s">
        <v>113</v>
      </c>
      <c r="J61" s="2" t="s">
        <v>59</v>
      </c>
    </row>
    <row r="62" ht="19" customHeight="1" spans="1:10">
      <c r="A62" s="2">
        <v>1</v>
      </c>
      <c r="B62" s="2" t="s">
        <v>3399</v>
      </c>
      <c r="C62" s="2" t="s">
        <v>3104</v>
      </c>
      <c r="D62" s="3">
        <v>1935.48</v>
      </c>
      <c r="E62" s="3">
        <v>2485.7</v>
      </c>
      <c r="F62" s="2">
        <v>0</v>
      </c>
      <c r="G62" s="2">
        <v>0</v>
      </c>
      <c r="H62" s="2">
        <f t="shared" si="0"/>
        <v>0</v>
      </c>
      <c r="I62" s="2" t="s">
        <v>113</v>
      </c>
      <c r="J62" s="2" t="s">
        <v>59</v>
      </c>
    </row>
    <row r="63" ht="19" customHeight="1" spans="1:10">
      <c r="A63" s="2">
        <v>1</v>
      </c>
      <c r="B63" s="2" t="s">
        <v>547</v>
      </c>
      <c r="C63" s="2" t="s">
        <v>121</v>
      </c>
      <c r="D63" s="3">
        <v>3000</v>
      </c>
      <c r="E63" s="3">
        <v>4117</v>
      </c>
      <c r="F63" s="2">
        <v>0</v>
      </c>
      <c r="G63" s="2">
        <v>0</v>
      </c>
      <c r="H63" s="2">
        <f t="shared" si="0"/>
        <v>0</v>
      </c>
      <c r="I63" s="2" t="s">
        <v>113</v>
      </c>
      <c r="J63" s="2" t="s">
        <v>59</v>
      </c>
    </row>
    <row r="64" ht="19" customHeight="1" spans="1:10">
      <c r="A64" s="2">
        <v>1</v>
      </c>
      <c r="B64" s="2" t="s">
        <v>153</v>
      </c>
      <c r="C64" s="2" t="s">
        <v>121</v>
      </c>
      <c r="D64" s="3">
        <v>5000</v>
      </c>
      <c r="E64" s="3">
        <v>6507.5</v>
      </c>
      <c r="F64" s="2">
        <v>0</v>
      </c>
      <c r="G64" s="2">
        <v>0</v>
      </c>
      <c r="H64" s="2">
        <f t="shared" si="0"/>
        <v>0</v>
      </c>
      <c r="I64" s="2" t="s">
        <v>113</v>
      </c>
      <c r="J64" s="2" t="s">
        <v>59</v>
      </c>
    </row>
    <row r="65" ht="19" customHeight="1" spans="1:10">
      <c r="A65" s="2">
        <v>1</v>
      </c>
      <c r="B65" s="2" t="s">
        <v>704</v>
      </c>
      <c r="C65" s="2" t="s">
        <v>356</v>
      </c>
      <c r="D65" s="3">
        <v>3000</v>
      </c>
      <c r="E65" s="3">
        <v>3690.2</v>
      </c>
      <c r="F65" s="2">
        <v>0</v>
      </c>
      <c r="G65" s="2">
        <v>0</v>
      </c>
      <c r="H65" s="2">
        <f t="shared" si="0"/>
        <v>0</v>
      </c>
      <c r="I65" s="2" t="s">
        <v>113</v>
      </c>
      <c r="J65" s="2" t="s">
        <v>59</v>
      </c>
    </row>
    <row r="66" ht="19" customHeight="1" spans="1:10">
      <c r="A66" s="2">
        <v>1</v>
      </c>
      <c r="B66" s="2" t="s">
        <v>175</v>
      </c>
      <c r="C66" s="2" t="s">
        <v>121</v>
      </c>
      <c r="D66" s="3">
        <v>3000</v>
      </c>
      <c r="E66" s="3">
        <v>3597.2</v>
      </c>
      <c r="F66" s="2">
        <v>0</v>
      </c>
      <c r="G66" s="2">
        <v>0</v>
      </c>
      <c r="H66" s="2">
        <f t="shared" ref="H66:H129" si="1">MAX(0,F66-G66)</f>
        <v>0</v>
      </c>
      <c r="I66" s="2" t="s">
        <v>113</v>
      </c>
      <c r="J66" s="2" t="s">
        <v>59</v>
      </c>
    </row>
    <row r="67" ht="19" customHeight="1" spans="1:10">
      <c r="A67" s="2">
        <v>1</v>
      </c>
      <c r="B67" s="2" t="s">
        <v>505</v>
      </c>
      <c r="C67" s="2" t="s">
        <v>3070</v>
      </c>
      <c r="D67" s="3">
        <v>967.74</v>
      </c>
      <c r="E67" s="3">
        <v>1256.3</v>
      </c>
      <c r="F67" s="2">
        <v>0</v>
      </c>
      <c r="G67" s="2">
        <v>0</v>
      </c>
      <c r="H67" s="2">
        <f t="shared" si="1"/>
        <v>0</v>
      </c>
      <c r="I67" s="2" t="s">
        <v>113</v>
      </c>
      <c r="J67" s="2" t="s">
        <v>59</v>
      </c>
    </row>
    <row r="68" ht="19" customHeight="1" spans="1:10">
      <c r="A68" s="2">
        <v>1</v>
      </c>
      <c r="B68" s="2" t="s">
        <v>2998</v>
      </c>
      <c r="C68" s="2" t="s">
        <v>179</v>
      </c>
      <c r="D68" s="3">
        <v>3870.97</v>
      </c>
      <c r="E68" s="3">
        <v>5016.4</v>
      </c>
      <c r="F68" s="2">
        <v>0</v>
      </c>
      <c r="G68" s="2">
        <v>0</v>
      </c>
      <c r="H68" s="2">
        <f t="shared" si="1"/>
        <v>0</v>
      </c>
      <c r="I68" s="2" t="s">
        <v>113</v>
      </c>
      <c r="J68" s="2" t="s">
        <v>59</v>
      </c>
    </row>
    <row r="69" ht="19" customHeight="1" spans="1:10">
      <c r="A69" s="2">
        <v>1</v>
      </c>
      <c r="B69" s="2" t="s">
        <v>545</v>
      </c>
      <c r="C69" s="2" t="s">
        <v>564</v>
      </c>
      <c r="D69" s="3">
        <v>3000</v>
      </c>
      <c r="E69" s="3">
        <v>3612.1</v>
      </c>
      <c r="F69" s="2">
        <v>0</v>
      </c>
      <c r="G69" s="2">
        <v>0</v>
      </c>
      <c r="H69" s="2">
        <f t="shared" si="1"/>
        <v>0</v>
      </c>
      <c r="I69" s="2" t="s">
        <v>113</v>
      </c>
      <c r="J69" s="2" t="s">
        <v>59</v>
      </c>
    </row>
    <row r="70" ht="19" customHeight="1" spans="1:10">
      <c r="A70" s="2">
        <v>1</v>
      </c>
      <c r="B70" s="2" t="s">
        <v>413</v>
      </c>
      <c r="C70" s="2" t="s">
        <v>356</v>
      </c>
      <c r="D70" s="3">
        <v>5000</v>
      </c>
      <c r="E70" s="3">
        <v>5891.3</v>
      </c>
      <c r="F70" s="2">
        <v>0</v>
      </c>
      <c r="G70" s="2">
        <v>0</v>
      </c>
      <c r="H70" s="2">
        <f t="shared" si="1"/>
        <v>0</v>
      </c>
      <c r="I70" s="2" t="s">
        <v>113</v>
      </c>
      <c r="J70" s="2" t="s">
        <v>59</v>
      </c>
    </row>
    <row r="71" ht="19" customHeight="1" spans="1:10">
      <c r="A71" s="2">
        <v>1</v>
      </c>
      <c r="B71" s="2" t="s">
        <v>490</v>
      </c>
      <c r="C71" s="2" t="s">
        <v>121</v>
      </c>
      <c r="D71" s="3">
        <v>3000</v>
      </c>
      <c r="E71" s="3">
        <v>3919.6</v>
      </c>
      <c r="F71" s="2">
        <v>0</v>
      </c>
      <c r="G71" s="2">
        <v>0</v>
      </c>
      <c r="H71" s="2">
        <f t="shared" si="1"/>
        <v>0</v>
      </c>
      <c r="I71" s="2" t="s">
        <v>113</v>
      </c>
      <c r="J71" s="2" t="s">
        <v>59</v>
      </c>
    </row>
    <row r="72" ht="19" customHeight="1" spans="1:10">
      <c r="A72" s="2">
        <v>1</v>
      </c>
      <c r="B72" s="2" t="s">
        <v>594</v>
      </c>
      <c r="C72" s="2" t="s">
        <v>121</v>
      </c>
      <c r="D72" s="3">
        <v>3000</v>
      </c>
      <c r="E72" s="3">
        <v>3838.6</v>
      </c>
      <c r="F72" s="2">
        <v>0</v>
      </c>
      <c r="G72" s="2">
        <v>0</v>
      </c>
      <c r="H72" s="2">
        <f t="shared" si="1"/>
        <v>0</v>
      </c>
      <c r="I72" s="2" t="s">
        <v>113</v>
      </c>
      <c r="J72" s="2" t="s">
        <v>59</v>
      </c>
    </row>
    <row r="73" ht="19" customHeight="1" spans="1:10">
      <c r="A73" s="2">
        <v>1</v>
      </c>
      <c r="B73" s="2" t="s">
        <v>283</v>
      </c>
      <c r="C73" s="2" t="s">
        <v>274</v>
      </c>
      <c r="D73" s="3">
        <v>3000</v>
      </c>
      <c r="E73" s="3">
        <v>3536.4</v>
      </c>
      <c r="F73" s="2">
        <v>0</v>
      </c>
      <c r="G73" s="2">
        <v>0</v>
      </c>
      <c r="H73" s="2">
        <f t="shared" si="1"/>
        <v>0</v>
      </c>
      <c r="I73" s="2" t="s">
        <v>113</v>
      </c>
      <c r="J73" s="2" t="s">
        <v>59</v>
      </c>
    </row>
    <row r="74" ht="19" customHeight="1" spans="1:10">
      <c r="A74" s="2">
        <v>1</v>
      </c>
      <c r="B74" s="2" t="s">
        <v>102</v>
      </c>
      <c r="C74" s="2" t="s">
        <v>356</v>
      </c>
      <c r="D74" s="3">
        <v>3000</v>
      </c>
      <c r="E74" s="3">
        <v>3489.4</v>
      </c>
      <c r="F74" s="2">
        <v>0</v>
      </c>
      <c r="G74" s="2">
        <v>0</v>
      </c>
      <c r="H74" s="2">
        <f t="shared" si="1"/>
        <v>0</v>
      </c>
      <c r="I74" s="2" t="s">
        <v>113</v>
      </c>
      <c r="J74" s="2" t="s">
        <v>59</v>
      </c>
    </row>
    <row r="75" ht="19" customHeight="1" spans="1:10">
      <c r="A75" s="2">
        <v>1</v>
      </c>
      <c r="B75" s="2" t="s">
        <v>83</v>
      </c>
      <c r="C75" s="2" t="s">
        <v>179</v>
      </c>
      <c r="D75" s="3">
        <v>5000</v>
      </c>
      <c r="E75" s="3">
        <v>5840.8</v>
      </c>
      <c r="F75" s="2">
        <v>0</v>
      </c>
      <c r="G75" s="2">
        <v>0</v>
      </c>
      <c r="H75" s="2">
        <f t="shared" si="1"/>
        <v>0</v>
      </c>
      <c r="I75" s="2" t="s">
        <v>113</v>
      </c>
      <c r="J75" s="2" t="s">
        <v>59</v>
      </c>
    </row>
    <row r="76" ht="19" customHeight="1" spans="1:10">
      <c r="A76" s="2">
        <v>1</v>
      </c>
      <c r="B76" s="2" t="s">
        <v>3198</v>
      </c>
      <c r="C76" s="2" t="s">
        <v>564</v>
      </c>
      <c r="D76" s="3">
        <v>3000</v>
      </c>
      <c r="E76" s="3">
        <v>3266.8</v>
      </c>
      <c r="F76" s="2">
        <v>0</v>
      </c>
      <c r="G76" s="2">
        <v>0</v>
      </c>
      <c r="H76" s="2">
        <f t="shared" si="1"/>
        <v>0</v>
      </c>
      <c r="I76" s="2" t="s">
        <v>113</v>
      </c>
      <c r="J76" s="2" t="s">
        <v>59</v>
      </c>
    </row>
    <row r="77" ht="19" customHeight="1" spans="1:10">
      <c r="A77" s="2">
        <v>1</v>
      </c>
      <c r="B77" s="2" t="s">
        <v>612</v>
      </c>
      <c r="C77" s="2" t="s">
        <v>121</v>
      </c>
      <c r="D77" s="3">
        <v>4677.42</v>
      </c>
      <c r="E77" s="3">
        <v>4996.8</v>
      </c>
      <c r="F77" s="2">
        <v>0</v>
      </c>
      <c r="G77" s="2">
        <v>0</v>
      </c>
      <c r="H77" s="2">
        <f t="shared" si="1"/>
        <v>0</v>
      </c>
      <c r="I77" s="2" t="s">
        <v>113</v>
      </c>
      <c r="J77" s="2" t="s">
        <v>59</v>
      </c>
    </row>
    <row r="78" ht="19" customHeight="1" spans="1:10">
      <c r="A78" s="2">
        <v>1</v>
      </c>
      <c r="B78" s="2" t="s">
        <v>157</v>
      </c>
      <c r="C78" s="2" t="s">
        <v>121</v>
      </c>
      <c r="D78" s="3">
        <v>4838.71</v>
      </c>
      <c r="E78" s="3">
        <v>5094.5</v>
      </c>
      <c r="F78" s="2">
        <v>0</v>
      </c>
      <c r="G78" s="2">
        <v>0</v>
      </c>
      <c r="H78" s="2">
        <f t="shared" si="1"/>
        <v>0</v>
      </c>
      <c r="I78" s="2" t="s">
        <v>113</v>
      </c>
      <c r="J78" s="2" t="s">
        <v>59</v>
      </c>
    </row>
    <row r="79" ht="19" customHeight="1" spans="1:10">
      <c r="A79" s="2">
        <v>1</v>
      </c>
      <c r="B79" s="2" t="s">
        <v>641</v>
      </c>
      <c r="C79" s="2" t="s">
        <v>564</v>
      </c>
      <c r="D79" s="3">
        <v>3000</v>
      </c>
      <c r="E79" s="3">
        <v>3276.7</v>
      </c>
      <c r="F79" s="2">
        <v>0</v>
      </c>
      <c r="G79" s="2">
        <v>0</v>
      </c>
      <c r="H79" s="2">
        <f t="shared" si="1"/>
        <v>0</v>
      </c>
      <c r="I79" s="2" t="s">
        <v>113</v>
      </c>
      <c r="J79" s="2" t="s">
        <v>59</v>
      </c>
    </row>
    <row r="80" ht="19" customHeight="1" spans="1:10">
      <c r="A80" s="2">
        <v>1</v>
      </c>
      <c r="B80" s="2" t="s">
        <v>671</v>
      </c>
      <c r="C80" s="2" t="s">
        <v>564</v>
      </c>
      <c r="D80" s="3">
        <v>3000</v>
      </c>
      <c r="E80" s="3">
        <v>3165.5</v>
      </c>
      <c r="F80" s="2">
        <v>0</v>
      </c>
      <c r="G80" s="2">
        <v>0</v>
      </c>
      <c r="H80" s="2">
        <f t="shared" si="1"/>
        <v>0</v>
      </c>
      <c r="I80" s="2" t="s">
        <v>113</v>
      </c>
      <c r="J80" s="2" t="s">
        <v>59</v>
      </c>
    </row>
    <row r="81" ht="19" customHeight="1" spans="1:10">
      <c r="A81" s="2">
        <v>1</v>
      </c>
      <c r="B81" s="2" t="s">
        <v>3251</v>
      </c>
      <c r="C81" s="2" t="s">
        <v>3070</v>
      </c>
      <c r="D81" s="3">
        <v>3000</v>
      </c>
      <c r="E81" s="3">
        <v>2951.1</v>
      </c>
      <c r="F81" s="2">
        <v>0</v>
      </c>
      <c r="G81" s="2">
        <v>0</v>
      </c>
      <c r="H81" s="2">
        <f t="shared" si="1"/>
        <v>0</v>
      </c>
      <c r="I81" s="2" t="s">
        <v>113</v>
      </c>
      <c r="J81" s="2" t="s">
        <v>59</v>
      </c>
    </row>
    <row r="82" ht="19" customHeight="1" spans="1:10">
      <c r="A82" s="2">
        <v>1</v>
      </c>
      <c r="B82" s="2" t="s">
        <v>3316</v>
      </c>
      <c r="C82" s="2" t="s">
        <v>356</v>
      </c>
      <c r="D82" s="3">
        <v>3000</v>
      </c>
      <c r="E82" s="3">
        <v>3375.2</v>
      </c>
      <c r="F82" s="2">
        <v>0</v>
      </c>
      <c r="G82" s="2">
        <v>0</v>
      </c>
      <c r="H82" s="2">
        <f t="shared" si="1"/>
        <v>0</v>
      </c>
      <c r="I82" s="2" t="s">
        <v>113</v>
      </c>
      <c r="J82" s="2" t="s">
        <v>59</v>
      </c>
    </row>
    <row r="83" ht="19" customHeight="1" spans="1:10">
      <c r="A83" s="2">
        <v>1</v>
      </c>
      <c r="B83" s="2" t="s">
        <v>337</v>
      </c>
      <c r="C83" s="2" t="s">
        <v>312</v>
      </c>
      <c r="D83" s="3">
        <v>580.65</v>
      </c>
      <c r="E83" s="3">
        <v>492.4</v>
      </c>
      <c r="F83" s="2">
        <v>0</v>
      </c>
      <c r="G83" s="2">
        <v>0</v>
      </c>
      <c r="H83" s="2">
        <f t="shared" si="1"/>
        <v>0</v>
      </c>
      <c r="I83" s="2" t="s">
        <v>113</v>
      </c>
      <c r="J83" s="2" t="s">
        <v>59</v>
      </c>
    </row>
    <row r="84" ht="19" customHeight="1" spans="1:10">
      <c r="A84" s="2">
        <v>1</v>
      </c>
      <c r="B84" s="2" t="s">
        <v>3230</v>
      </c>
      <c r="C84" s="2" t="s">
        <v>564</v>
      </c>
      <c r="D84" s="3">
        <v>3000</v>
      </c>
      <c r="E84" s="3">
        <v>3305.3</v>
      </c>
      <c r="F84" s="2">
        <v>0</v>
      </c>
      <c r="G84" s="2">
        <v>0</v>
      </c>
      <c r="H84" s="2">
        <f t="shared" si="1"/>
        <v>0</v>
      </c>
      <c r="I84" s="2" t="s">
        <v>113</v>
      </c>
      <c r="J84" s="2" t="s">
        <v>59</v>
      </c>
    </row>
    <row r="85" ht="19" customHeight="1" spans="1:10">
      <c r="A85" s="2">
        <v>1</v>
      </c>
      <c r="B85" s="2" t="s">
        <v>612</v>
      </c>
      <c r="C85" s="2" t="s">
        <v>564</v>
      </c>
      <c r="D85" s="3">
        <v>322.58</v>
      </c>
      <c r="E85" s="3">
        <v>355</v>
      </c>
      <c r="F85" s="2">
        <v>0</v>
      </c>
      <c r="G85" s="2">
        <v>0</v>
      </c>
      <c r="H85" s="2">
        <f t="shared" si="1"/>
        <v>0</v>
      </c>
      <c r="I85" s="2" t="s">
        <v>113</v>
      </c>
      <c r="J85" s="2" t="s">
        <v>59</v>
      </c>
    </row>
    <row r="86" ht="19" customHeight="1" spans="1:10">
      <c r="A86" s="2">
        <v>1</v>
      </c>
      <c r="B86" s="2" t="s">
        <v>555</v>
      </c>
      <c r="C86" s="2" t="s">
        <v>564</v>
      </c>
      <c r="D86" s="3">
        <v>3000</v>
      </c>
      <c r="E86" s="3">
        <v>3072.1</v>
      </c>
      <c r="F86" s="2">
        <v>0</v>
      </c>
      <c r="G86" s="2">
        <v>0</v>
      </c>
      <c r="H86" s="2">
        <f t="shared" si="1"/>
        <v>0</v>
      </c>
      <c r="I86" s="2" t="s">
        <v>113</v>
      </c>
      <c r="J86" s="2" t="s">
        <v>59</v>
      </c>
    </row>
    <row r="87" ht="19" customHeight="1" spans="1:10">
      <c r="A87" s="2">
        <v>1</v>
      </c>
      <c r="B87" s="2" t="s">
        <v>703</v>
      </c>
      <c r="C87" s="2" t="s">
        <v>356</v>
      </c>
      <c r="D87" s="3">
        <v>3000</v>
      </c>
      <c r="E87" s="3">
        <v>2935</v>
      </c>
      <c r="F87" s="2">
        <v>0</v>
      </c>
      <c r="G87" s="2">
        <v>0</v>
      </c>
      <c r="H87" s="2">
        <f t="shared" si="1"/>
        <v>0</v>
      </c>
      <c r="I87" s="2" t="s">
        <v>113</v>
      </c>
      <c r="J87" s="2" t="s">
        <v>59</v>
      </c>
    </row>
    <row r="88" ht="19" customHeight="1" spans="1:10">
      <c r="A88" s="2">
        <v>1</v>
      </c>
      <c r="B88" s="2" t="s">
        <v>615</v>
      </c>
      <c r="C88" s="2" t="s">
        <v>121</v>
      </c>
      <c r="D88" s="3">
        <v>5000</v>
      </c>
      <c r="E88" s="3">
        <v>5066.6</v>
      </c>
      <c r="F88" s="2">
        <v>0</v>
      </c>
      <c r="G88" s="2">
        <v>0</v>
      </c>
      <c r="H88" s="2">
        <f t="shared" si="1"/>
        <v>0</v>
      </c>
      <c r="I88" s="2" t="s">
        <v>113</v>
      </c>
      <c r="J88" s="2" t="s">
        <v>59</v>
      </c>
    </row>
    <row r="89" ht="19" customHeight="1" spans="1:10">
      <c r="A89" s="2">
        <v>1</v>
      </c>
      <c r="B89" s="2" t="s">
        <v>261</v>
      </c>
      <c r="C89" s="2" t="s">
        <v>179</v>
      </c>
      <c r="D89" s="3">
        <v>5000</v>
      </c>
      <c r="E89" s="3">
        <v>5188.5</v>
      </c>
      <c r="F89" s="2">
        <v>0</v>
      </c>
      <c r="G89" s="2">
        <v>0</v>
      </c>
      <c r="H89" s="2">
        <f t="shared" si="1"/>
        <v>0</v>
      </c>
      <c r="I89" s="2" t="s">
        <v>113</v>
      </c>
      <c r="J89" s="2" t="s">
        <v>59</v>
      </c>
    </row>
    <row r="90" ht="19" customHeight="1" spans="1:10">
      <c r="A90" s="2">
        <v>1</v>
      </c>
      <c r="B90" s="2" t="s">
        <v>426</v>
      </c>
      <c r="C90" s="2" t="s">
        <v>356</v>
      </c>
      <c r="D90" s="3">
        <v>3000</v>
      </c>
      <c r="E90" s="3">
        <v>3095.6</v>
      </c>
      <c r="F90" s="2">
        <v>0</v>
      </c>
      <c r="G90" s="2">
        <v>0</v>
      </c>
      <c r="H90" s="2">
        <f t="shared" si="1"/>
        <v>0</v>
      </c>
      <c r="I90" s="2" t="s">
        <v>113</v>
      </c>
      <c r="J90" s="2" t="s">
        <v>59</v>
      </c>
    </row>
    <row r="91" ht="19" customHeight="1" spans="1:10">
      <c r="A91" s="2">
        <v>1</v>
      </c>
      <c r="B91" s="2" t="s">
        <v>73</v>
      </c>
      <c r="C91" s="2" t="s">
        <v>179</v>
      </c>
      <c r="D91" s="3">
        <v>5000</v>
      </c>
      <c r="E91" s="3">
        <v>4947.4</v>
      </c>
      <c r="F91" s="2">
        <v>0</v>
      </c>
      <c r="G91" s="2">
        <v>0</v>
      </c>
      <c r="H91" s="2">
        <f t="shared" si="1"/>
        <v>0</v>
      </c>
      <c r="I91" s="2" t="s">
        <v>113</v>
      </c>
      <c r="J91" s="2" t="s">
        <v>59</v>
      </c>
    </row>
    <row r="92" ht="19" customHeight="1" spans="1:10">
      <c r="A92" s="2">
        <v>1</v>
      </c>
      <c r="B92" s="2" t="s">
        <v>637</v>
      </c>
      <c r="C92" s="2" t="s">
        <v>564</v>
      </c>
      <c r="D92" s="3">
        <v>3000</v>
      </c>
      <c r="E92" s="3">
        <v>2893.2</v>
      </c>
      <c r="F92" s="2">
        <v>0</v>
      </c>
      <c r="G92" s="2">
        <v>0</v>
      </c>
      <c r="H92" s="2">
        <f t="shared" si="1"/>
        <v>0</v>
      </c>
      <c r="I92" s="2" t="s">
        <v>113</v>
      </c>
      <c r="J92" s="2" t="s">
        <v>59</v>
      </c>
    </row>
    <row r="93" ht="19" customHeight="1" spans="1:10">
      <c r="A93" s="2">
        <v>1</v>
      </c>
      <c r="B93" s="2" t="s">
        <v>538</v>
      </c>
      <c r="C93" s="2" t="s">
        <v>3070</v>
      </c>
      <c r="D93" s="3">
        <v>2806.45</v>
      </c>
      <c r="E93" s="3">
        <v>2756.8</v>
      </c>
      <c r="F93" s="2">
        <v>0</v>
      </c>
      <c r="G93" s="2">
        <v>0</v>
      </c>
      <c r="H93" s="2">
        <f t="shared" si="1"/>
        <v>0</v>
      </c>
      <c r="I93" s="2" t="s">
        <v>113</v>
      </c>
      <c r="J93" s="2" t="s">
        <v>59</v>
      </c>
    </row>
    <row r="94" ht="19" customHeight="1" spans="1:10">
      <c r="A94" s="2">
        <v>1</v>
      </c>
      <c r="B94" s="2" t="s">
        <v>427</v>
      </c>
      <c r="C94" s="2" t="s">
        <v>356</v>
      </c>
      <c r="D94" s="3">
        <v>3000</v>
      </c>
      <c r="E94" s="3">
        <v>2834.9</v>
      </c>
      <c r="F94" s="2">
        <v>0</v>
      </c>
      <c r="G94" s="2">
        <v>0</v>
      </c>
      <c r="H94" s="2">
        <f t="shared" si="1"/>
        <v>0</v>
      </c>
      <c r="I94" s="2" t="s">
        <v>113</v>
      </c>
      <c r="J94" s="2" t="s">
        <v>59</v>
      </c>
    </row>
    <row r="95" ht="19" customHeight="1" spans="1:10">
      <c r="A95" s="2">
        <v>1</v>
      </c>
      <c r="B95" s="2" t="s">
        <v>463</v>
      </c>
      <c r="C95" s="2" t="s">
        <v>179</v>
      </c>
      <c r="D95" s="3">
        <v>3096.77</v>
      </c>
      <c r="E95" s="3">
        <v>2769</v>
      </c>
      <c r="F95" s="2">
        <v>0</v>
      </c>
      <c r="G95" s="2">
        <v>0</v>
      </c>
      <c r="H95" s="2">
        <f t="shared" si="1"/>
        <v>0</v>
      </c>
      <c r="I95" s="2" t="s">
        <v>113</v>
      </c>
      <c r="J95" s="2" t="s">
        <v>59</v>
      </c>
    </row>
    <row r="96" ht="19" customHeight="1" spans="1:10">
      <c r="A96" s="2">
        <v>1</v>
      </c>
      <c r="B96" s="2" t="s">
        <v>526</v>
      </c>
      <c r="C96" s="2" t="s">
        <v>3190</v>
      </c>
      <c r="D96" s="3">
        <v>3000</v>
      </c>
      <c r="E96" s="3">
        <v>2851.6</v>
      </c>
      <c r="F96" s="2">
        <v>0</v>
      </c>
      <c r="G96" s="2">
        <v>0</v>
      </c>
      <c r="H96" s="2">
        <f t="shared" si="1"/>
        <v>0</v>
      </c>
      <c r="I96" s="2" t="s">
        <v>113</v>
      </c>
      <c r="J96" s="2" t="s">
        <v>59</v>
      </c>
    </row>
    <row r="97" ht="19" customHeight="1" spans="1:10">
      <c r="A97" s="2">
        <v>1</v>
      </c>
      <c r="B97" s="2" t="s">
        <v>88</v>
      </c>
      <c r="C97" s="2" t="s">
        <v>179</v>
      </c>
      <c r="D97" s="3">
        <v>5000</v>
      </c>
      <c r="E97" s="3">
        <v>4883.8</v>
      </c>
      <c r="F97" s="2">
        <v>0</v>
      </c>
      <c r="G97" s="2">
        <v>0</v>
      </c>
      <c r="H97" s="2">
        <f t="shared" si="1"/>
        <v>0</v>
      </c>
      <c r="I97" s="2" t="s">
        <v>113</v>
      </c>
      <c r="J97" s="2" t="s">
        <v>59</v>
      </c>
    </row>
    <row r="98" ht="19" customHeight="1" spans="1:10">
      <c r="A98" s="2">
        <v>1</v>
      </c>
      <c r="B98" s="2" t="s">
        <v>618</v>
      </c>
      <c r="C98" s="2" t="s">
        <v>3070</v>
      </c>
      <c r="D98" s="3">
        <v>3000</v>
      </c>
      <c r="E98" s="3">
        <v>2627.7</v>
      </c>
      <c r="F98" s="2">
        <v>0</v>
      </c>
      <c r="G98" s="2">
        <v>0</v>
      </c>
      <c r="H98" s="2">
        <f t="shared" si="1"/>
        <v>0</v>
      </c>
      <c r="I98" s="2" t="s">
        <v>59</v>
      </c>
      <c r="J98" s="2" t="s">
        <v>59</v>
      </c>
    </row>
    <row r="99" ht="19" customHeight="1" spans="1:10">
      <c r="A99" s="2">
        <v>1</v>
      </c>
      <c r="B99" s="2" t="s">
        <v>3311</v>
      </c>
      <c r="C99" s="2" t="s">
        <v>564</v>
      </c>
      <c r="D99" s="3">
        <v>1548.39</v>
      </c>
      <c r="E99" s="3">
        <v>1406.9</v>
      </c>
      <c r="F99" s="2">
        <v>0</v>
      </c>
      <c r="G99" s="2">
        <v>0</v>
      </c>
      <c r="H99" s="2">
        <f t="shared" si="1"/>
        <v>0</v>
      </c>
      <c r="I99" s="2" t="s">
        <v>59</v>
      </c>
      <c r="J99" s="2" t="s">
        <v>59</v>
      </c>
    </row>
    <row r="100" ht="19" customHeight="1" spans="1:10">
      <c r="A100" s="2">
        <v>1</v>
      </c>
      <c r="B100" s="2" t="s">
        <v>658</v>
      </c>
      <c r="C100" s="2" t="s">
        <v>564</v>
      </c>
      <c r="D100" s="3">
        <v>3000</v>
      </c>
      <c r="E100" s="3">
        <v>2791.3</v>
      </c>
      <c r="F100" s="2">
        <v>0</v>
      </c>
      <c r="G100" s="2">
        <v>0</v>
      </c>
      <c r="H100" s="2">
        <f t="shared" si="1"/>
        <v>0</v>
      </c>
      <c r="I100" s="2" t="s">
        <v>113</v>
      </c>
      <c r="J100" s="2" t="s">
        <v>59</v>
      </c>
    </row>
    <row r="101" ht="19" customHeight="1" spans="1:10">
      <c r="A101" s="2">
        <v>1</v>
      </c>
      <c r="B101" s="2" t="s">
        <v>664</v>
      </c>
      <c r="C101" s="2" t="s">
        <v>564</v>
      </c>
      <c r="D101" s="3">
        <v>3000</v>
      </c>
      <c r="E101" s="3">
        <v>2754.7</v>
      </c>
      <c r="F101" s="2">
        <v>0</v>
      </c>
      <c r="G101" s="2">
        <v>0</v>
      </c>
      <c r="H101" s="2">
        <f t="shared" si="1"/>
        <v>0</v>
      </c>
      <c r="I101" s="2" t="s">
        <v>113</v>
      </c>
      <c r="J101" s="2" t="s">
        <v>59</v>
      </c>
    </row>
    <row r="102" ht="19" customHeight="1" spans="1:10">
      <c r="A102" s="2">
        <v>1</v>
      </c>
      <c r="B102" s="2" t="s">
        <v>519</v>
      </c>
      <c r="C102" s="2" t="s">
        <v>564</v>
      </c>
      <c r="D102" s="3">
        <v>3000</v>
      </c>
      <c r="E102" s="3">
        <v>2641.1</v>
      </c>
      <c r="F102" s="2">
        <v>0</v>
      </c>
      <c r="G102" s="2">
        <v>0</v>
      </c>
      <c r="H102" s="2">
        <f t="shared" si="1"/>
        <v>0</v>
      </c>
      <c r="I102" s="2" t="s">
        <v>59</v>
      </c>
      <c r="J102" s="2" t="s">
        <v>59</v>
      </c>
    </row>
    <row r="103" ht="19" customHeight="1" spans="1:10">
      <c r="A103" s="2">
        <v>1</v>
      </c>
      <c r="B103" s="2" t="s">
        <v>214</v>
      </c>
      <c r="C103" s="2" t="s">
        <v>312</v>
      </c>
      <c r="D103" s="3">
        <v>580.65</v>
      </c>
      <c r="E103" s="3">
        <v>380.2</v>
      </c>
      <c r="F103" s="2">
        <v>0</v>
      </c>
      <c r="G103" s="2">
        <v>0</v>
      </c>
      <c r="H103" s="2">
        <f t="shared" si="1"/>
        <v>0</v>
      </c>
      <c r="I103" s="2" t="s">
        <v>59</v>
      </c>
      <c r="J103" s="2" t="s">
        <v>59</v>
      </c>
    </row>
    <row r="104" ht="19" customHeight="1" spans="1:10">
      <c r="A104" s="2">
        <v>1</v>
      </c>
      <c r="B104" s="2" t="s">
        <v>501</v>
      </c>
      <c r="C104" s="2" t="s">
        <v>121</v>
      </c>
      <c r="D104" s="3">
        <v>3000</v>
      </c>
      <c r="E104" s="3">
        <v>2672.8</v>
      </c>
      <c r="F104" s="2">
        <v>0</v>
      </c>
      <c r="G104" s="2">
        <v>0</v>
      </c>
      <c r="H104" s="2">
        <f t="shared" si="1"/>
        <v>0</v>
      </c>
      <c r="I104" s="2" t="s">
        <v>59</v>
      </c>
      <c r="J104" s="2" t="s">
        <v>59</v>
      </c>
    </row>
    <row r="105" ht="19" customHeight="1" spans="1:10">
      <c r="A105" s="2">
        <v>1</v>
      </c>
      <c r="B105" s="2" t="s">
        <v>242</v>
      </c>
      <c r="C105" s="2" t="s">
        <v>179</v>
      </c>
      <c r="D105" s="3">
        <v>5000</v>
      </c>
      <c r="E105" s="3">
        <v>4292.8</v>
      </c>
      <c r="F105" s="2">
        <v>0</v>
      </c>
      <c r="G105" s="2">
        <v>0</v>
      </c>
      <c r="H105" s="2">
        <f t="shared" si="1"/>
        <v>0</v>
      </c>
      <c r="I105" s="2" t="s">
        <v>113</v>
      </c>
      <c r="J105" s="2" t="s">
        <v>59</v>
      </c>
    </row>
    <row r="106" ht="19" customHeight="1" spans="1:10">
      <c r="A106" s="2">
        <v>1</v>
      </c>
      <c r="B106" s="2" t="s">
        <v>3125</v>
      </c>
      <c r="C106" s="2" t="s">
        <v>179</v>
      </c>
      <c r="D106" s="3">
        <v>5000</v>
      </c>
      <c r="E106" s="3">
        <v>4294.4</v>
      </c>
      <c r="F106" s="2">
        <v>0</v>
      </c>
      <c r="G106" s="2">
        <v>0</v>
      </c>
      <c r="H106" s="2">
        <f t="shared" si="1"/>
        <v>0</v>
      </c>
      <c r="I106" s="2" t="s">
        <v>59</v>
      </c>
      <c r="J106" s="2" t="s">
        <v>59</v>
      </c>
    </row>
    <row r="107" ht="19" customHeight="1" spans="1:10">
      <c r="A107" s="2">
        <v>1</v>
      </c>
      <c r="B107" s="2" t="s">
        <v>114</v>
      </c>
      <c r="C107" s="2" t="s">
        <v>121</v>
      </c>
      <c r="D107" s="3">
        <v>4838.71</v>
      </c>
      <c r="E107" s="3">
        <v>4012.8</v>
      </c>
      <c r="F107" s="2">
        <v>0</v>
      </c>
      <c r="G107" s="2">
        <v>0</v>
      </c>
      <c r="H107" s="2">
        <f t="shared" si="1"/>
        <v>0</v>
      </c>
      <c r="I107" s="2" t="s">
        <v>59</v>
      </c>
      <c r="J107" s="2" t="s">
        <v>59</v>
      </c>
    </row>
    <row r="108" ht="19" customHeight="1" spans="1:10">
      <c r="A108" s="2">
        <v>1</v>
      </c>
      <c r="B108" s="2" t="s">
        <v>3284</v>
      </c>
      <c r="C108" s="2" t="s">
        <v>179</v>
      </c>
      <c r="D108" s="3">
        <v>5000</v>
      </c>
      <c r="E108" s="3">
        <v>4325.4</v>
      </c>
      <c r="F108" s="2">
        <v>0</v>
      </c>
      <c r="G108" s="2">
        <v>0</v>
      </c>
      <c r="H108" s="2">
        <f t="shared" si="1"/>
        <v>0</v>
      </c>
      <c r="I108" s="2" t="s">
        <v>59</v>
      </c>
      <c r="J108" s="2" t="s">
        <v>59</v>
      </c>
    </row>
    <row r="109" ht="19" customHeight="1" spans="1:10">
      <c r="A109" s="2">
        <v>1</v>
      </c>
      <c r="B109" s="2" t="s">
        <v>3301</v>
      </c>
      <c r="C109" s="2" t="s">
        <v>3070</v>
      </c>
      <c r="D109" s="3">
        <v>967.74</v>
      </c>
      <c r="E109" s="3">
        <v>842.8</v>
      </c>
      <c r="F109" s="2">
        <v>0</v>
      </c>
      <c r="G109" s="2">
        <v>0</v>
      </c>
      <c r="H109" s="2">
        <f t="shared" si="1"/>
        <v>0</v>
      </c>
      <c r="I109" s="2" t="s">
        <v>59</v>
      </c>
      <c r="J109" s="2" t="s">
        <v>59</v>
      </c>
    </row>
    <row r="110" ht="19" customHeight="1" spans="1:10">
      <c r="A110" s="2">
        <v>1</v>
      </c>
      <c r="B110" s="2" t="s">
        <v>3372</v>
      </c>
      <c r="C110" s="2" t="s">
        <v>121</v>
      </c>
      <c r="D110" s="3">
        <v>3000</v>
      </c>
      <c r="E110" s="3">
        <v>2532.5</v>
      </c>
      <c r="F110" s="2">
        <v>0</v>
      </c>
      <c r="G110" s="2">
        <v>0</v>
      </c>
      <c r="H110" s="2">
        <f t="shared" si="1"/>
        <v>0</v>
      </c>
      <c r="I110" s="2" t="s">
        <v>113</v>
      </c>
      <c r="J110" s="2" t="s">
        <v>59</v>
      </c>
    </row>
    <row r="111" ht="19" customHeight="1" spans="1:10">
      <c r="A111" s="2">
        <v>1</v>
      </c>
      <c r="B111" s="2" t="s">
        <v>417</v>
      </c>
      <c r="C111" s="2" t="s">
        <v>356</v>
      </c>
      <c r="D111" s="3">
        <v>3000</v>
      </c>
      <c r="E111" s="3">
        <v>2641.2</v>
      </c>
      <c r="F111" s="2">
        <v>0</v>
      </c>
      <c r="G111" s="2">
        <v>0</v>
      </c>
      <c r="H111" s="2">
        <f t="shared" si="1"/>
        <v>0</v>
      </c>
      <c r="I111" s="2" t="s">
        <v>113</v>
      </c>
      <c r="J111" s="2" t="s">
        <v>59</v>
      </c>
    </row>
    <row r="112" ht="19" customHeight="1" spans="1:10">
      <c r="A112" s="2">
        <v>1</v>
      </c>
      <c r="B112" s="2" t="s">
        <v>3162</v>
      </c>
      <c r="C112" s="2" t="s">
        <v>356</v>
      </c>
      <c r="D112" s="3">
        <v>5000</v>
      </c>
      <c r="E112" s="3">
        <v>3859.5</v>
      </c>
      <c r="F112" s="2">
        <v>0</v>
      </c>
      <c r="G112" s="2">
        <v>0</v>
      </c>
      <c r="H112" s="2">
        <f t="shared" si="1"/>
        <v>0</v>
      </c>
      <c r="I112" s="2" t="s">
        <v>113</v>
      </c>
      <c r="J112" s="2" t="s">
        <v>59</v>
      </c>
    </row>
    <row r="113" ht="19" customHeight="1" spans="1:10">
      <c r="A113" s="2">
        <v>1</v>
      </c>
      <c r="B113" s="2" t="s">
        <v>355</v>
      </c>
      <c r="C113" s="2" t="s">
        <v>356</v>
      </c>
      <c r="D113" s="3">
        <v>3000</v>
      </c>
      <c r="E113" s="3">
        <v>2694</v>
      </c>
      <c r="F113" s="2">
        <v>0</v>
      </c>
      <c r="G113" s="2">
        <v>0</v>
      </c>
      <c r="H113" s="2">
        <f t="shared" si="1"/>
        <v>0</v>
      </c>
      <c r="I113" s="2" t="s">
        <v>113</v>
      </c>
      <c r="J113" s="2" t="s">
        <v>59</v>
      </c>
    </row>
    <row r="114" ht="19" customHeight="1" spans="1:10">
      <c r="A114" s="2">
        <v>1</v>
      </c>
      <c r="B114" s="2" t="s">
        <v>428</v>
      </c>
      <c r="C114" s="2" t="s">
        <v>356</v>
      </c>
      <c r="D114" s="3">
        <v>3000</v>
      </c>
      <c r="E114" s="3">
        <v>2603.3</v>
      </c>
      <c r="F114" s="2">
        <v>0</v>
      </c>
      <c r="G114" s="2">
        <v>0</v>
      </c>
      <c r="H114" s="2">
        <f t="shared" si="1"/>
        <v>0</v>
      </c>
      <c r="I114" s="2" t="s">
        <v>113</v>
      </c>
      <c r="J114" s="2" t="s">
        <v>59</v>
      </c>
    </row>
    <row r="115" ht="19" customHeight="1" spans="1:10">
      <c r="A115" s="2">
        <v>1</v>
      </c>
      <c r="B115" s="2" t="s">
        <v>514</v>
      </c>
      <c r="C115" s="2" t="s">
        <v>564</v>
      </c>
      <c r="D115" s="3">
        <v>3000</v>
      </c>
      <c r="E115" s="3">
        <v>2371.2</v>
      </c>
      <c r="F115" s="2">
        <v>0</v>
      </c>
      <c r="G115" s="2">
        <v>0</v>
      </c>
      <c r="H115" s="2">
        <f t="shared" si="1"/>
        <v>0</v>
      </c>
      <c r="I115" s="2" t="s">
        <v>59</v>
      </c>
      <c r="J115" s="2" t="s">
        <v>59</v>
      </c>
    </row>
    <row r="116" ht="19" customHeight="1" spans="1:10">
      <c r="A116" s="2">
        <v>1</v>
      </c>
      <c r="B116" s="2" t="s">
        <v>573</v>
      </c>
      <c r="C116" s="2" t="s">
        <v>564</v>
      </c>
      <c r="D116" s="3">
        <v>3000</v>
      </c>
      <c r="E116" s="3">
        <v>2625.6</v>
      </c>
      <c r="F116" s="2">
        <v>0</v>
      </c>
      <c r="G116" s="2">
        <v>0</v>
      </c>
      <c r="H116" s="2">
        <f t="shared" si="1"/>
        <v>0</v>
      </c>
      <c r="I116" s="2" t="s">
        <v>59</v>
      </c>
      <c r="J116" s="2" t="s">
        <v>59</v>
      </c>
    </row>
    <row r="117" ht="19" customHeight="1" spans="1:10">
      <c r="A117" s="2">
        <v>1</v>
      </c>
      <c r="B117" s="2" t="s">
        <v>178</v>
      </c>
      <c r="C117" s="2" t="s">
        <v>179</v>
      </c>
      <c r="D117" s="3">
        <v>5032.26</v>
      </c>
      <c r="E117" s="3">
        <v>3360.9</v>
      </c>
      <c r="F117" s="2">
        <v>0</v>
      </c>
      <c r="G117" s="2">
        <v>0</v>
      </c>
      <c r="H117" s="2">
        <f t="shared" si="1"/>
        <v>0</v>
      </c>
      <c r="I117" s="2" t="s">
        <v>59</v>
      </c>
      <c r="J117" s="2" t="s">
        <v>59</v>
      </c>
    </row>
    <row r="118" ht="19" customHeight="1" spans="1:10">
      <c r="A118" s="2">
        <v>1</v>
      </c>
      <c r="B118" s="2" t="s">
        <v>236</v>
      </c>
      <c r="C118" s="2" t="s">
        <v>179</v>
      </c>
      <c r="D118" s="3">
        <v>5000</v>
      </c>
      <c r="E118" s="3">
        <v>3986.8</v>
      </c>
      <c r="F118" s="2">
        <v>0</v>
      </c>
      <c r="G118" s="2">
        <v>0</v>
      </c>
      <c r="H118" s="2">
        <f t="shared" si="1"/>
        <v>0</v>
      </c>
      <c r="I118" s="2" t="s">
        <v>113</v>
      </c>
      <c r="J118" s="2" t="s">
        <v>59</v>
      </c>
    </row>
    <row r="119" ht="19" customHeight="1" spans="1:10">
      <c r="A119" s="2">
        <v>1</v>
      </c>
      <c r="B119" s="2" t="s">
        <v>527</v>
      </c>
      <c r="C119" s="2" t="s">
        <v>3190</v>
      </c>
      <c r="D119" s="3">
        <v>5000</v>
      </c>
      <c r="E119" s="3">
        <v>3854.9</v>
      </c>
      <c r="F119" s="2">
        <v>0</v>
      </c>
      <c r="G119" s="2">
        <v>0</v>
      </c>
      <c r="H119" s="2">
        <f t="shared" si="1"/>
        <v>0</v>
      </c>
      <c r="I119" s="2" t="s">
        <v>59</v>
      </c>
      <c r="J119" s="2" t="s">
        <v>59</v>
      </c>
    </row>
    <row r="120" ht="19" customHeight="1" spans="1:10">
      <c r="A120" s="2">
        <v>1</v>
      </c>
      <c r="B120" s="2" t="s">
        <v>3137</v>
      </c>
      <c r="C120" s="2" t="s">
        <v>564</v>
      </c>
      <c r="D120" s="3">
        <v>3000</v>
      </c>
      <c r="E120" s="3">
        <v>2481.8</v>
      </c>
      <c r="F120" s="2">
        <v>0</v>
      </c>
      <c r="G120" s="2">
        <v>0</v>
      </c>
      <c r="H120" s="2">
        <f t="shared" si="1"/>
        <v>0</v>
      </c>
      <c r="I120" s="2" t="s">
        <v>59</v>
      </c>
      <c r="J120" s="2" t="s">
        <v>59</v>
      </c>
    </row>
    <row r="121" ht="19" customHeight="1" spans="1:10">
      <c r="A121" s="2">
        <v>1</v>
      </c>
      <c r="B121" s="2" t="s">
        <v>491</v>
      </c>
      <c r="C121" s="2" t="s">
        <v>121</v>
      </c>
      <c r="D121" s="3">
        <v>3000</v>
      </c>
      <c r="E121" s="3">
        <v>2555.6</v>
      </c>
      <c r="F121" s="2">
        <v>0</v>
      </c>
      <c r="G121" s="2">
        <v>0</v>
      </c>
      <c r="H121" s="2">
        <f t="shared" si="1"/>
        <v>0</v>
      </c>
      <c r="I121" s="2" t="s">
        <v>59</v>
      </c>
      <c r="J121" s="2" t="s">
        <v>59</v>
      </c>
    </row>
    <row r="122" ht="19" customHeight="1" spans="1:10">
      <c r="A122" s="2">
        <v>1</v>
      </c>
      <c r="B122" s="2" t="s">
        <v>656</v>
      </c>
      <c r="C122" s="2" t="s">
        <v>3070</v>
      </c>
      <c r="D122" s="3">
        <v>3000</v>
      </c>
      <c r="E122" s="3">
        <v>2265.1</v>
      </c>
      <c r="F122" s="2">
        <v>0</v>
      </c>
      <c r="G122" s="2">
        <v>0</v>
      </c>
      <c r="H122" s="2">
        <f t="shared" si="1"/>
        <v>0</v>
      </c>
      <c r="I122" s="2" t="s">
        <v>59</v>
      </c>
      <c r="J122" s="2" t="s">
        <v>59</v>
      </c>
    </row>
    <row r="123" ht="19" customHeight="1" spans="1:10">
      <c r="A123" s="2">
        <v>1</v>
      </c>
      <c r="B123" s="2" t="s">
        <v>583</v>
      </c>
      <c r="C123" s="2" t="s">
        <v>121</v>
      </c>
      <c r="D123" s="3">
        <v>3000</v>
      </c>
      <c r="E123" s="3">
        <v>2472.2</v>
      </c>
      <c r="F123" s="2">
        <v>0</v>
      </c>
      <c r="G123" s="2">
        <v>0</v>
      </c>
      <c r="H123" s="2">
        <f t="shared" si="1"/>
        <v>0</v>
      </c>
      <c r="I123" s="2" t="s">
        <v>59</v>
      </c>
      <c r="J123" s="2" t="s">
        <v>59</v>
      </c>
    </row>
    <row r="124" ht="19" customHeight="1" spans="1:10">
      <c r="A124" s="2">
        <v>1</v>
      </c>
      <c r="B124" s="2" t="s">
        <v>402</v>
      </c>
      <c r="C124" s="2" t="s">
        <v>356</v>
      </c>
      <c r="D124" s="3">
        <v>3000</v>
      </c>
      <c r="E124" s="3">
        <v>2365.8</v>
      </c>
      <c r="F124" s="2">
        <v>0</v>
      </c>
      <c r="G124" s="2">
        <v>0</v>
      </c>
      <c r="H124" s="2">
        <f t="shared" si="1"/>
        <v>0</v>
      </c>
      <c r="I124" s="2" t="s">
        <v>59</v>
      </c>
      <c r="J124" s="2" t="s">
        <v>59</v>
      </c>
    </row>
    <row r="125" ht="19" customHeight="1" spans="1:10">
      <c r="A125" s="2">
        <v>1</v>
      </c>
      <c r="B125" s="2" t="s">
        <v>624</v>
      </c>
      <c r="C125" s="2" t="s">
        <v>121</v>
      </c>
      <c r="D125" s="3">
        <v>3000</v>
      </c>
      <c r="E125" s="3">
        <v>2175.3</v>
      </c>
      <c r="F125" s="2">
        <v>0</v>
      </c>
      <c r="G125" s="2">
        <v>0</v>
      </c>
      <c r="H125" s="2">
        <f t="shared" si="1"/>
        <v>0</v>
      </c>
      <c r="I125" s="2" t="s">
        <v>59</v>
      </c>
      <c r="J125" s="2" t="s">
        <v>59</v>
      </c>
    </row>
    <row r="126" ht="19" customHeight="1" spans="1:10">
      <c r="A126" s="2">
        <v>1</v>
      </c>
      <c r="B126" s="2" t="s">
        <v>3135</v>
      </c>
      <c r="C126" s="2" t="s">
        <v>121</v>
      </c>
      <c r="D126" s="3">
        <v>3000</v>
      </c>
      <c r="E126" s="3">
        <v>2086.4</v>
      </c>
      <c r="F126" s="2">
        <v>0</v>
      </c>
      <c r="G126" s="2">
        <v>0</v>
      </c>
      <c r="H126" s="2">
        <f t="shared" si="1"/>
        <v>0</v>
      </c>
      <c r="I126" s="2" t="s">
        <v>59</v>
      </c>
      <c r="J126" s="2" t="s">
        <v>59</v>
      </c>
    </row>
    <row r="127" ht="19" customHeight="1" spans="1:10">
      <c r="A127" s="2">
        <v>1</v>
      </c>
      <c r="B127" s="2" t="s">
        <v>548</v>
      </c>
      <c r="C127" s="2" t="s">
        <v>121</v>
      </c>
      <c r="D127" s="3">
        <v>3000</v>
      </c>
      <c r="E127" s="3">
        <v>2077.6</v>
      </c>
      <c r="F127" s="2">
        <v>0</v>
      </c>
      <c r="G127" s="2">
        <v>0</v>
      </c>
      <c r="H127" s="2">
        <f t="shared" si="1"/>
        <v>0</v>
      </c>
      <c r="I127" s="2" t="s">
        <v>59</v>
      </c>
      <c r="J127" s="2" t="s">
        <v>59</v>
      </c>
    </row>
    <row r="128" ht="19" customHeight="1" spans="1:10">
      <c r="A128" s="2">
        <v>1</v>
      </c>
      <c r="B128" s="2" t="s">
        <v>288</v>
      </c>
      <c r="C128" s="2" t="s">
        <v>274</v>
      </c>
      <c r="D128" s="3">
        <v>3000</v>
      </c>
      <c r="E128" s="3">
        <v>2217.4</v>
      </c>
      <c r="F128" s="2">
        <v>0</v>
      </c>
      <c r="G128" s="2">
        <v>0</v>
      </c>
      <c r="H128" s="2">
        <f t="shared" si="1"/>
        <v>0</v>
      </c>
      <c r="I128" s="2" t="s">
        <v>113</v>
      </c>
      <c r="J128" s="2" t="s">
        <v>59</v>
      </c>
    </row>
    <row r="129" ht="19" customHeight="1" spans="1:10">
      <c r="A129" s="2">
        <v>1</v>
      </c>
      <c r="B129" s="2" t="s">
        <v>552</v>
      </c>
      <c r="C129" s="2" t="s">
        <v>121</v>
      </c>
      <c r="D129" s="3">
        <v>3000</v>
      </c>
      <c r="E129" s="3">
        <v>2257.4</v>
      </c>
      <c r="F129" s="2">
        <v>0</v>
      </c>
      <c r="G129" s="2">
        <v>0</v>
      </c>
      <c r="H129" s="2">
        <f t="shared" si="1"/>
        <v>0</v>
      </c>
      <c r="I129" s="2" t="s">
        <v>113</v>
      </c>
      <c r="J129" s="2" t="s">
        <v>59</v>
      </c>
    </row>
    <row r="130" ht="19" customHeight="1" spans="1:10">
      <c r="A130" s="2">
        <v>1</v>
      </c>
      <c r="B130" s="2" t="s">
        <v>421</v>
      </c>
      <c r="C130" s="2" t="s">
        <v>356</v>
      </c>
      <c r="D130" s="3">
        <v>3000</v>
      </c>
      <c r="E130" s="3">
        <v>2293</v>
      </c>
      <c r="F130" s="2">
        <v>0</v>
      </c>
      <c r="G130" s="2">
        <v>0</v>
      </c>
      <c r="H130" s="2">
        <f t="shared" ref="H130:H193" si="2">MAX(0,F130-G130)</f>
        <v>0</v>
      </c>
      <c r="I130" s="2" t="s">
        <v>59</v>
      </c>
      <c r="J130" s="2" t="s">
        <v>59</v>
      </c>
    </row>
    <row r="131" ht="19" customHeight="1" spans="1:10">
      <c r="A131" s="2">
        <v>1</v>
      </c>
      <c r="B131" s="2" t="s">
        <v>115</v>
      </c>
      <c r="C131" s="2" t="s">
        <v>121</v>
      </c>
      <c r="D131" s="3">
        <v>3000</v>
      </c>
      <c r="E131" s="3">
        <v>2051.5</v>
      </c>
      <c r="F131" s="2">
        <v>0</v>
      </c>
      <c r="G131" s="2">
        <v>0</v>
      </c>
      <c r="H131" s="2">
        <f t="shared" si="2"/>
        <v>0</v>
      </c>
      <c r="I131" s="2" t="s">
        <v>59</v>
      </c>
      <c r="J131" s="2" t="s">
        <v>59</v>
      </c>
    </row>
    <row r="132" ht="19" customHeight="1" spans="1:10">
      <c r="A132" s="2">
        <v>1</v>
      </c>
      <c r="B132" s="2" t="s">
        <v>3078</v>
      </c>
      <c r="C132" s="2" t="s">
        <v>179</v>
      </c>
      <c r="D132" s="3">
        <v>3000</v>
      </c>
      <c r="E132" s="3">
        <v>2368</v>
      </c>
      <c r="F132" s="2">
        <v>0</v>
      </c>
      <c r="G132" s="2">
        <v>0</v>
      </c>
      <c r="H132" s="2">
        <f t="shared" si="2"/>
        <v>0</v>
      </c>
      <c r="I132" s="2" t="s">
        <v>59</v>
      </c>
      <c r="J132" s="2" t="s">
        <v>59</v>
      </c>
    </row>
    <row r="133" ht="19" customHeight="1" spans="1:10">
      <c r="A133" s="2">
        <v>1</v>
      </c>
      <c r="B133" s="2" t="s">
        <v>3338</v>
      </c>
      <c r="C133" s="2" t="s">
        <v>121</v>
      </c>
      <c r="D133" s="3">
        <v>3000</v>
      </c>
      <c r="E133" s="3">
        <v>2087.3</v>
      </c>
      <c r="F133" s="2">
        <v>0</v>
      </c>
      <c r="G133" s="2">
        <v>0</v>
      </c>
      <c r="H133" s="2">
        <f t="shared" si="2"/>
        <v>0</v>
      </c>
      <c r="I133" s="2" t="s">
        <v>113</v>
      </c>
      <c r="J133" s="2" t="s">
        <v>59</v>
      </c>
    </row>
    <row r="134" ht="19" customHeight="1" spans="1:10">
      <c r="A134" s="2">
        <v>1</v>
      </c>
      <c r="B134" s="2" t="s">
        <v>390</v>
      </c>
      <c r="C134" s="2" t="s">
        <v>356</v>
      </c>
      <c r="D134" s="3">
        <v>5000</v>
      </c>
      <c r="E134" s="3">
        <v>3552.8</v>
      </c>
      <c r="F134" s="2">
        <v>0</v>
      </c>
      <c r="G134" s="2">
        <v>0</v>
      </c>
      <c r="H134" s="2">
        <f t="shared" si="2"/>
        <v>0</v>
      </c>
      <c r="I134" s="2" t="s">
        <v>59</v>
      </c>
      <c r="J134" s="2" t="s">
        <v>59</v>
      </c>
    </row>
    <row r="135" ht="19" customHeight="1" spans="1:10">
      <c r="A135" s="2">
        <v>1</v>
      </c>
      <c r="B135" s="2" t="s">
        <v>108</v>
      </c>
      <c r="C135" s="2" t="s">
        <v>356</v>
      </c>
      <c r="D135" s="3">
        <v>3000</v>
      </c>
      <c r="E135" s="3">
        <v>2152.5</v>
      </c>
      <c r="F135" s="2">
        <v>0</v>
      </c>
      <c r="G135" s="2">
        <v>0</v>
      </c>
      <c r="H135" s="2">
        <f t="shared" si="2"/>
        <v>0</v>
      </c>
      <c r="I135" s="2" t="s">
        <v>59</v>
      </c>
      <c r="J135" s="2" t="s">
        <v>59</v>
      </c>
    </row>
    <row r="136" ht="19" customHeight="1" spans="1:10">
      <c r="A136" s="2">
        <v>1</v>
      </c>
      <c r="B136" s="2" t="s">
        <v>82</v>
      </c>
      <c r="C136" s="2" t="s">
        <v>179</v>
      </c>
      <c r="D136" s="3">
        <v>5000</v>
      </c>
      <c r="E136" s="3">
        <v>3573.9</v>
      </c>
      <c r="F136" s="2">
        <v>0</v>
      </c>
      <c r="G136" s="2">
        <v>0</v>
      </c>
      <c r="H136" s="2">
        <f t="shared" si="2"/>
        <v>0</v>
      </c>
      <c r="I136" s="2" t="s">
        <v>59</v>
      </c>
      <c r="J136" s="2" t="s">
        <v>59</v>
      </c>
    </row>
    <row r="137" ht="19" customHeight="1" spans="1:10">
      <c r="A137" s="2">
        <v>1</v>
      </c>
      <c r="B137" s="2" t="s">
        <v>550</v>
      </c>
      <c r="C137" s="2" t="s">
        <v>564</v>
      </c>
      <c r="D137" s="3">
        <v>3000</v>
      </c>
      <c r="E137" s="3">
        <v>2119.3</v>
      </c>
      <c r="F137" s="2">
        <v>0</v>
      </c>
      <c r="G137" s="2">
        <v>0</v>
      </c>
      <c r="H137" s="2">
        <f t="shared" si="2"/>
        <v>0</v>
      </c>
      <c r="I137" s="2" t="s">
        <v>59</v>
      </c>
      <c r="J137" s="2" t="s">
        <v>59</v>
      </c>
    </row>
    <row r="138" ht="19" customHeight="1" spans="1:10">
      <c r="A138" s="2">
        <v>1</v>
      </c>
      <c r="B138" s="2" t="s">
        <v>604</v>
      </c>
      <c r="C138" s="2" t="s">
        <v>564</v>
      </c>
      <c r="D138" s="3">
        <v>3000</v>
      </c>
      <c r="E138" s="3">
        <v>2253.8</v>
      </c>
      <c r="F138" s="2">
        <v>0</v>
      </c>
      <c r="G138" s="2">
        <v>0</v>
      </c>
      <c r="H138" s="2">
        <f t="shared" si="2"/>
        <v>0</v>
      </c>
      <c r="I138" s="2" t="s">
        <v>59</v>
      </c>
      <c r="J138" s="2" t="s">
        <v>59</v>
      </c>
    </row>
    <row r="139" ht="19" customHeight="1" spans="1:10">
      <c r="A139" s="2">
        <v>1</v>
      </c>
      <c r="B139" s="2" t="s">
        <v>3396</v>
      </c>
      <c r="C139" s="2" t="s">
        <v>356</v>
      </c>
      <c r="D139" s="3">
        <v>3000</v>
      </c>
      <c r="E139" s="3">
        <v>2136.5</v>
      </c>
      <c r="F139" s="2">
        <v>0</v>
      </c>
      <c r="G139" s="2">
        <v>0</v>
      </c>
      <c r="H139" s="2">
        <f t="shared" si="2"/>
        <v>0</v>
      </c>
      <c r="I139" s="2" t="s">
        <v>113</v>
      </c>
      <c r="J139" s="2" t="s">
        <v>59</v>
      </c>
    </row>
    <row r="140" ht="19" customHeight="1" spans="1:10">
      <c r="A140" s="2">
        <v>1</v>
      </c>
      <c r="B140" s="2" t="s">
        <v>429</v>
      </c>
      <c r="C140" s="2" t="s">
        <v>356</v>
      </c>
      <c r="D140" s="3">
        <v>3000</v>
      </c>
      <c r="E140" s="3">
        <v>2020.8</v>
      </c>
      <c r="F140" s="2">
        <v>0</v>
      </c>
      <c r="G140" s="2">
        <v>0</v>
      </c>
      <c r="H140" s="2">
        <f t="shared" si="2"/>
        <v>0</v>
      </c>
      <c r="I140" s="2" t="s">
        <v>59</v>
      </c>
      <c r="J140" s="2" t="s">
        <v>59</v>
      </c>
    </row>
    <row r="141" ht="19" customHeight="1" spans="1:10">
      <c r="A141" s="2">
        <v>1</v>
      </c>
      <c r="B141" s="2" t="s">
        <v>500</v>
      </c>
      <c r="C141" s="2" t="s">
        <v>564</v>
      </c>
      <c r="D141" s="3">
        <v>3000</v>
      </c>
      <c r="E141" s="3">
        <v>2005.7</v>
      </c>
      <c r="F141" s="2">
        <v>0</v>
      </c>
      <c r="G141" s="2">
        <v>0</v>
      </c>
      <c r="H141" s="2">
        <f t="shared" si="2"/>
        <v>0</v>
      </c>
      <c r="I141" s="2" t="s">
        <v>59</v>
      </c>
      <c r="J141" s="2" t="s">
        <v>59</v>
      </c>
    </row>
    <row r="142" ht="19" customHeight="1" spans="1:10">
      <c r="A142" s="2">
        <v>1</v>
      </c>
      <c r="B142" s="2" t="s">
        <v>423</v>
      </c>
      <c r="C142" s="2" t="s">
        <v>356</v>
      </c>
      <c r="D142" s="3">
        <v>3000</v>
      </c>
      <c r="E142" s="3">
        <v>1999.1</v>
      </c>
      <c r="F142" s="2">
        <v>0</v>
      </c>
      <c r="G142" s="2">
        <v>0</v>
      </c>
      <c r="H142" s="2">
        <f t="shared" si="2"/>
        <v>0</v>
      </c>
      <c r="I142" s="2" t="s">
        <v>59</v>
      </c>
      <c r="J142" s="2" t="s">
        <v>59</v>
      </c>
    </row>
    <row r="143" ht="19" customHeight="1" spans="1:10">
      <c r="A143" s="2">
        <v>1</v>
      </c>
      <c r="B143" s="2" t="s">
        <v>3056</v>
      </c>
      <c r="C143" s="2" t="s">
        <v>179</v>
      </c>
      <c r="D143" s="3">
        <v>3000</v>
      </c>
      <c r="E143" s="3">
        <v>2188.4</v>
      </c>
      <c r="F143" s="2">
        <v>0</v>
      </c>
      <c r="G143" s="2">
        <v>0</v>
      </c>
      <c r="H143" s="2">
        <f t="shared" si="2"/>
        <v>0</v>
      </c>
      <c r="I143" s="2" t="s">
        <v>59</v>
      </c>
      <c r="J143" s="2" t="s">
        <v>59</v>
      </c>
    </row>
    <row r="144" ht="19" customHeight="1" spans="1:10">
      <c r="A144" s="2">
        <v>1</v>
      </c>
      <c r="B144" s="2" t="s">
        <v>364</v>
      </c>
      <c r="C144" s="2" t="s">
        <v>356</v>
      </c>
      <c r="D144" s="3">
        <v>3000</v>
      </c>
      <c r="E144" s="3">
        <v>1993.7</v>
      </c>
      <c r="F144" s="2">
        <v>0</v>
      </c>
      <c r="G144" s="2">
        <v>0</v>
      </c>
      <c r="H144" s="2">
        <f t="shared" si="2"/>
        <v>0</v>
      </c>
      <c r="I144" s="2" t="s">
        <v>59</v>
      </c>
      <c r="J144" s="2" t="s">
        <v>59</v>
      </c>
    </row>
    <row r="145" ht="19" customHeight="1" spans="1:10">
      <c r="A145" s="2">
        <v>1</v>
      </c>
      <c r="B145" s="2" t="s">
        <v>450</v>
      </c>
      <c r="C145" s="2" t="s">
        <v>179</v>
      </c>
      <c r="D145" s="3">
        <v>4451.61</v>
      </c>
      <c r="E145" s="3">
        <v>2912.1</v>
      </c>
      <c r="F145" s="2">
        <v>0</v>
      </c>
      <c r="G145" s="2">
        <v>0</v>
      </c>
      <c r="H145" s="2">
        <f t="shared" si="2"/>
        <v>0</v>
      </c>
      <c r="I145" s="2" t="s">
        <v>59</v>
      </c>
      <c r="J145" s="2" t="s">
        <v>59</v>
      </c>
    </row>
    <row r="146" ht="19" customHeight="1" spans="1:10">
      <c r="A146" s="2">
        <v>1</v>
      </c>
      <c r="B146" s="2" t="s">
        <v>642</v>
      </c>
      <c r="C146" s="2" t="s">
        <v>564</v>
      </c>
      <c r="D146" s="3">
        <v>3000</v>
      </c>
      <c r="E146" s="3">
        <v>1860.5</v>
      </c>
      <c r="F146" s="2">
        <v>0</v>
      </c>
      <c r="G146" s="2">
        <v>0</v>
      </c>
      <c r="H146" s="2">
        <f t="shared" si="2"/>
        <v>0</v>
      </c>
      <c r="I146" s="2" t="s">
        <v>59</v>
      </c>
      <c r="J146" s="2" t="s">
        <v>59</v>
      </c>
    </row>
    <row r="147" ht="19" customHeight="1" spans="1:10">
      <c r="A147" s="2">
        <v>1</v>
      </c>
      <c r="B147" s="2" t="s">
        <v>493</v>
      </c>
      <c r="C147" s="2" t="s">
        <v>121</v>
      </c>
      <c r="D147" s="3">
        <v>3000</v>
      </c>
      <c r="E147" s="3">
        <v>2126.6</v>
      </c>
      <c r="F147" s="2">
        <v>0</v>
      </c>
      <c r="G147" s="2">
        <v>0</v>
      </c>
      <c r="H147" s="2">
        <f t="shared" si="2"/>
        <v>0</v>
      </c>
      <c r="I147" s="2" t="s">
        <v>59</v>
      </c>
      <c r="J147" s="2" t="s">
        <v>59</v>
      </c>
    </row>
    <row r="148" ht="19" customHeight="1" spans="1:10">
      <c r="A148" s="2">
        <v>1</v>
      </c>
      <c r="B148" s="2" t="s">
        <v>3052</v>
      </c>
      <c r="C148" s="2" t="s">
        <v>179</v>
      </c>
      <c r="D148" s="3">
        <v>3000</v>
      </c>
      <c r="E148" s="3">
        <v>2124.1</v>
      </c>
      <c r="F148" s="2">
        <v>0</v>
      </c>
      <c r="G148" s="2">
        <v>0</v>
      </c>
      <c r="H148" s="2">
        <f t="shared" si="2"/>
        <v>0</v>
      </c>
      <c r="I148" s="2" t="s">
        <v>59</v>
      </c>
      <c r="J148" s="2" t="s">
        <v>59</v>
      </c>
    </row>
    <row r="149" ht="19" customHeight="1" spans="1:10">
      <c r="A149" s="2">
        <v>1</v>
      </c>
      <c r="B149" s="2" t="s">
        <v>603</v>
      </c>
      <c r="C149" s="2" t="s">
        <v>121</v>
      </c>
      <c r="D149" s="3">
        <v>3000</v>
      </c>
      <c r="E149" s="3">
        <v>2120.4</v>
      </c>
      <c r="F149" s="2">
        <v>0</v>
      </c>
      <c r="G149" s="2">
        <v>0</v>
      </c>
      <c r="H149" s="2">
        <f t="shared" si="2"/>
        <v>0</v>
      </c>
      <c r="I149" s="2" t="s">
        <v>59</v>
      </c>
      <c r="J149" s="2" t="s">
        <v>59</v>
      </c>
    </row>
    <row r="150" ht="19" customHeight="1" spans="1:10">
      <c r="A150" s="2">
        <v>1</v>
      </c>
      <c r="B150" s="2" t="s">
        <v>221</v>
      </c>
      <c r="C150" s="2" t="s">
        <v>179</v>
      </c>
      <c r="D150" s="3">
        <v>5225.81</v>
      </c>
      <c r="E150" s="3">
        <v>2772.1</v>
      </c>
      <c r="F150" s="2">
        <v>0</v>
      </c>
      <c r="G150" s="2">
        <v>0</v>
      </c>
      <c r="H150" s="2">
        <f t="shared" si="2"/>
        <v>0</v>
      </c>
      <c r="I150" s="2" t="s">
        <v>113</v>
      </c>
      <c r="J150" s="2" t="s">
        <v>59</v>
      </c>
    </row>
    <row r="151" ht="19" customHeight="1" spans="1:10">
      <c r="A151" s="2">
        <v>1</v>
      </c>
      <c r="B151" s="2" t="s">
        <v>672</v>
      </c>
      <c r="C151" s="2" t="s">
        <v>3190</v>
      </c>
      <c r="D151" s="3">
        <v>3000</v>
      </c>
      <c r="E151" s="3">
        <v>1843.2</v>
      </c>
      <c r="F151" s="2">
        <v>0</v>
      </c>
      <c r="G151" s="2">
        <v>0</v>
      </c>
      <c r="H151" s="2">
        <f t="shared" si="2"/>
        <v>0</v>
      </c>
      <c r="I151" s="2" t="s">
        <v>59</v>
      </c>
      <c r="J151" s="2" t="s">
        <v>59</v>
      </c>
    </row>
    <row r="152" ht="19" customHeight="1" spans="1:10">
      <c r="A152" s="2">
        <v>1</v>
      </c>
      <c r="B152" s="2" t="s">
        <v>254</v>
      </c>
      <c r="C152" s="2" t="s">
        <v>179</v>
      </c>
      <c r="D152" s="3">
        <v>3000</v>
      </c>
      <c r="E152" s="3">
        <v>1882.4</v>
      </c>
      <c r="F152" s="2">
        <v>0</v>
      </c>
      <c r="G152" s="2">
        <v>0</v>
      </c>
      <c r="H152" s="2">
        <f t="shared" si="2"/>
        <v>0</v>
      </c>
      <c r="I152" s="2" t="s">
        <v>113</v>
      </c>
      <c r="J152" s="2" t="s">
        <v>59</v>
      </c>
    </row>
    <row r="153" ht="19" customHeight="1" spans="1:10">
      <c r="A153" s="2">
        <v>1</v>
      </c>
      <c r="B153" s="2" t="s">
        <v>524</v>
      </c>
      <c r="C153" s="2" t="s">
        <v>121</v>
      </c>
      <c r="D153" s="3">
        <v>3000</v>
      </c>
      <c r="E153" s="3">
        <v>1892.7</v>
      </c>
      <c r="F153" s="2">
        <v>0</v>
      </c>
      <c r="G153" s="2">
        <v>0</v>
      </c>
      <c r="H153" s="2">
        <f t="shared" si="2"/>
        <v>0</v>
      </c>
      <c r="I153" s="2" t="s">
        <v>59</v>
      </c>
      <c r="J153" s="2" t="s">
        <v>59</v>
      </c>
    </row>
    <row r="154" ht="19" customHeight="1" spans="1:10">
      <c r="A154" s="2">
        <v>1</v>
      </c>
      <c r="B154" s="2" t="s">
        <v>630</v>
      </c>
      <c r="C154" s="2" t="s">
        <v>121</v>
      </c>
      <c r="D154" s="3">
        <v>3000</v>
      </c>
      <c r="E154" s="3">
        <v>1791.2</v>
      </c>
      <c r="F154" s="2">
        <v>0</v>
      </c>
      <c r="G154" s="2">
        <v>0</v>
      </c>
      <c r="H154" s="2">
        <f t="shared" si="2"/>
        <v>0</v>
      </c>
      <c r="I154" s="2" t="s">
        <v>59</v>
      </c>
      <c r="J154" s="2" t="s">
        <v>59</v>
      </c>
    </row>
    <row r="155" ht="19" customHeight="1" spans="1:10">
      <c r="A155" s="2">
        <v>1</v>
      </c>
      <c r="B155" s="2" t="s">
        <v>654</v>
      </c>
      <c r="C155" s="2" t="s">
        <v>564</v>
      </c>
      <c r="D155" s="3">
        <v>3000</v>
      </c>
      <c r="E155" s="3">
        <v>1794.8</v>
      </c>
      <c r="F155" s="2">
        <v>0</v>
      </c>
      <c r="G155" s="2">
        <v>0</v>
      </c>
      <c r="H155" s="2">
        <f t="shared" si="2"/>
        <v>0</v>
      </c>
      <c r="I155" s="2" t="s">
        <v>113</v>
      </c>
      <c r="J155" s="2" t="s">
        <v>59</v>
      </c>
    </row>
    <row r="156" ht="19" customHeight="1" spans="1:10">
      <c r="A156" s="2">
        <v>1</v>
      </c>
      <c r="B156" s="2" t="s">
        <v>3085</v>
      </c>
      <c r="C156" s="2" t="s">
        <v>179</v>
      </c>
      <c r="D156" s="3">
        <v>3000</v>
      </c>
      <c r="E156" s="3">
        <v>2011.6</v>
      </c>
      <c r="F156" s="2">
        <v>0</v>
      </c>
      <c r="G156" s="2">
        <v>0</v>
      </c>
      <c r="H156" s="2">
        <f t="shared" si="2"/>
        <v>0</v>
      </c>
      <c r="I156" s="2" t="s">
        <v>59</v>
      </c>
      <c r="J156" s="2" t="s">
        <v>59</v>
      </c>
    </row>
    <row r="157" ht="19" customHeight="1" spans="1:10">
      <c r="A157" s="2">
        <v>1</v>
      </c>
      <c r="B157" s="2" t="s">
        <v>3214</v>
      </c>
      <c r="C157" s="2" t="s">
        <v>121</v>
      </c>
      <c r="D157" s="3">
        <v>3000</v>
      </c>
      <c r="E157" s="3">
        <v>1767.3</v>
      </c>
      <c r="F157" s="2">
        <v>0</v>
      </c>
      <c r="G157" s="2">
        <v>0</v>
      </c>
      <c r="H157" s="2">
        <f t="shared" si="2"/>
        <v>0</v>
      </c>
      <c r="I157" s="2" t="s">
        <v>59</v>
      </c>
      <c r="J157" s="2" t="s">
        <v>59</v>
      </c>
    </row>
    <row r="158" ht="19" customHeight="1" spans="1:10">
      <c r="A158" s="2">
        <v>1</v>
      </c>
      <c r="B158" s="2" t="s">
        <v>424</v>
      </c>
      <c r="C158" s="2" t="s">
        <v>356</v>
      </c>
      <c r="D158" s="3">
        <v>3000</v>
      </c>
      <c r="E158" s="3">
        <v>1867.3</v>
      </c>
      <c r="F158" s="2">
        <v>0</v>
      </c>
      <c r="G158" s="2">
        <v>0</v>
      </c>
      <c r="H158" s="2">
        <f t="shared" si="2"/>
        <v>0</v>
      </c>
      <c r="I158" s="2" t="s">
        <v>113</v>
      </c>
      <c r="J158" s="2" t="s">
        <v>59</v>
      </c>
    </row>
    <row r="159" ht="19" customHeight="1" spans="1:10">
      <c r="A159" s="2">
        <v>1</v>
      </c>
      <c r="B159" s="2" t="s">
        <v>497</v>
      </c>
      <c r="C159" s="2" t="s">
        <v>564</v>
      </c>
      <c r="D159" s="3">
        <v>3000</v>
      </c>
      <c r="E159" s="3">
        <v>1834.4</v>
      </c>
      <c r="F159" s="2">
        <v>0</v>
      </c>
      <c r="G159" s="2">
        <v>0</v>
      </c>
      <c r="H159" s="2">
        <f t="shared" si="2"/>
        <v>0</v>
      </c>
      <c r="I159" s="2" t="s">
        <v>59</v>
      </c>
      <c r="J159" s="2" t="s">
        <v>59</v>
      </c>
    </row>
    <row r="160" ht="19" customHeight="1" spans="1:10">
      <c r="A160" s="2">
        <v>1</v>
      </c>
      <c r="B160" s="2" t="s">
        <v>510</v>
      </c>
      <c r="C160" s="2" t="s">
        <v>121</v>
      </c>
      <c r="D160" s="3">
        <v>3000</v>
      </c>
      <c r="E160" s="3">
        <v>1741.1</v>
      </c>
      <c r="F160" s="2">
        <v>0</v>
      </c>
      <c r="G160" s="2">
        <v>0</v>
      </c>
      <c r="H160" s="2">
        <f t="shared" si="2"/>
        <v>0</v>
      </c>
      <c r="I160" s="2" t="s">
        <v>113</v>
      </c>
      <c r="J160" s="2" t="s">
        <v>59</v>
      </c>
    </row>
    <row r="161" ht="19" customHeight="1" spans="1:10">
      <c r="A161" s="2">
        <v>1</v>
      </c>
      <c r="B161" s="2" t="s">
        <v>375</v>
      </c>
      <c r="C161" s="2" t="s">
        <v>356</v>
      </c>
      <c r="D161" s="3">
        <v>5000</v>
      </c>
      <c r="E161" s="3">
        <v>2967.8</v>
      </c>
      <c r="F161" s="2">
        <v>0</v>
      </c>
      <c r="G161" s="2">
        <v>0</v>
      </c>
      <c r="H161" s="2">
        <f t="shared" si="2"/>
        <v>0</v>
      </c>
      <c r="I161" s="2" t="s">
        <v>113</v>
      </c>
      <c r="J161" s="2" t="s">
        <v>59</v>
      </c>
    </row>
    <row r="162" ht="19" customHeight="1" spans="1:10">
      <c r="A162" s="2">
        <v>1</v>
      </c>
      <c r="B162" s="2" t="s">
        <v>3275</v>
      </c>
      <c r="C162" s="2" t="s">
        <v>179</v>
      </c>
      <c r="D162" s="3">
        <v>5000</v>
      </c>
      <c r="E162" s="3">
        <v>3019.5</v>
      </c>
      <c r="F162" s="2">
        <v>0</v>
      </c>
      <c r="G162" s="2">
        <v>0</v>
      </c>
      <c r="H162" s="2">
        <f t="shared" si="2"/>
        <v>0</v>
      </c>
      <c r="I162" s="2" t="s">
        <v>113</v>
      </c>
      <c r="J162" s="2" t="s">
        <v>59</v>
      </c>
    </row>
    <row r="163" ht="19" customHeight="1" spans="1:10">
      <c r="A163" s="2">
        <v>1</v>
      </c>
      <c r="B163" s="2" t="s">
        <v>662</v>
      </c>
      <c r="C163" s="2" t="s">
        <v>564</v>
      </c>
      <c r="D163" s="3">
        <v>3000</v>
      </c>
      <c r="E163" s="3">
        <v>1630.4</v>
      </c>
      <c r="F163" s="2">
        <v>0</v>
      </c>
      <c r="G163" s="2">
        <v>0</v>
      </c>
      <c r="H163" s="2">
        <f t="shared" si="2"/>
        <v>0</v>
      </c>
      <c r="I163" s="2" t="s">
        <v>59</v>
      </c>
      <c r="J163" s="2" t="s">
        <v>59</v>
      </c>
    </row>
    <row r="164" ht="19" customHeight="1" spans="1:10">
      <c r="A164" s="2">
        <v>1</v>
      </c>
      <c r="B164" s="2" t="s">
        <v>587</v>
      </c>
      <c r="C164" s="2" t="s">
        <v>121</v>
      </c>
      <c r="D164" s="3">
        <v>3000</v>
      </c>
      <c r="E164" s="3">
        <v>1827.4</v>
      </c>
      <c r="F164" s="2">
        <v>0</v>
      </c>
      <c r="G164" s="2">
        <v>0</v>
      </c>
      <c r="H164" s="2">
        <f t="shared" si="2"/>
        <v>0</v>
      </c>
      <c r="I164" s="2" t="s">
        <v>59</v>
      </c>
      <c r="J164" s="2" t="s">
        <v>59</v>
      </c>
    </row>
    <row r="165" ht="19" customHeight="1" spans="1:10">
      <c r="A165" s="2">
        <v>1</v>
      </c>
      <c r="B165" s="2" t="s">
        <v>580</v>
      </c>
      <c r="C165" s="2" t="s">
        <v>121</v>
      </c>
      <c r="D165" s="3">
        <v>3000</v>
      </c>
      <c r="E165" s="3">
        <v>1825.9</v>
      </c>
      <c r="F165" s="2">
        <v>0</v>
      </c>
      <c r="G165" s="2">
        <v>0</v>
      </c>
      <c r="H165" s="2">
        <f t="shared" si="2"/>
        <v>0</v>
      </c>
      <c r="I165" s="2" t="s">
        <v>59</v>
      </c>
      <c r="J165" s="2" t="s">
        <v>59</v>
      </c>
    </row>
    <row r="166" ht="19" customHeight="1" spans="1:10">
      <c r="A166" s="2">
        <v>1</v>
      </c>
      <c r="B166" s="2" t="s">
        <v>341</v>
      </c>
      <c r="C166" s="2" t="s">
        <v>312</v>
      </c>
      <c r="D166" s="3">
        <v>4258.06</v>
      </c>
      <c r="E166" s="3">
        <v>2277</v>
      </c>
      <c r="F166" s="2">
        <v>0</v>
      </c>
      <c r="G166" s="2">
        <v>0</v>
      </c>
      <c r="H166" s="2">
        <f t="shared" si="2"/>
        <v>0</v>
      </c>
      <c r="I166" s="2" t="s">
        <v>113</v>
      </c>
      <c r="J166" s="2" t="s">
        <v>59</v>
      </c>
    </row>
    <row r="167" ht="19" customHeight="1" spans="1:10">
      <c r="A167" s="2">
        <v>1</v>
      </c>
      <c r="B167" s="2" t="s">
        <v>3048</v>
      </c>
      <c r="C167" s="2" t="s">
        <v>564</v>
      </c>
      <c r="D167" s="3">
        <v>3000</v>
      </c>
      <c r="E167" s="3">
        <v>1796.4</v>
      </c>
      <c r="F167" s="2">
        <v>0</v>
      </c>
      <c r="G167" s="2">
        <v>0</v>
      </c>
      <c r="H167" s="2">
        <f t="shared" si="2"/>
        <v>0</v>
      </c>
      <c r="I167" s="2" t="s">
        <v>59</v>
      </c>
      <c r="J167" s="2" t="s">
        <v>59</v>
      </c>
    </row>
    <row r="168" ht="19" customHeight="1" spans="1:10">
      <c r="A168" s="2">
        <v>1</v>
      </c>
      <c r="B168" s="2" t="s">
        <v>541</v>
      </c>
      <c r="C168" s="2" t="s">
        <v>564</v>
      </c>
      <c r="D168" s="3">
        <v>3000</v>
      </c>
      <c r="E168" s="3">
        <v>1561.7</v>
      </c>
      <c r="F168" s="2">
        <v>0</v>
      </c>
      <c r="G168" s="2">
        <v>0</v>
      </c>
      <c r="H168" s="2">
        <f t="shared" si="2"/>
        <v>0</v>
      </c>
      <c r="I168" s="2" t="s">
        <v>59</v>
      </c>
      <c r="J168" s="2" t="s">
        <v>59</v>
      </c>
    </row>
    <row r="169" ht="19" customHeight="1" spans="1:10">
      <c r="A169" s="2">
        <v>1</v>
      </c>
      <c r="B169" s="2" t="s">
        <v>3385</v>
      </c>
      <c r="C169" s="2" t="s">
        <v>121</v>
      </c>
      <c r="D169" s="3">
        <v>3000</v>
      </c>
      <c r="E169" s="3">
        <v>1632.1</v>
      </c>
      <c r="F169" s="2">
        <v>0</v>
      </c>
      <c r="G169" s="2">
        <v>0</v>
      </c>
      <c r="H169" s="2">
        <f t="shared" si="2"/>
        <v>0</v>
      </c>
      <c r="I169" s="2" t="s">
        <v>59</v>
      </c>
      <c r="J169" s="2" t="s">
        <v>59</v>
      </c>
    </row>
    <row r="170" ht="19" customHeight="1" spans="1:10">
      <c r="A170" s="2">
        <v>1</v>
      </c>
      <c r="B170" s="2" t="s">
        <v>522</v>
      </c>
      <c r="C170" s="2" t="s">
        <v>3190</v>
      </c>
      <c r="D170" s="3">
        <v>3000</v>
      </c>
      <c r="E170" s="3">
        <v>1590.5</v>
      </c>
      <c r="F170" s="2">
        <v>0</v>
      </c>
      <c r="G170" s="2">
        <v>0</v>
      </c>
      <c r="H170" s="2">
        <f t="shared" si="2"/>
        <v>0</v>
      </c>
      <c r="I170" s="2" t="s">
        <v>113</v>
      </c>
      <c r="J170" s="2" t="s">
        <v>59</v>
      </c>
    </row>
    <row r="171" ht="19" customHeight="1" spans="1:10">
      <c r="A171" s="2">
        <v>1</v>
      </c>
      <c r="B171" s="2" t="s">
        <v>3132</v>
      </c>
      <c r="C171" s="2" t="s">
        <v>3070</v>
      </c>
      <c r="D171" s="3">
        <v>3000</v>
      </c>
      <c r="E171" s="3">
        <v>1562.2</v>
      </c>
      <c r="F171" s="2">
        <v>0</v>
      </c>
      <c r="G171" s="2">
        <v>0</v>
      </c>
      <c r="H171" s="2">
        <f t="shared" si="2"/>
        <v>0</v>
      </c>
      <c r="I171" s="2" t="s">
        <v>59</v>
      </c>
      <c r="J171" s="2" t="s">
        <v>59</v>
      </c>
    </row>
    <row r="172" ht="19" customHeight="1" spans="1:10">
      <c r="A172" s="2">
        <v>1</v>
      </c>
      <c r="B172" s="2" t="s">
        <v>91</v>
      </c>
      <c r="C172" s="2" t="s">
        <v>179</v>
      </c>
      <c r="D172" s="3">
        <v>3000</v>
      </c>
      <c r="E172" s="3">
        <v>1499.3</v>
      </c>
      <c r="F172" s="2">
        <v>0</v>
      </c>
      <c r="G172" s="2">
        <v>0</v>
      </c>
      <c r="H172" s="2">
        <f t="shared" si="2"/>
        <v>0</v>
      </c>
      <c r="I172" s="2" t="s">
        <v>59</v>
      </c>
      <c r="J172" s="2" t="s">
        <v>59</v>
      </c>
    </row>
    <row r="173" ht="19" customHeight="1" spans="1:10">
      <c r="A173" s="2">
        <v>1</v>
      </c>
      <c r="B173" s="2" t="s">
        <v>591</v>
      </c>
      <c r="C173" s="2" t="s">
        <v>121</v>
      </c>
      <c r="D173" s="3">
        <v>3000</v>
      </c>
      <c r="E173" s="3">
        <v>1673.1</v>
      </c>
      <c r="F173" s="2">
        <v>0</v>
      </c>
      <c r="G173" s="2">
        <v>0</v>
      </c>
      <c r="H173" s="2">
        <f t="shared" si="2"/>
        <v>0</v>
      </c>
      <c r="I173" s="2" t="s">
        <v>59</v>
      </c>
      <c r="J173" s="2" t="s">
        <v>59</v>
      </c>
    </row>
    <row r="174" ht="19" customHeight="1" spans="1:10">
      <c r="A174" s="2">
        <v>1</v>
      </c>
      <c r="B174" s="2" t="s">
        <v>3063</v>
      </c>
      <c r="C174" s="2" t="s">
        <v>179</v>
      </c>
      <c r="D174" s="3">
        <v>3000</v>
      </c>
      <c r="E174" s="3">
        <v>1670.7</v>
      </c>
      <c r="F174" s="2">
        <v>0</v>
      </c>
      <c r="G174" s="2">
        <v>0</v>
      </c>
      <c r="H174" s="2">
        <f t="shared" si="2"/>
        <v>0</v>
      </c>
      <c r="I174" s="2" t="s">
        <v>59</v>
      </c>
      <c r="J174" s="2" t="s">
        <v>59</v>
      </c>
    </row>
    <row r="175" ht="19" customHeight="1" spans="1:10">
      <c r="A175" s="2">
        <v>1</v>
      </c>
      <c r="B175" s="2" t="s">
        <v>3118</v>
      </c>
      <c r="C175" s="2" t="s">
        <v>3070</v>
      </c>
      <c r="D175" s="3">
        <v>3000</v>
      </c>
      <c r="E175" s="3">
        <v>1455.8</v>
      </c>
      <c r="F175" s="2">
        <v>0</v>
      </c>
      <c r="G175" s="2">
        <v>0</v>
      </c>
      <c r="H175" s="2">
        <f t="shared" si="2"/>
        <v>0</v>
      </c>
      <c r="I175" s="2" t="s">
        <v>59</v>
      </c>
      <c r="J175" s="2" t="s">
        <v>59</v>
      </c>
    </row>
    <row r="176" ht="19" customHeight="1" spans="1:10">
      <c r="A176" s="2">
        <v>1</v>
      </c>
      <c r="B176" s="2" t="s">
        <v>212</v>
      </c>
      <c r="C176" s="2" t="s">
        <v>179</v>
      </c>
      <c r="D176" s="3">
        <v>4838.71</v>
      </c>
      <c r="E176" s="3">
        <v>2106.7</v>
      </c>
      <c r="F176" s="2">
        <v>0</v>
      </c>
      <c r="G176" s="2">
        <v>0</v>
      </c>
      <c r="H176" s="2">
        <f t="shared" si="2"/>
        <v>0</v>
      </c>
      <c r="I176" s="2" t="s">
        <v>59</v>
      </c>
      <c r="J176" s="2" t="s">
        <v>59</v>
      </c>
    </row>
    <row r="177" ht="19" customHeight="1" spans="1:10">
      <c r="A177" s="2">
        <v>1</v>
      </c>
      <c r="B177" s="2" t="s">
        <v>3249</v>
      </c>
      <c r="C177" s="2" t="s">
        <v>564</v>
      </c>
      <c r="D177" s="3">
        <v>3000</v>
      </c>
      <c r="E177" s="3">
        <v>1467</v>
      </c>
      <c r="F177" s="2">
        <v>0</v>
      </c>
      <c r="G177" s="2">
        <v>0</v>
      </c>
      <c r="H177" s="2">
        <f t="shared" si="2"/>
        <v>0</v>
      </c>
      <c r="I177" s="2" t="s">
        <v>59</v>
      </c>
      <c r="J177" s="2" t="s">
        <v>59</v>
      </c>
    </row>
    <row r="178" ht="19" customHeight="1" spans="1:10">
      <c r="A178" s="2">
        <v>1</v>
      </c>
      <c r="B178" s="2" t="s">
        <v>3080</v>
      </c>
      <c r="C178" s="2" t="s">
        <v>564</v>
      </c>
      <c r="D178" s="3">
        <v>3000</v>
      </c>
      <c r="E178" s="3">
        <v>1583.3</v>
      </c>
      <c r="F178" s="2">
        <v>0</v>
      </c>
      <c r="G178" s="2">
        <v>0</v>
      </c>
      <c r="H178" s="2">
        <f t="shared" si="2"/>
        <v>0</v>
      </c>
      <c r="I178" s="2" t="s">
        <v>59</v>
      </c>
      <c r="J178" s="2" t="s">
        <v>59</v>
      </c>
    </row>
    <row r="179" ht="19" customHeight="1" spans="1:10">
      <c r="A179" s="2">
        <v>1</v>
      </c>
      <c r="B179" s="2" t="s">
        <v>3232</v>
      </c>
      <c r="C179" s="2" t="s">
        <v>179</v>
      </c>
      <c r="D179" s="3">
        <v>161.29</v>
      </c>
      <c r="E179" s="3">
        <v>84</v>
      </c>
      <c r="F179" s="2">
        <v>0</v>
      </c>
      <c r="G179" s="2">
        <v>0</v>
      </c>
      <c r="H179" s="2">
        <f t="shared" si="2"/>
        <v>0</v>
      </c>
      <c r="I179" s="2" t="s">
        <v>113</v>
      </c>
      <c r="J179" s="2" t="s">
        <v>59</v>
      </c>
    </row>
    <row r="180" ht="19" customHeight="1" spans="1:10">
      <c r="A180" s="2">
        <v>1</v>
      </c>
      <c r="B180" s="2" t="s">
        <v>464</v>
      </c>
      <c r="C180" s="2" t="s">
        <v>121</v>
      </c>
      <c r="D180" s="3">
        <v>3000</v>
      </c>
      <c r="E180" s="3">
        <v>1328</v>
      </c>
      <c r="F180" s="2">
        <v>0</v>
      </c>
      <c r="G180" s="2">
        <v>0</v>
      </c>
      <c r="H180" s="2">
        <f t="shared" si="2"/>
        <v>0</v>
      </c>
      <c r="I180" s="2" t="s">
        <v>59</v>
      </c>
      <c r="J180" s="2" t="s">
        <v>59</v>
      </c>
    </row>
    <row r="181" ht="19" customHeight="1" spans="1:10">
      <c r="A181" s="2">
        <v>1</v>
      </c>
      <c r="B181" s="2" t="s">
        <v>579</v>
      </c>
      <c r="C181" s="2" t="s">
        <v>121</v>
      </c>
      <c r="D181" s="3">
        <v>3000</v>
      </c>
      <c r="E181" s="3">
        <v>1547.8</v>
      </c>
      <c r="F181" s="2">
        <v>0</v>
      </c>
      <c r="G181" s="2">
        <v>0</v>
      </c>
      <c r="H181" s="2">
        <f t="shared" si="2"/>
        <v>0</v>
      </c>
      <c r="I181" s="2" t="s">
        <v>59</v>
      </c>
      <c r="J181" s="2" t="s">
        <v>59</v>
      </c>
    </row>
    <row r="182" ht="19" customHeight="1" spans="1:10">
      <c r="A182" s="2">
        <v>1</v>
      </c>
      <c r="B182" s="2" t="s">
        <v>136</v>
      </c>
      <c r="C182" s="2" t="s">
        <v>179</v>
      </c>
      <c r="D182" s="3">
        <v>3096.77</v>
      </c>
      <c r="E182" s="3">
        <v>1370.1</v>
      </c>
      <c r="F182" s="2">
        <v>0</v>
      </c>
      <c r="G182" s="2">
        <v>0</v>
      </c>
      <c r="H182" s="2">
        <f t="shared" si="2"/>
        <v>0</v>
      </c>
      <c r="I182" s="2" t="s">
        <v>59</v>
      </c>
      <c r="J182" s="2" t="s">
        <v>59</v>
      </c>
    </row>
    <row r="183" ht="19" customHeight="1" spans="1:10">
      <c r="A183" s="2">
        <v>1</v>
      </c>
      <c r="B183" s="2" t="s">
        <v>3035</v>
      </c>
      <c r="C183" s="2" t="s">
        <v>179</v>
      </c>
      <c r="D183" s="3">
        <v>3096.77</v>
      </c>
      <c r="E183" s="3">
        <v>796.9</v>
      </c>
      <c r="F183" s="2">
        <v>0</v>
      </c>
      <c r="G183" s="2">
        <v>0</v>
      </c>
      <c r="H183" s="2">
        <f t="shared" si="2"/>
        <v>0</v>
      </c>
      <c r="I183" s="2" t="s">
        <v>59</v>
      </c>
      <c r="J183" s="2" t="s">
        <v>59</v>
      </c>
    </row>
    <row r="184" ht="19" customHeight="1" spans="1:10">
      <c r="A184" s="2">
        <v>1</v>
      </c>
      <c r="B184" s="2" t="s">
        <v>657</v>
      </c>
      <c r="C184" s="2" t="s">
        <v>564</v>
      </c>
      <c r="D184" s="3">
        <v>3000</v>
      </c>
      <c r="E184" s="3">
        <v>1364</v>
      </c>
      <c r="F184" s="2">
        <v>0</v>
      </c>
      <c r="G184" s="2">
        <v>0</v>
      </c>
      <c r="H184" s="2">
        <f t="shared" si="2"/>
        <v>0</v>
      </c>
      <c r="I184" s="2" t="s">
        <v>59</v>
      </c>
      <c r="J184" s="2" t="s">
        <v>59</v>
      </c>
    </row>
    <row r="185" ht="19" customHeight="1" spans="1:10">
      <c r="A185" s="2">
        <v>1</v>
      </c>
      <c r="B185" s="2" t="s">
        <v>633</v>
      </c>
      <c r="C185" s="2" t="s">
        <v>3190</v>
      </c>
      <c r="D185" s="3">
        <v>3000</v>
      </c>
      <c r="E185" s="3">
        <v>1219.6</v>
      </c>
      <c r="F185" s="2">
        <v>0</v>
      </c>
      <c r="G185" s="2">
        <v>0</v>
      </c>
      <c r="H185" s="2">
        <f t="shared" si="2"/>
        <v>0</v>
      </c>
      <c r="I185" s="2" t="s">
        <v>59</v>
      </c>
      <c r="J185" s="2" t="s">
        <v>59</v>
      </c>
    </row>
    <row r="186" ht="19" customHeight="1" spans="1:10">
      <c r="A186" s="2">
        <v>1</v>
      </c>
      <c r="B186" s="2" t="s">
        <v>3388</v>
      </c>
      <c r="C186" s="2" t="s">
        <v>121</v>
      </c>
      <c r="D186" s="3">
        <v>3000</v>
      </c>
      <c r="E186" s="3">
        <v>1259.3</v>
      </c>
      <c r="F186" s="2">
        <v>0</v>
      </c>
      <c r="G186" s="2">
        <v>0</v>
      </c>
      <c r="H186" s="2">
        <f t="shared" si="2"/>
        <v>0</v>
      </c>
      <c r="I186" s="2" t="s">
        <v>59</v>
      </c>
      <c r="J186" s="2" t="s">
        <v>59</v>
      </c>
    </row>
    <row r="187" ht="19" customHeight="1" spans="1:10">
      <c r="A187" s="2">
        <v>1</v>
      </c>
      <c r="B187" s="2" t="s">
        <v>203</v>
      </c>
      <c r="C187" s="2" t="s">
        <v>179</v>
      </c>
      <c r="D187" s="3">
        <v>3677.42</v>
      </c>
      <c r="E187" s="3">
        <v>1435.6</v>
      </c>
      <c r="F187" s="2">
        <v>0</v>
      </c>
      <c r="G187" s="2">
        <v>0</v>
      </c>
      <c r="H187" s="2">
        <f t="shared" si="2"/>
        <v>0</v>
      </c>
      <c r="I187" s="2" t="s">
        <v>59</v>
      </c>
      <c r="J187" s="2" t="s">
        <v>59</v>
      </c>
    </row>
    <row r="188" ht="19" customHeight="1" spans="1:10">
      <c r="A188" s="2">
        <v>1</v>
      </c>
      <c r="B188" s="2" t="s">
        <v>196</v>
      </c>
      <c r="C188" s="2" t="s">
        <v>66</v>
      </c>
      <c r="D188" s="3">
        <v>2709.68</v>
      </c>
      <c r="E188" s="3">
        <v>932.7</v>
      </c>
      <c r="F188" s="2">
        <v>0</v>
      </c>
      <c r="G188" s="2">
        <v>0</v>
      </c>
      <c r="H188" s="2">
        <f t="shared" si="2"/>
        <v>0</v>
      </c>
      <c r="I188" s="2" t="s">
        <v>59</v>
      </c>
      <c r="J188" s="2" t="s">
        <v>59</v>
      </c>
    </row>
    <row r="189" ht="19" customHeight="1" spans="1:10">
      <c r="A189" s="2">
        <v>1</v>
      </c>
      <c r="B189" s="2" t="s">
        <v>668</v>
      </c>
      <c r="C189" s="2" t="s">
        <v>3190</v>
      </c>
      <c r="D189" s="3">
        <v>3000</v>
      </c>
      <c r="E189" s="3">
        <v>1249.9</v>
      </c>
      <c r="F189" s="2">
        <v>0</v>
      </c>
      <c r="G189" s="2">
        <v>0</v>
      </c>
      <c r="H189" s="2">
        <f t="shared" si="2"/>
        <v>0</v>
      </c>
      <c r="I189" s="2" t="s">
        <v>59</v>
      </c>
      <c r="J189" s="2" t="s">
        <v>59</v>
      </c>
    </row>
    <row r="190" ht="19" customHeight="1" spans="1:10">
      <c r="A190" s="2">
        <v>1</v>
      </c>
      <c r="B190" s="2" t="s">
        <v>3265</v>
      </c>
      <c r="C190" s="2" t="s">
        <v>3070</v>
      </c>
      <c r="D190" s="3">
        <v>3000</v>
      </c>
      <c r="E190" s="3">
        <v>1247</v>
      </c>
      <c r="F190" s="2">
        <v>0</v>
      </c>
      <c r="G190" s="2">
        <v>0</v>
      </c>
      <c r="H190" s="2">
        <f t="shared" si="2"/>
        <v>0</v>
      </c>
      <c r="I190" s="2" t="s">
        <v>59</v>
      </c>
      <c r="J190" s="2" t="s">
        <v>59</v>
      </c>
    </row>
    <row r="191" ht="19" customHeight="1" spans="1:10">
      <c r="A191" s="2">
        <v>1</v>
      </c>
      <c r="B191" s="2" t="s">
        <v>401</v>
      </c>
      <c r="C191" s="2" t="s">
        <v>356</v>
      </c>
      <c r="D191" s="3">
        <v>3000</v>
      </c>
      <c r="E191" s="3">
        <v>1299.9</v>
      </c>
      <c r="F191" s="2">
        <v>0</v>
      </c>
      <c r="G191" s="2">
        <v>0</v>
      </c>
      <c r="H191" s="2">
        <f t="shared" si="2"/>
        <v>0</v>
      </c>
      <c r="I191" s="2" t="s">
        <v>113</v>
      </c>
      <c r="J191" s="2" t="s">
        <v>59</v>
      </c>
    </row>
    <row r="192" ht="19" customHeight="1" spans="1:10">
      <c r="A192" s="2">
        <v>1</v>
      </c>
      <c r="B192" s="2" t="s">
        <v>248</v>
      </c>
      <c r="C192" s="2" t="s">
        <v>179</v>
      </c>
      <c r="D192" s="3">
        <v>161.29</v>
      </c>
      <c r="E192" s="3">
        <v>73.4</v>
      </c>
      <c r="F192" s="2">
        <v>0</v>
      </c>
      <c r="G192" s="2">
        <v>0</v>
      </c>
      <c r="H192" s="2">
        <f t="shared" si="2"/>
        <v>0</v>
      </c>
      <c r="I192" s="2" t="s">
        <v>59</v>
      </c>
      <c r="J192" s="2" t="s">
        <v>59</v>
      </c>
    </row>
    <row r="193" ht="19" customHeight="1" spans="1:10">
      <c r="A193" s="2">
        <v>1</v>
      </c>
      <c r="B193" s="2" t="s">
        <v>600</v>
      </c>
      <c r="C193" s="2" t="s">
        <v>121</v>
      </c>
      <c r="D193" s="3">
        <v>3000</v>
      </c>
      <c r="E193" s="3">
        <v>1355</v>
      </c>
      <c r="F193" s="2">
        <v>0</v>
      </c>
      <c r="G193" s="2">
        <v>0</v>
      </c>
      <c r="H193" s="2">
        <f t="shared" si="2"/>
        <v>0</v>
      </c>
      <c r="I193" s="2" t="s">
        <v>59</v>
      </c>
      <c r="J193" s="2" t="s">
        <v>59</v>
      </c>
    </row>
    <row r="194" ht="19" customHeight="1" spans="1:10">
      <c r="A194" s="2">
        <v>1</v>
      </c>
      <c r="B194" s="2" t="s">
        <v>93</v>
      </c>
      <c r="C194" s="2" t="s">
        <v>179</v>
      </c>
      <c r="D194" s="3">
        <v>1548.39</v>
      </c>
      <c r="E194" s="3">
        <v>650.4</v>
      </c>
      <c r="F194" s="2">
        <v>0</v>
      </c>
      <c r="G194" s="2">
        <v>0</v>
      </c>
      <c r="H194" s="2">
        <f t="shared" ref="H194:H257" si="3">MAX(0,F194-G194)</f>
        <v>0</v>
      </c>
      <c r="I194" s="2" t="s">
        <v>59</v>
      </c>
      <c r="J194" s="2" t="s">
        <v>59</v>
      </c>
    </row>
    <row r="195" ht="19" customHeight="1" spans="1:10">
      <c r="A195" s="2">
        <v>1</v>
      </c>
      <c r="B195" s="2" t="s">
        <v>663</v>
      </c>
      <c r="C195" s="2" t="s">
        <v>121</v>
      </c>
      <c r="D195" s="3">
        <v>3000</v>
      </c>
      <c r="E195" s="3">
        <v>1206.1</v>
      </c>
      <c r="F195" s="2">
        <v>0</v>
      </c>
      <c r="G195" s="2">
        <v>0</v>
      </c>
      <c r="H195" s="2">
        <f t="shared" si="3"/>
        <v>0</v>
      </c>
      <c r="I195" s="2" t="s">
        <v>59</v>
      </c>
      <c r="J195" s="2" t="s">
        <v>59</v>
      </c>
    </row>
    <row r="196" ht="19" customHeight="1" spans="1:10">
      <c r="A196" s="2">
        <v>1</v>
      </c>
      <c r="B196" s="2" t="s">
        <v>608</v>
      </c>
      <c r="C196" s="2" t="s">
        <v>3070</v>
      </c>
      <c r="D196" s="3">
        <v>3000</v>
      </c>
      <c r="E196" s="3">
        <v>1322.2</v>
      </c>
      <c r="F196" s="2">
        <v>0</v>
      </c>
      <c r="G196" s="2">
        <v>0</v>
      </c>
      <c r="H196" s="2">
        <f t="shared" si="3"/>
        <v>0</v>
      </c>
      <c r="I196" s="2" t="s">
        <v>59</v>
      </c>
      <c r="J196" s="2" t="s">
        <v>59</v>
      </c>
    </row>
    <row r="197" ht="19" customHeight="1" spans="1:10">
      <c r="A197" s="2">
        <v>1</v>
      </c>
      <c r="B197" s="2" t="s">
        <v>3038</v>
      </c>
      <c r="C197" s="2" t="s">
        <v>121</v>
      </c>
      <c r="D197" s="3">
        <v>3000</v>
      </c>
      <c r="E197" s="3">
        <v>1312.7</v>
      </c>
      <c r="F197" s="2">
        <v>0</v>
      </c>
      <c r="G197" s="2">
        <v>0</v>
      </c>
      <c r="H197" s="2">
        <f t="shared" si="3"/>
        <v>0</v>
      </c>
      <c r="I197" s="2" t="s">
        <v>59</v>
      </c>
      <c r="J197" s="2" t="s">
        <v>59</v>
      </c>
    </row>
    <row r="198" ht="19" customHeight="1" spans="1:10">
      <c r="A198" s="2">
        <v>1</v>
      </c>
      <c r="B198" s="2" t="s">
        <v>3322</v>
      </c>
      <c r="C198" s="2" t="s">
        <v>3190</v>
      </c>
      <c r="D198" s="3">
        <v>3000</v>
      </c>
      <c r="E198" s="3">
        <v>1127.2</v>
      </c>
      <c r="F198" s="2">
        <v>0</v>
      </c>
      <c r="G198" s="2">
        <v>0</v>
      </c>
      <c r="H198" s="2">
        <f t="shared" si="3"/>
        <v>0</v>
      </c>
      <c r="I198" s="2" t="s">
        <v>113</v>
      </c>
      <c r="J198" s="2" t="s">
        <v>59</v>
      </c>
    </row>
    <row r="199" ht="19" customHeight="1" spans="1:10">
      <c r="A199" s="2">
        <v>1</v>
      </c>
      <c r="B199" s="2" t="s">
        <v>361</v>
      </c>
      <c r="C199" s="2" t="s">
        <v>179</v>
      </c>
      <c r="D199" s="3">
        <v>5000</v>
      </c>
      <c r="E199" s="3">
        <v>2012.9</v>
      </c>
      <c r="F199" s="2">
        <v>0</v>
      </c>
      <c r="G199" s="2">
        <v>0</v>
      </c>
      <c r="H199" s="2">
        <f t="shared" si="3"/>
        <v>0</v>
      </c>
      <c r="I199" s="2" t="s">
        <v>59</v>
      </c>
      <c r="J199" s="2" t="s">
        <v>59</v>
      </c>
    </row>
    <row r="200" ht="19" customHeight="1" spans="1:10">
      <c r="A200" s="2">
        <v>1</v>
      </c>
      <c r="B200" s="2" t="s">
        <v>368</v>
      </c>
      <c r="C200" s="2" t="s">
        <v>179</v>
      </c>
      <c r="D200" s="3">
        <v>5000</v>
      </c>
      <c r="E200" s="3">
        <v>1941.5</v>
      </c>
      <c r="F200" s="2">
        <v>0</v>
      </c>
      <c r="G200" s="2">
        <v>0</v>
      </c>
      <c r="H200" s="2">
        <f t="shared" si="3"/>
        <v>0</v>
      </c>
      <c r="I200" s="2" t="s">
        <v>113</v>
      </c>
      <c r="J200" s="2" t="s">
        <v>59</v>
      </c>
    </row>
    <row r="201" ht="19" customHeight="1" spans="1:10">
      <c r="A201" s="2">
        <v>1</v>
      </c>
      <c r="B201" s="2" t="s">
        <v>3112</v>
      </c>
      <c r="C201" s="2" t="s">
        <v>564</v>
      </c>
      <c r="D201" s="3">
        <v>3000</v>
      </c>
      <c r="E201" s="3">
        <v>1179.3</v>
      </c>
      <c r="F201" s="2">
        <v>0</v>
      </c>
      <c r="G201" s="2">
        <v>0</v>
      </c>
      <c r="H201" s="2">
        <f t="shared" si="3"/>
        <v>0</v>
      </c>
      <c r="I201" s="2" t="s">
        <v>59</v>
      </c>
      <c r="J201" s="2" t="s">
        <v>59</v>
      </c>
    </row>
    <row r="202" ht="19" customHeight="1" spans="1:10">
      <c r="A202" s="2">
        <v>1</v>
      </c>
      <c r="B202" s="2" t="s">
        <v>705</v>
      </c>
      <c r="C202" s="2" t="s">
        <v>356</v>
      </c>
      <c r="D202" s="3">
        <v>3000</v>
      </c>
      <c r="E202" s="3">
        <v>1198.5</v>
      </c>
      <c r="F202" s="2">
        <v>0</v>
      </c>
      <c r="G202" s="2">
        <v>0</v>
      </c>
      <c r="H202" s="2">
        <f t="shared" si="3"/>
        <v>0</v>
      </c>
      <c r="I202" s="2" t="s">
        <v>59</v>
      </c>
      <c r="J202" s="2" t="s">
        <v>59</v>
      </c>
    </row>
    <row r="203" ht="19" customHeight="1" spans="1:10">
      <c r="A203" s="2">
        <v>1</v>
      </c>
      <c r="B203" s="2" t="s">
        <v>252</v>
      </c>
      <c r="C203" s="2" t="s">
        <v>179</v>
      </c>
      <c r="D203" s="3">
        <v>161.29</v>
      </c>
      <c r="E203" s="3">
        <v>69</v>
      </c>
      <c r="F203" s="2">
        <v>0</v>
      </c>
      <c r="G203" s="2">
        <v>0</v>
      </c>
      <c r="H203" s="2">
        <f t="shared" si="3"/>
        <v>0</v>
      </c>
      <c r="I203" s="2" t="s">
        <v>59</v>
      </c>
      <c r="J203" s="2" t="s">
        <v>59</v>
      </c>
    </row>
    <row r="204" ht="19" customHeight="1" spans="1:10">
      <c r="A204" s="2">
        <v>1</v>
      </c>
      <c r="B204" s="2" t="s">
        <v>3207</v>
      </c>
      <c r="C204" s="2" t="s">
        <v>121</v>
      </c>
      <c r="D204" s="3">
        <v>3000</v>
      </c>
      <c r="E204" s="3">
        <v>1230.2</v>
      </c>
      <c r="F204" s="2">
        <v>0</v>
      </c>
      <c r="G204" s="2">
        <v>0</v>
      </c>
      <c r="H204" s="2">
        <f t="shared" si="3"/>
        <v>0</v>
      </c>
      <c r="I204" s="2" t="s">
        <v>59</v>
      </c>
      <c r="J204" s="2" t="s">
        <v>59</v>
      </c>
    </row>
    <row r="205" ht="19" customHeight="1" spans="1:10">
      <c r="A205" s="2">
        <v>1</v>
      </c>
      <c r="B205" s="2" t="s">
        <v>675</v>
      </c>
      <c r="C205" s="2" t="s">
        <v>3070</v>
      </c>
      <c r="D205" s="3">
        <v>3000</v>
      </c>
      <c r="E205" s="3">
        <v>1081.3</v>
      </c>
      <c r="F205" s="2">
        <v>0</v>
      </c>
      <c r="G205" s="2">
        <v>0</v>
      </c>
      <c r="H205" s="2">
        <f t="shared" si="3"/>
        <v>0</v>
      </c>
      <c r="I205" s="2" t="s">
        <v>59</v>
      </c>
      <c r="J205" s="2" t="s">
        <v>59</v>
      </c>
    </row>
    <row r="206" ht="19" customHeight="1" spans="1:10">
      <c r="A206" s="2">
        <v>1</v>
      </c>
      <c r="B206" s="2" t="s">
        <v>537</v>
      </c>
      <c r="C206" s="2" t="s">
        <v>564</v>
      </c>
      <c r="D206" s="3">
        <v>3000</v>
      </c>
      <c r="E206" s="3">
        <v>1037.1</v>
      </c>
      <c r="F206" s="2">
        <v>0</v>
      </c>
      <c r="G206" s="2">
        <v>0</v>
      </c>
      <c r="H206" s="2">
        <f t="shared" si="3"/>
        <v>0</v>
      </c>
      <c r="I206" s="2" t="s">
        <v>113</v>
      </c>
      <c r="J206" s="2" t="s">
        <v>59</v>
      </c>
    </row>
    <row r="207" ht="19" customHeight="1" spans="1:10">
      <c r="A207" s="2">
        <v>1</v>
      </c>
      <c r="B207" s="2" t="s">
        <v>3041</v>
      </c>
      <c r="C207" s="2" t="s">
        <v>121</v>
      </c>
      <c r="D207" s="3">
        <v>3000</v>
      </c>
      <c r="E207" s="3">
        <v>1225.6</v>
      </c>
      <c r="F207" s="2">
        <v>0</v>
      </c>
      <c r="G207" s="2">
        <v>0</v>
      </c>
      <c r="H207" s="2">
        <f t="shared" si="3"/>
        <v>0</v>
      </c>
      <c r="I207" s="2" t="s">
        <v>59</v>
      </c>
      <c r="J207" s="2" t="s">
        <v>59</v>
      </c>
    </row>
    <row r="208" ht="19" customHeight="1" spans="1:10">
      <c r="A208" s="2">
        <v>1</v>
      </c>
      <c r="B208" s="2" t="s">
        <v>3092</v>
      </c>
      <c r="C208" s="2" t="s">
        <v>121</v>
      </c>
      <c r="D208" s="3">
        <v>3000</v>
      </c>
      <c r="E208" s="3">
        <v>1190.6</v>
      </c>
      <c r="F208" s="2">
        <v>0</v>
      </c>
      <c r="G208" s="2">
        <v>0</v>
      </c>
      <c r="H208" s="2">
        <f t="shared" si="3"/>
        <v>0</v>
      </c>
      <c r="I208" s="2" t="s">
        <v>59</v>
      </c>
      <c r="J208" s="2" t="s">
        <v>59</v>
      </c>
    </row>
    <row r="209" ht="19" customHeight="1" spans="1:10">
      <c r="A209" s="2">
        <v>1</v>
      </c>
      <c r="B209" s="2" t="s">
        <v>597</v>
      </c>
      <c r="C209" s="2" t="s">
        <v>121</v>
      </c>
      <c r="D209" s="3">
        <v>3000</v>
      </c>
      <c r="E209" s="3">
        <v>1166.2</v>
      </c>
      <c r="F209" s="2">
        <v>0</v>
      </c>
      <c r="G209" s="2">
        <v>0</v>
      </c>
      <c r="H209" s="2">
        <f t="shared" si="3"/>
        <v>0</v>
      </c>
      <c r="I209" s="2" t="s">
        <v>59</v>
      </c>
      <c r="J209" s="2" t="s">
        <v>59</v>
      </c>
    </row>
    <row r="210" ht="19" customHeight="1" spans="1:10">
      <c r="A210" s="2">
        <v>1</v>
      </c>
      <c r="B210" s="2" t="s">
        <v>215</v>
      </c>
      <c r="C210" s="2" t="s">
        <v>179</v>
      </c>
      <c r="D210" s="3">
        <v>3677.42</v>
      </c>
      <c r="E210" s="3">
        <v>1156.8</v>
      </c>
      <c r="F210" s="2">
        <v>0</v>
      </c>
      <c r="G210" s="2">
        <v>0</v>
      </c>
      <c r="H210" s="2">
        <f t="shared" si="3"/>
        <v>0</v>
      </c>
      <c r="I210" s="2" t="s">
        <v>113</v>
      </c>
      <c r="J210" s="2" t="s">
        <v>59</v>
      </c>
    </row>
    <row r="211" ht="19" customHeight="1" spans="1:10">
      <c r="A211" s="2">
        <v>1</v>
      </c>
      <c r="B211" s="2" t="s">
        <v>588</v>
      </c>
      <c r="C211" s="2" t="s">
        <v>3070</v>
      </c>
      <c r="D211" s="3">
        <v>3000</v>
      </c>
      <c r="E211" s="3">
        <v>1150.3</v>
      </c>
      <c r="F211" s="2">
        <v>0</v>
      </c>
      <c r="G211" s="2">
        <v>0</v>
      </c>
      <c r="H211" s="2">
        <f t="shared" si="3"/>
        <v>0</v>
      </c>
      <c r="I211" s="2" t="s">
        <v>59</v>
      </c>
      <c r="J211" s="2" t="s">
        <v>59</v>
      </c>
    </row>
    <row r="212" ht="19" customHeight="1" spans="1:10">
      <c r="A212" s="2">
        <v>1</v>
      </c>
      <c r="B212" s="2" t="s">
        <v>659</v>
      </c>
      <c r="C212" s="2" t="s">
        <v>3190</v>
      </c>
      <c r="D212" s="3">
        <v>3000</v>
      </c>
      <c r="E212" s="3">
        <v>911</v>
      </c>
      <c r="F212" s="2">
        <v>0</v>
      </c>
      <c r="G212" s="2">
        <v>0</v>
      </c>
      <c r="H212" s="2">
        <f t="shared" si="3"/>
        <v>0</v>
      </c>
      <c r="I212" s="2" t="s">
        <v>59</v>
      </c>
      <c r="J212" s="2" t="s">
        <v>59</v>
      </c>
    </row>
    <row r="213" ht="19" customHeight="1" spans="1:10">
      <c r="A213" s="2">
        <v>1</v>
      </c>
      <c r="B213" s="2" t="s">
        <v>517</v>
      </c>
      <c r="C213" s="2" t="s">
        <v>121</v>
      </c>
      <c r="D213" s="3">
        <v>3000</v>
      </c>
      <c r="E213" s="3">
        <v>965.1</v>
      </c>
      <c r="F213" s="2">
        <v>0</v>
      </c>
      <c r="G213" s="2">
        <v>0</v>
      </c>
      <c r="H213" s="2">
        <f t="shared" si="3"/>
        <v>0</v>
      </c>
      <c r="I213" s="2" t="s">
        <v>113</v>
      </c>
      <c r="J213" s="2" t="s">
        <v>59</v>
      </c>
    </row>
    <row r="214" ht="19" customHeight="1" spans="1:10">
      <c r="A214" s="2">
        <v>1</v>
      </c>
      <c r="B214" s="2" t="s">
        <v>3172</v>
      </c>
      <c r="C214" s="2" t="s">
        <v>179</v>
      </c>
      <c r="D214" s="3">
        <v>5000</v>
      </c>
      <c r="E214" s="3">
        <v>1620.7</v>
      </c>
      <c r="F214" s="2">
        <v>0</v>
      </c>
      <c r="G214" s="2">
        <v>0</v>
      </c>
      <c r="H214" s="2">
        <f t="shared" si="3"/>
        <v>0</v>
      </c>
      <c r="I214" s="2" t="s">
        <v>59</v>
      </c>
      <c r="J214" s="2" t="s">
        <v>59</v>
      </c>
    </row>
    <row r="215" ht="19" customHeight="1" spans="1:10">
      <c r="A215" s="2">
        <v>1</v>
      </c>
      <c r="B215" s="2" t="s">
        <v>335</v>
      </c>
      <c r="C215" s="2" t="s">
        <v>179</v>
      </c>
      <c r="D215" s="3">
        <v>3483.87</v>
      </c>
      <c r="E215" s="3">
        <v>1077.4</v>
      </c>
      <c r="F215" s="2">
        <v>0</v>
      </c>
      <c r="G215" s="2">
        <v>0</v>
      </c>
      <c r="H215" s="2">
        <f t="shared" si="3"/>
        <v>0</v>
      </c>
      <c r="I215" s="2" t="s">
        <v>59</v>
      </c>
      <c r="J215" s="2" t="s">
        <v>59</v>
      </c>
    </row>
    <row r="216" ht="19" customHeight="1" spans="1:10">
      <c r="A216" s="2">
        <v>1</v>
      </c>
      <c r="B216" s="2" t="s">
        <v>398</v>
      </c>
      <c r="C216" s="2" t="s">
        <v>356</v>
      </c>
      <c r="D216" s="3">
        <v>5000</v>
      </c>
      <c r="E216" s="3">
        <v>1466.8</v>
      </c>
      <c r="F216" s="2">
        <v>0</v>
      </c>
      <c r="G216" s="2">
        <v>0</v>
      </c>
      <c r="H216" s="2">
        <f t="shared" si="3"/>
        <v>0</v>
      </c>
      <c r="I216" s="2" t="s">
        <v>59</v>
      </c>
      <c r="J216" s="2" t="s">
        <v>59</v>
      </c>
    </row>
    <row r="217" ht="19" customHeight="1" spans="1:10">
      <c r="A217" s="2">
        <v>1</v>
      </c>
      <c r="B217" s="2" t="s">
        <v>593</v>
      </c>
      <c r="C217" s="2" t="s">
        <v>121</v>
      </c>
      <c r="D217" s="3">
        <v>3000</v>
      </c>
      <c r="E217" s="3">
        <v>952.9</v>
      </c>
      <c r="F217" s="2">
        <v>0</v>
      </c>
      <c r="G217" s="2">
        <v>0</v>
      </c>
      <c r="H217" s="2">
        <f t="shared" si="3"/>
        <v>0</v>
      </c>
      <c r="I217" s="2" t="s">
        <v>59</v>
      </c>
      <c r="J217" s="2" t="s">
        <v>59</v>
      </c>
    </row>
    <row r="218" ht="19" customHeight="1" spans="1:10">
      <c r="A218" s="2">
        <v>1</v>
      </c>
      <c r="B218" s="2" t="s">
        <v>3219</v>
      </c>
      <c r="C218" s="2" t="s">
        <v>121</v>
      </c>
      <c r="D218" s="3">
        <v>3000</v>
      </c>
      <c r="E218" s="3">
        <v>856.6</v>
      </c>
      <c r="F218" s="2">
        <v>0</v>
      </c>
      <c r="G218" s="2">
        <v>0</v>
      </c>
      <c r="H218" s="2">
        <f t="shared" si="3"/>
        <v>0</v>
      </c>
      <c r="I218" s="2" t="s">
        <v>59</v>
      </c>
      <c r="J218" s="2" t="s">
        <v>59</v>
      </c>
    </row>
    <row r="219" ht="19" customHeight="1" spans="1:10">
      <c r="A219" s="2">
        <v>1</v>
      </c>
      <c r="B219" s="2" t="s">
        <v>3345</v>
      </c>
      <c r="C219" s="2" t="s">
        <v>356</v>
      </c>
      <c r="D219" s="3">
        <v>3000</v>
      </c>
      <c r="E219" s="3">
        <v>850.3</v>
      </c>
      <c r="F219" s="2">
        <v>0</v>
      </c>
      <c r="G219" s="2">
        <v>0</v>
      </c>
      <c r="H219" s="2">
        <f t="shared" si="3"/>
        <v>0</v>
      </c>
      <c r="I219" s="2" t="s">
        <v>59</v>
      </c>
      <c r="J219" s="2" t="s">
        <v>59</v>
      </c>
    </row>
    <row r="220" ht="19" customHeight="1" spans="1:10">
      <c r="A220" s="2">
        <v>1</v>
      </c>
      <c r="B220" s="2" t="s">
        <v>584</v>
      </c>
      <c r="C220" s="2" t="s">
        <v>121</v>
      </c>
      <c r="D220" s="3">
        <v>3000</v>
      </c>
      <c r="E220" s="3">
        <v>872.7</v>
      </c>
      <c r="F220" s="2">
        <v>0</v>
      </c>
      <c r="G220" s="2">
        <v>0</v>
      </c>
      <c r="H220" s="2">
        <f t="shared" si="3"/>
        <v>0</v>
      </c>
      <c r="I220" s="2" t="s">
        <v>59</v>
      </c>
      <c r="J220" s="2" t="s">
        <v>59</v>
      </c>
    </row>
    <row r="221" ht="19" customHeight="1" spans="1:10">
      <c r="A221" s="2">
        <v>1</v>
      </c>
      <c r="B221" s="2" t="s">
        <v>406</v>
      </c>
      <c r="C221" s="2" t="s">
        <v>179</v>
      </c>
      <c r="D221" s="3">
        <v>5000</v>
      </c>
      <c r="E221" s="3">
        <v>1377.3</v>
      </c>
      <c r="F221" s="2">
        <v>0</v>
      </c>
      <c r="G221" s="2">
        <v>0</v>
      </c>
      <c r="H221" s="2">
        <f t="shared" si="3"/>
        <v>0</v>
      </c>
      <c r="I221" s="2" t="s">
        <v>59</v>
      </c>
      <c r="J221" s="2" t="s">
        <v>59</v>
      </c>
    </row>
    <row r="222" ht="19" customHeight="1" spans="1:10">
      <c r="A222" s="2">
        <v>1</v>
      </c>
      <c r="B222" s="2" t="s">
        <v>3175</v>
      </c>
      <c r="C222" s="2" t="s">
        <v>121</v>
      </c>
      <c r="D222" s="3">
        <v>5000</v>
      </c>
      <c r="E222" s="3">
        <v>1339.8</v>
      </c>
      <c r="F222" s="2">
        <v>0</v>
      </c>
      <c r="G222" s="2">
        <v>0</v>
      </c>
      <c r="H222" s="2">
        <f t="shared" si="3"/>
        <v>0</v>
      </c>
      <c r="I222" s="2" t="s">
        <v>113</v>
      </c>
      <c r="J222" s="2" t="s">
        <v>59</v>
      </c>
    </row>
    <row r="223" ht="19" customHeight="1" spans="1:10">
      <c r="A223" s="2">
        <v>1</v>
      </c>
      <c r="B223" s="2" t="s">
        <v>3370</v>
      </c>
      <c r="C223" s="2" t="s">
        <v>121</v>
      </c>
      <c r="D223" s="3">
        <v>3000</v>
      </c>
      <c r="E223" s="3">
        <v>779.3</v>
      </c>
      <c r="F223" s="2">
        <v>0</v>
      </c>
      <c r="G223" s="2">
        <v>0</v>
      </c>
      <c r="H223" s="2">
        <f t="shared" si="3"/>
        <v>0</v>
      </c>
      <c r="I223" s="2" t="s">
        <v>59</v>
      </c>
      <c r="J223" s="2" t="s">
        <v>59</v>
      </c>
    </row>
    <row r="224" ht="19" customHeight="1" spans="1:10">
      <c r="A224" s="2">
        <v>1</v>
      </c>
      <c r="B224" s="2" t="s">
        <v>3122</v>
      </c>
      <c r="C224" s="2" t="s">
        <v>179</v>
      </c>
      <c r="D224" s="3">
        <v>967.74</v>
      </c>
      <c r="E224" s="3">
        <v>242.7</v>
      </c>
      <c r="F224" s="2">
        <v>0</v>
      </c>
      <c r="G224" s="2">
        <v>0</v>
      </c>
      <c r="H224" s="2">
        <f t="shared" si="3"/>
        <v>0</v>
      </c>
      <c r="I224" s="2" t="s">
        <v>59</v>
      </c>
      <c r="J224" s="2" t="s">
        <v>59</v>
      </c>
    </row>
    <row r="225" ht="19" customHeight="1" spans="1:10">
      <c r="A225" s="2">
        <v>1</v>
      </c>
      <c r="B225" s="2" t="s">
        <v>3314</v>
      </c>
      <c r="C225" s="2" t="s">
        <v>121</v>
      </c>
      <c r="D225" s="3">
        <v>3000</v>
      </c>
      <c r="E225" s="3">
        <v>741.2</v>
      </c>
      <c r="F225" s="2">
        <v>0</v>
      </c>
      <c r="G225" s="2">
        <v>0</v>
      </c>
      <c r="H225" s="2">
        <f t="shared" si="3"/>
        <v>0</v>
      </c>
      <c r="I225" s="2" t="s">
        <v>59</v>
      </c>
      <c r="J225" s="2" t="s">
        <v>59</v>
      </c>
    </row>
    <row r="226" ht="19" customHeight="1" spans="1:10">
      <c r="A226" s="2">
        <v>1</v>
      </c>
      <c r="B226" s="2" t="s">
        <v>3319</v>
      </c>
      <c r="C226" s="2" t="s">
        <v>3070</v>
      </c>
      <c r="D226" s="3">
        <v>3000</v>
      </c>
      <c r="E226" s="3">
        <v>725.7</v>
      </c>
      <c r="F226" s="2">
        <v>0</v>
      </c>
      <c r="G226" s="2">
        <v>0</v>
      </c>
      <c r="H226" s="2">
        <f t="shared" si="3"/>
        <v>0</v>
      </c>
      <c r="I226" s="2" t="s">
        <v>59</v>
      </c>
      <c r="J226" s="2" t="s">
        <v>59</v>
      </c>
    </row>
    <row r="227" ht="19" customHeight="1" spans="1:10">
      <c r="A227" s="2">
        <v>1</v>
      </c>
      <c r="B227" s="2" t="s">
        <v>145</v>
      </c>
      <c r="C227" s="2" t="s">
        <v>121</v>
      </c>
      <c r="D227" s="3">
        <v>5000</v>
      </c>
      <c r="E227" s="3">
        <v>1261.1</v>
      </c>
      <c r="F227" s="2">
        <v>0</v>
      </c>
      <c r="G227" s="2">
        <v>0</v>
      </c>
      <c r="H227" s="2">
        <f t="shared" si="3"/>
        <v>0</v>
      </c>
      <c r="I227" s="2" t="s">
        <v>59</v>
      </c>
      <c r="J227" s="2" t="s">
        <v>59</v>
      </c>
    </row>
    <row r="228" ht="19" customHeight="1" spans="1:10">
      <c r="A228" s="2">
        <v>1</v>
      </c>
      <c r="B228" s="2" t="s">
        <v>3005</v>
      </c>
      <c r="C228" s="2" t="s">
        <v>179</v>
      </c>
      <c r="D228" s="3">
        <v>1935.48</v>
      </c>
      <c r="E228" s="3">
        <v>373.8</v>
      </c>
      <c r="F228" s="2">
        <v>0</v>
      </c>
      <c r="G228" s="2">
        <v>0</v>
      </c>
      <c r="H228" s="2">
        <f t="shared" si="3"/>
        <v>0</v>
      </c>
      <c r="I228" s="2" t="s">
        <v>113</v>
      </c>
      <c r="J228" s="2" t="s">
        <v>59</v>
      </c>
    </row>
    <row r="229" ht="19" customHeight="1" spans="1:10">
      <c r="A229" s="2">
        <v>1</v>
      </c>
      <c r="B229" s="2" t="s">
        <v>251</v>
      </c>
      <c r="C229" s="2" t="s">
        <v>179</v>
      </c>
      <c r="D229" s="3">
        <v>5000</v>
      </c>
      <c r="E229" s="3">
        <v>1149.5</v>
      </c>
      <c r="F229" s="2">
        <v>0</v>
      </c>
      <c r="G229" s="2">
        <v>0</v>
      </c>
      <c r="H229" s="2">
        <f t="shared" si="3"/>
        <v>0</v>
      </c>
      <c r="I229" s="2" t="s">
        <v>59</v>
      </c>
      <c r="J229" s="2" t="s">
        <v>59</v>
      </c>
    </row>
    <row r="230" ht="19" customHeight="1" spans="1:10">
      <c r="A230" s="2">
        <v>1</v>
      </c>
      <c r="B230" s="2" t="s">
        <v>246</v>
      </c>
      <c r="C230" s="2" t="s">
        <v>179</v>
      </c>
      <c r="D230" s="3">
        <v>2580.65</v>
      </c>
      <c r="E230" s="3">
        <v>552.5</v>
      </c>
      <c r="F230" s="2">
        <v>0</v>
      </c>
      <c r="G230" s="2">
        <v>0</v>
      </c>
      <c r="H230" s="2">
        <f t="shared" si="3"/>
        <v>0</v>
      </c>
      <c r="I230" s="2" t="s">
        <v>59</v>
      </c>
      <c r="J230" s="2" t="s">
        <v>59</v>
      </c>
    </row>
    <row r="231" ht="19" customHeight="1" spans="1:10">
      <c r="A231" s="2">
        <v>1</v>
      </c>
      <c r="B231" s="2" t="s">
        <v>3169</v>
      </c>
      <c r="C231" s="2" t="s">
        <v>121</v>
      </c>
      <c r="D231" s="3">
        <v>5000</v>
      </c>
      <c r="E231" s="3">
        <v>1069.4</v>
      </c>
      <c r="F231" s="2">
        <v>0</v>
      </c>
      <c r="G231" s="2">
        <v>0</v>
      </c>
      <c r="H231" s="2">
        <f t="shared" si="3"/>
        <v>0</v>
      </c>
      <c r="I231" s="2" t="s">
        <v>59</v>
      </c>
      <c r="J231" s="2" t="s">
        <v>59</v>
      </c>
    </row>
    <row r="232" ht="19" customHeight="1" spans="1:10">
      <c r="A232" s="2">
        <v>1</v>
      </c>
      <c r="B232" s="2" t="s">
        <v>629</v>
      </c>
      <c r="C232" s="2" t="s">
        <v>564</v>
      </c>
      <c r="D232" s="3">
        <v>5000</v>
      </c>
      <c r="E232" s="3">
        <v>1104.6</v>
      </c>
      <c r="F232" s="2">
        <v>0</v>
      </c>
      <c r="G232" s="2">
        <v>0</v>
      </c>
      <c r="H232" s="2">
        <f t="shared" si="3"/>
        <v>0</v>
      </c>
      <c r="I232" s="2" t="s">
        <v>59</v>
      </c>
      <c r="J232" s="2" t="s">
        <v>59</v>
      </c>
    </row>
    <row r="233" ht="19" customHeight="1" spans="1:10">
      <c r="A233" s="2">
        <v>1</v>
      </c>
      <c r="B233" s="2" t="s">
        <v>651</v>
      </c>
      <c r="C233" s="2" t="s">
        <v>3070</v>
      </c>
      <c r="D233" s="3">
        <v>3870.97</v>
      </c>
      <c r="E233" s="3">
        <v>734.5</v>
      </c>
      <c r="F233" s="2">
        <v>0</v>
      </c>
      <c r="G233" s="2">
        <v>0</v>
      </c>
      <c r="H233" s="2">
        <f t="shared" si="3"/>
        <v>0</v>
      </c>
      <c r="I233" s="2" t="s">
        <v>59</v>
      </c>
      <c r="J233" s="2" t="s">
        <v>59</v>
      </c>
    </row>
    <row r="234" ht="19" customHeight="1" spans="1:10">
      <c r="A234" s="2">
        <v>1</v>
      </c>
      <c r="B234" s="2" t="s">
        <v>3261</v>
      </c>
      <c r="C234" s="2" t="s">
        <v>356</v>
      </c>
      <c r="D234" s="3">
        <v>5000</v>
      </c>
      <c r="E234" s="3">
        <v>1082.5</v>
      </c>
      <c r="F234" s="2">
        <v>0</v>
      </c>
      <c r="G234" s="2">
        <v>0</v>
      </c>
      <c r="H234" s="2">
        <f t="shared" si="3"/>
        <v>0</v>
      </c>
      <c r="I234" s="2" t="s">
        <v>113</v>
      </c>
      <c r="J234" s="2" t="s">
        <v>59</v>
      </c>
    </row>
    <row r="235" ht="19" customHeight="1" spans="1:10">
      <c r="A235" s="2">
        <v>1</v>
      </c>
      <c r="B235" s="2" t="s">
        <v>515</v>
      </c>
      <c r="C235" s="2" t="s">
        <v>3190</v>
      </c>
      <c r="D235" s="3">
        <v>3000</v>
      </c>
      <c r="E235" s="3">
        <v>616.9</v>
      </c>
      <c r="F235" s="2">
        <v>0</v>
      </c>
      <c r="G235" s="2">
        <v>0</v>
      </c>
      <c r="H235" s="2">
        <f t="shared" si="3"/>
        <v>0</v>
      </c>
      <c r="I235" s="2" t="s">
        <v>59</v>
      </c>
      <c r="J235" s="2" t="s">
        <v>59</v>
      </c>
    </row>
    <row r="236" ht="19" customHeight="1" spans="1:10">
      <c r="A236" s="2">
        <v>1</v>
      </c>
      <c r="B236" s="2" t="s">
        <v>585</v>
      </c>
      <c r="C236" s="2" t="s">
        <v>121</v>
      </c>
      <c r="D236" s="3">
        <v>3000</v>
      </c>
      <c r="E236" s="3">
        <v>635.2</v>
      </c>
      <c r="F236" s="2">
        <v>0</v>
      </c>
      <c r="G236" s="2">
        <v>0</v>
      </c>
      <c r="H236" s="2">
        <f t="shared" si="3"/>
        <v>0</v>
      </c>
      <c r="I236" s="2" t="s">
        <v>59</v>
      </c>
      <c r="J236" s="2" t="s">
        <v>59</v>
      </c>
    </row>
    <row r="237" ht="19" customHeight="1" spans="1:10">
      <c r="A237" s="2">
        <v>1</v>
      </c>
      <c r="B237" s="2" t="s">
        <v>636</v>
      </c>
      <c r="C237" s="2" t="s">
        <v>121</v>
      </c>
      <c r="D237" s="3">
        <v>5000</v>
      </c>
      <c r="E237" s="3">
        <v>970.3</v>
      </c>
      <c r="F237" s="2">
        <v>0</v>
      </c>
      <c r="G237" s="2">
        <v>0</v>
      </c>
      <c r="H237" s="2">
        <f t="shared" si="3"/>
        <v>0</v>
      </c>
      <c r="I237" s="2" t="s">
        <v>59</v>
      </c>
      <c r="J237" s="2" t="s">
        <v>59</v>
      </c>
    </row>
    <row r="238" ht="19" customHeight="1" spans="1:10">
      <c r="A238" s="2">
        <v>1</v>
      </c>
      <c r="B238" s="2" t="s">
        <v>3293</v>
      </c>
      <c r="C238" s="2" t="s">
        <v>3190</v>
      </c>
      <c r="D238" s="3">
        <v>96.77</v>
      </c>
      <c r="E238" s="3">
        <v>20.4</v>
      </c>
      <c r="F238" s="2">
        <v>0</v>
      </c>
      <c r="G238" s="2">
        <v>0</v>
      </c>
      <c r="H238" s="2">
        <f t="shared" si="3"/>
        <v>0</v>
      </c>
      <c r="I238" s="2" t="s">
        <v>59</v>
      </c>
      <c r="J238" s="2" t="s">
        <v>59</v>
      </c>
    </row>
    <row r="239" ht="19" customHeight="1" spans="1:10">
      <c r="A239" s="2">
        <v>1</v>
      </c>
      <c r="B239" s="2" t="s">
        <v>156</v>
      </c>
      <c r="C239" s="2" t="s">
        <v>121</v>
      </c>
      <c r="D239" s="3">
        <v>5000</v>
      </c>
      <c r="E239" s="3">
        <v>909.9</v>
      </c>
      <c r="F239" s="2">
        <v>0</v>
      </c>
      <c r="G239" s="2">
        <v>0</v>
      </c>
      <c r="H239" s="2">
        <f t="shared" si="3"/>
        <v>0</v>
      </c>
      <c r="I239" s="2" t="s">
        <v>59</v>
      </c>
      <c r="J239" s="2" t="s">
        <v>59</v>
      </c>
    </row>
    <row r="240" ht="19" customHeight="1" spans="1:10">
      <c r="A240" s="2">
        <v>1</v>
      </c>
      <c r="B240" s="2" t="s">
        <v>3268</v>
      </c>
      <c r="C240" s="2" t="s">
        <v>121</v>
      </c>
      <c r="D240" s="3">
        <v>5000</v>
      </c>
      <c r="E240" s="3">
        <v>930.1</v>
      </c>
      <c r="F240" s="2">
        <v>0</v>
      </c>
      <c r="G240" s="2">
        <v>0</v>
      </c>
      <c r="H240" s="2">
        <f t="shared" si="3"/>
        <v>0</v>
      </c>
      <c r="I240" s="2" t="s">
        <v>59</v>
      </c>
      <c r="J240" s="2" t="s">
        <v>59</v>
      </c>
    </row>
    <row r="241" ht="19" customHeight="1" spans="1:10">
      <c r="A241" s="2">
        <v>1</v>
      </c>
      <c r="B241" s="2" t="s">
        <v>609</v>
      </c>
      <c r="C241" s="2" t="s">
        <v>121</v>
      </c>
      <c r="D241" s="3">
        <v>5000</v>
      </c>
      <c r="E241" s="3">
        <v>782.3</v>
      </c>
      <c r="F241" s="2">
        <v>0</v>
      </c>
      <c r="G241" s="2">
        <v>0</v>
      </c>
      <c r="H241" s="2">
        <f t="shared" si="3"/>
        <v>0</v>
      </c>
      <c r="I241" s="2" t="s">
        <v>59</v>
      </c>
      <c r="J241" s="2" t="s">
        <v>59</v>
      </c>
    </row>
    <row r="242" ht="19" customHeight="1" spans="1:10">
      <c r="A242" s="2">
        <v>1</v>
      </c>
      <c r="B242" s="2" t="s">
        <v>169</v>
      </c>
      <c r="C242" s="2" t="s">
        <v>121</v>
      </c>
      <c r="D242" s="3">
        <v>5000</v>
      </c>
      <c r="E242" s="3">
        <v>792.2</v>
      </c>
      <c r="F242" s="2">
        <v>0</v>
      </c>
      <c r="G242" s="2">
        <v>0</v>
      </c>
      <c r="H242" s="2">
        <f t="shared" si="3"/>
        <v>0</v>
      </c>
      <c r="I242" s="2" t="s">
        <v>59</v>
      </c>
      <c r="J242" s="2" t="s">
        <v>59</v>
      </c>
    </row>
    <row r="243" ht="19" customHeight="1" spans="1:10">
      <c r="A243" s="2">
        <v>1</v>
      </c>
      <c r="B243" s="2" t="s">
        <v>521</v>
      </c>
      <c r="C243" s="2" t="s">
        <v>121</v>
      </c>
      <c r="D243" s="3">
        <v>3000</v>
      </c>
      <c r="E243" s="3">
        <v>519.7</v>
      </c>
      <c r="F243" s="2">
        <v>0</v>
      </c>
      <c r="G243" s="2">
        <v>0</v>
      </c>
      <c r="H243" s="2">
        <f t="shared" si="3"/>
        <v>0</v>
      </c>
      <c r="I243" s="2" t="s">
        <v>113</v>
      </c>
      <c r="J243" s="2" t="s">
        <v>59</v>
      </c>
    </row>
    <row r="244" ht="19" customHeight="1" spans="1:10">
      <c r="A244" s="2">
        <v>1</v>
      </c>
      <c r="B244" s="2" t="s">
        <v>167</v>
      </c>
      <c r="C244" s="2" t="s">
        <v>121</v>
      </c>
      <c r="D244" s="3">
        <v>5000</v>
      </c>
      <c r="E244" s="3">
        <v>757.7</v>
      </c>
      <c r="F244" s="2">
        <v>0</v>
      </c>
      <c r="G244" s="2">
        <v>0</v>
      </c>
      <c r="H244" s="2">
        <f t="shared" si="3"/>
        <v>0</v>
      </c>
      <c r="I244" s="2" t="s">
        <v>59</v>
      </c>
      <c r="J244" s="2" t="s">
        <v>59</v>
      </c>
    </row>
    <row r="245" ht="19" customHeight="1" spans="1:10">
      <c r="A245" s="2">
        <v>1</v>
      </c>
      <c r="B245" s="2" t="s">
        <v>146</v>
      </c>
      <c r="C245" s="2" t="s">
        <v>121</v>
      </c>
      <c r="D245" s="3">
        <v>5000</v>
      </c>
      <c r="E245" s="3">
        <v>717</v>
      </c>
      <c r="F245" s="2">
        <v>0</v>
      </c>
      <c r="G245" s="2">
        <v>0</v>
      </c>
      <c r="H245" s="2">
        <f t="shared" si="3"/>
        <v>0</v>
      </c>
      <c r="I245" s="2" t="s">
        <v>59</v>
      </c>
      <c r="J245" s="2" t="s">
        <v>59</v>
      </c>
    </row>
    <row r="246" ht="19" customHeight="1" spans="1:10">
      <c r="A246" s="2">
        <v>1</v>
      </c>
      <c r="B246" s="2" t="s">
        <v>499</v>
      </c>
      <c r="C246" s="2" t="s">
        <v>121</v>
      </c>
      <c r="D246" s="3">
        <v>3000</v>
      </c>
      <c r="E246" s="3">
        <v>473.8</v>
      </c>
      <c r="F246" s="2">
        <v>0</v>
      </c>
      <c r="G246" s="2">
        <v>0</v>
      </c>
      <c r="H246" s="2">
        <f t="shared" si="3"/>
        <v>0</v>
      </c>
      <c r="I246" s="2" t="s">
        <v>113</v>
      </c>
      <c r="J246" s="2" t="s">
        <v>59</v>
      </c>
    </row>
    <row r="247" ht="19" customHeight="1" spans="1:10">
      <c r="A247" s="2">
        <v>1</v>
      </c>
      <c r="B247" s="2" t="s">
        <v>3142</v>
      </c>
      <c r="C247" s="2" t="s">
        <v>121</v>
      </c>
      <c r="D247" s="3">
        <v>5000</v>
      </c>
      <c r="E247" s="3">
        <v>705.8</v>
      </c>
      <c r="F247" s="2">
        <v>0</v>
      </c>
      <c r="G247" s="2">
        <v>0</v>
      </c>
      <c r="H247" s="2">
        <f t="shared" si="3"/>
        <v>0</v>
      </c>
      <c r="I247" s="2" t="s">
        <v>59</v>
      </c>
      <c r="J247" s="2" t="s">
        <v>59</v>
      </c>
    </row>
    <row r="248" ht="19" customHeight="1" spans="1:10">
      <c r="A248" s="2">
        <v>1</v>
      </c>
      <c r="B248" s="2" t="s">
        <v>648</v>
      </c>
      <c r="C248" s="2" t="s">
        <v>564</v>
      </c>
      <c r="D248" s="3">
        <v>5000</v>
      </c>
      <c r="E248" s="3">
        <v>798.9</v>
      </c>
      <c r="F248" s="2">
        <v>0</v>
      </c>
      <c r="G248" s="2">
        <v>0</v>
      </c>
      <c r="H248" s="2">
        <f t="shared" si="3"/>
        <v>0</v>
      </c>
      <c r="I248" s="2" t="s">
        <v>59</v>
      </c>
      <c r="J248" s="2" t="s">
        <v>59</v>
      </c>
    </row>
    <row r="249" ht="19" customHeight="1" spans="1:10">
      <c r="A249" s="2">
        <v>1</v>
      </c>
      <c r="B249" s="2" t="s">
        <v>3060</v>
      </c>
      <c r="C249" s="2" t="s">
        <v>179</v>
      </c>
      <c r="D249" s="3">
        <v>193.55</v>
      </c>
      <c r="E249" s="3">
        <v>32</v>
      </c>
      <c r="F249" s="2">
        <v>0</v>
      </c>
      <c r="G249" s="2">
        <v>0</v>
      </c>
      <c r="H249" s="2">
        <f t="shared" si="3"/>
        <v>0</v>
      </c>
      <c r="I249" s="2" t="s">
        <v>59</v>
      </c>
      <c r="J249" s="2" t="s">
        <v>59</v>
      </c>
    </row>
    <row r="250" ht="19" customHeight="1" spans="1:10">
      <c r="A250" s="2">
        <v>1</v>
      </c>
      <c r="B250" s="2" t="s">
        <v>164</v>
      </c>
      <c r="C250" s="2" t="s">
        <v>121</v>
      </c>
      <c r="D250" s="3">
        <v>5000</v>
      </c>
      <c r="E250" s="3">
        <v>702</v>
      </c>
      <c r="F250" s="2">
        <v>0</v>
      </c>
      <c r="G250" s="2">
        <v>0</v>
      </c>
      <c r="H250" s="2">
        <f t="shared" si="3"/>
        <v>0</v>
      </c>
      <c r="I250" s="2" t="s">
        <v>59</v>
      </c>
      <c r="J250" s="2" t="s">
        <v>59</v>
      </c>
    </row>
    <row r="251" ht="19" customHeight="1" spans="1:10">
      <c r="A251" s="2">
        <v>1</v>
      </c>
      <c r="B251" s="2" t="s">
        <v>549</v>
      </c>
      <c r="C251" s="2" t="s">
        <v>121</v>
      </c>
      <c r="D251" s="3">
        <v>3000</v>
      </c>
      <c r="E251" s="3">
        <v>441.9</v>
      </c>
      <c r="F251" s="2">
        <v>0</v>
      </c>
      <c r="G251" s="2">
        <v>0</v>
      </c>
      <c r="H251" s="2">
        <f t="shared" si="3"/>
        <v>0</v>
      </c>
      <c r="I251" s="2" t="s">
        <v>59</v>
      </c>
      <c r="J251" s="2" t="s">
        <v>59</v>
      </c>
    </row>
    <row r="252" ht="19" customHeight="1" spans="1:10">
      <c r="A252" s="2">
        <v>1</v>
      </c>
      <c r="B252" s="2" t="s">
        <v>520</v>
      </c>
      <c r="C252" s="2" t="s">
        <v>121</v>
      </c>
      <c r="D252" s="3">
        <v>5000</v>
      </c>
      <c r="E252" s="3">
        <v>651.1</v>
      </c>
      <c r="F252" s="2">
        <v>0</v>
      </c>
      <c r="G252" s="2">
        <v>0</v>
      </c>
      <c r="H252" s="2">
        <f t="shared" si="3"/>
        <v>0</v>
      </c>
      <c r="I252" s="2" t="s">
        <v>59</v>
      </c>
      <c r="J252" s="2" t="s">
        <v>59</v>
      </c>
    </row>
    <row r="253" ht="19" customHeight="1" spans="1:10">
      <c r="A253" s="2">
        <v>1</v>
      </c>
      <c r="B253" s="2" t="s">
        <v>340</v>
      </c>
      <c r="C253" s="2" t="s">
        <v>564</v>
      </c>
      <c r="D253" s="3">
        <v>4645.16</v>
      </c>
      <c r="E253" s="3">
        <v>696.9</v>
      </c>
      <c r="F253" s="2">
        <v>0</v>
      </c>
      <c r="G253" s="2">
        <v>0</v>
      </c>
      <c r="H253" s="2">
        <f t="shared" si="3"/>
        <v>0</v>
      </c>
      <c r="I253" s="2" t="s">
        <v>59</v>
      </c>
      <c r="J253" s="2" t="s">
        <v>59</v>
      </c>
    </row>
    <row r="254" ht="19" customHeight="1" spans="1:10">
      <c r="A254" s="2">
        <v>1</v>
      </c>
      <c r="B254" s="2" t="s">
        <v>3087</v>
      </c>
      <c r="C254" s="2" t="s">
        <v>121</v>
      </c>
      <c r="D254" s="3">
        <v>3000</v>
      </c>
      <c r="E254" s="3">
        <v>442.5</v>
      </c>
      <c r="F254" s="2">
        <v>0</v>
      </c>
      <c r="G254" s="2">
        <v>0</v>
      </c>
      <c r="H254" s="2">
        <f t="shared" si="3"/>
        <v>0</v>
      </c>
      <c r="I254" s="2" t="s">
        <v>59</v>
      </c>
      <c r="J254" s="2" t="s">
        <v>59</v>
      </c>
    </row>
    <row r="255" ht="19" customHeight="1" spans="1:10">
      <c r="A255" s="2">
        <v>1</v>
      </c>
      <c r="B255" s="2" t="s">
        <v>3271</v>
      </c>
      <c r="C255" s="2" t="s">
        <v>121</v>
      </c>
      <c r="D255" s="3">
        <v>5000</v>
      </c>
      <c r="E255" s="3">
        <v>654.1</v>
      </c>
      <c r="F255" s="2">
        <v>0</v>
      </c>
      <c r="G255" s="2">
        <v>0</v>
      </c>
      <c r="H255" s="2">
        <f t="shared" si="3"/>
        <v>0</v>
      </c>
      <c r="I255" s="2" t="s">
        <v>59</v>
      </c>
      <c r="J255" s="2" t="s">
        <v>59</v>
      </c>
    </row>
    <row r="256" ht="19" customHeight="1" spans="1:10">
      <c r="A256" s="2">
        <v>1</v>
      </c>
      <c r="B256" s="2" t="s">
        <v>85</v>
      </c>
      <c r="C256" s="2" t="s">
        <v>179</v>
      </c>
      <c r="D256" s="3">
        <v>5000</v>
      </c>
      <c r="E256" s="3">
        <v>625.6</v>
      </c>
      <c r="F256" s="2">
        <v>0</v>
      </c>
      <c r="G256" s="2">
        <v>0</v>
      </c>
      <c r="H256" s="2">
        <f t="shared" si="3"/>
        <v>0</v>
      </c>
      <c r="I256" s="2" t="s">
        <v>59</v>
      </c>
      <c r="J256" s="2" t="s">
        <v>59</v>
      </c>
    </row>
    <row r="257" ht="19" customHeight="1" spans="1:10">
      <c r="A257" s="2">
        <v>1</v>
      </c>
      <c r="B257" s="2" t="s">
        <v>3279</v>
      </c>
      <c r="C257" s="2" t="s">
        <v>121</v>
      </c>
      <c r="D257" s="3">
        <v>5000</v>
      </c>
      <c r="E257" s="3">
        <v>584.6</v>
      </c>
      <c r="F257" s="2">
        <v>0</v>
      </c>
      <c r="G257" s="2">
        <v>0</v>
      </c>
      <c r="H257" s="2">
        <f t="shared" si="3"/>
        <v>0</v>
      </c>
      <c r="I257" s="2" t="s">
        <v>59</v>
      </c>
      <c r="J257" s="2" t="s">
        <v>59</v>
      </c>
    </row>
    <row r="258" ht="19" customHeight="1" spans="1:10">
      <c r="A258" s="2">
        <v>1</v>
      </c>
      <c r="B258" s="2" t="s">
        <v>621</v>
      </c>
      <c r="C258" s="2" t="s">
        <v>121</v>
      </c>
      <c r="D258" s="3">
        <v>5000</v>
      </c>
      <c r="E258" s="3">
        <v>531.8</v>
      </c>
      <c r="F258" s="2">
        <v>0</v>
      </c>
      <c r="G258" s="2">
        <v>0</v>
      </c>
      <c r="H258" s="2">
        <f t="shared" ref="H258:H321" si="4">MAX(0,F258-G258)</f>
        <v>0</v>
      </c>
      <c r="I258" s="2" t="s">
        <v>59</v>
      </c>
      <c r="J258" s="2" t="s">
        <v>59</v>
      </c>
    </row>
    <row r="259" ht="19" customHeight="1" spans="1:10">
      <c r="A259" s="2">
        <v>1</v>
      </c>
      <c r="B259" s="2" t="s">
        <v>628</v>
      </c>
      <c r="C259" s="2" t="s">
        <v>121</v>
      </c>
      <c r="D259" s="3">
        <v>5000</v>
      </c>
      <c r="E259" s="3">
        <v>521.6</v>
      </c>
      <c r="F259" s="2">
        <v>0</v>
      </c>
      <c r="G259" s="2">
        <v>0</v>
      </c>
      <c r="H259" s="2">
        <f t="shared" si="4"/>
        <v>0</v>
      </c>
      <c r="I259" s="2" t="s">
        <v>59</v>
      </c>
      <c r="J259" s="2" t="s">
        <v>59</v>
      </c>
    </row>
    <row r="260" ht="19" customHeight="1" spans="1:10">
      <c r="A260" s="2">
        <v>1</v>
      </c>
      <c r="B260" s="2" t="s">
        <v>294</v>
      </c>
      <c r="C260" s="2" t="s">
        <v>356</v>
      </c>
      <c r="D260" s="3">
        <v>5000</v>
      </c>
      <c r="E260" s="3">
        <v>433.3</v>
      </c>
      <c r="F260" s="2">
        <v>0</v>
      </c>
      <c r="G260" s="2">
        <v>0</v>
      </c>
      <c r="H260" s="2">
        <f t="shared" si="4"/>
        <v>0</v>
      </c>
      <c r="I260" s="2" t="s">
        <v>59</v>
      </c>
      <c r="J260" s="2" t="s">
        <v>59</v>
      </c>
    </row>
    <row r="261" ht="19" customHeight="1" spans="1:10">
      <c r="A261" s="2">
        <v>1</v>
      </c>
      <c r="B261" s="2" t="s">
        <v>3140</v>
      </c>
      <c r="C261" s="2" t="s">
        <v>121</v>
      </c>
      <c r="D261" s="3">
        <v>5000</v>
      </c>
      <c r="E261" s="3">
        <v>453.5</v>
      </c>
      <c r="F261" s="2">
        <v>0</v>
      </c>
      <c r="G261" s="2">
        <v>0</v>
      </c>
      <c r="H261" s="2">
        <f t="shared" si="4"/>
        <v>0</v>
      </c>
      <c r="I261" s="2" t="s">
        <v>59</v>
      </c>
      <c r="J261" s="2" t="s">
        <v>59</v>
      </c>
    </row>
    <row r="262" ht="19" customHeight="1" spans="1:10">
      <c r="A262" s="2">
        <v>1</v>
      </c>
      <c r="B262" s="2" t="s">
        <v>3239</v>
      </c>
      <c r="C262" s="2" t="s">
        <v>121</v>
      </c>
      <c r="D262" s="3">
        <v>3000</v>
      </c>
      <c r="E262" s="3">
        <v>276</v>
      </c>
      <c r="F262" s="2">
        <v>0</v>
      </c>
      <c r="G262" s="2">
        <v>0</v>
      </c>
      <c r="H262" s="2">
        <f t="shared" si="4"/>
        <v>0</v>
      </c>
      <c r="I262" s="2" t="s">
        <v>59</v>
      </c>
      <c r="J262" s="2" t="s">
        <v>59</v>
      </c>
    </row>
    <row r="263" ht="19" customHeight="1" spans="1:10">
      <c r="A263" s="2">
        <v>1</v>
      </c>
      <c r="B263" s="2" t="s">
        <v>447</v>
      </c>
      <c r="C263" s="2" t="s">
        <v>564</v>
      </c>
      <c r="D263" s="3">
        <v>4645.16</v>
      </c>
      <c r="E263" s="3">
        <v>426.5</v>
      </c>
      <c r="F263" s="2">
        <v>0</v>
      </c>
      <c r="G263" s="2">
        <v>0</v>
      </c>
      <c r="H263" s="2">
        <f t="shared" si="4"/>
        <v>0</v>
      </c>
      <c r="I263" s="2" t="s">
        <v>59</v>
      </c>
      <c r="J263" s="2" t="s">
        <v>59</v>
      </c>
    </row>
    <row r="264" ht="19" customHeight="1" spans="1:10">
      <c r="A264" s="2">
        <v>1</v>
      </c>
      <c r="B264" s="2" t="s">
        <v>3186</v>
      </c>
      <c r="C264" s="2" t="s">
        <v>121</v>
      </c>
      <c r="D264" s="3">
        <v>5000</v>
      </c>
      <c r="E264" s="3">
        <v>413.7</v>
      </c>
      <c r="F264" s="2">
        <v>0</v>
      </c>
      <c r="G264" s="2">
        <v>0</v>
      </c>
      <c r="H264" s="2">
        <f t="shared" si="4"/>
        <v>0</v>
      </c>
      <c r="I264" s="2" t="s">
        <v>59</v>
      </c>
      <c r="J264" s="2" t="s">
        <v>59</v>
      </c>
    </row>
    <row r="265" ht="19" customHeight="1" spans="1:10">
      <c r="A265" s="2">
        <v>1</v>
      </c>
      <c r="B265" s="2" t="s">
        <v>109</v>
      </c>
      <c r="C265" s="2" t="s">
        <v>121</v>
      </c>
      <c r="D265" s="3">
        <v>5000</v>
      </c>
      <c r="E265" s="3">
        <v>380.4</v>
      </c>
      <c r="F265" s="2">
        <v>0</v>
      </c>
      <c r="G265" s="2">
        <v>0</v>
      </c>
      <c r="H265" s="2">
        <f t="shared" si="4"/>
        <v>0</v>
      </c>
      <c r="I265" s="2" t="s">
        <v>59</v>
      </c>
      <c r="J265" s="2" t="s">
        <v>59</v>
      </c>
    </row>
    <row r="266" ht="19" customHeight="1" spans="1:10">
      <c r="A266" s="2">
        <v>1</v>
      </c>
      <c r="B266" s="2" t="s">
        <v>425</v>
      </c>
      <c r="C266" s="2" t="s">
        <v>179</v>
      </c>
      <c r="D266" s="3">
        <v>3000</v>
      </c>
      <c r="E266" s="3">
        <v>241.7</v>
      </c>
      <c r="F266" s="2">
        <v>0</v>
      </c>
      <c r="G266" s="2">
        <v>0</v>
      </c>
      <c r="H266" s="2">
        <f t="shared" si="4"/>
        <v>0</v>
      </c>
      <c r="I266" s="2" t="s">
        <v>113</v>
      </c>
      <c r="J266" s="2" t="s">
        <v>59</v>
      </c>
    </row>
    <row r="267" ht="19" customHeight="1" spans="1:10">
      <c r="A267" s="2">
        <v>1</v>
      </c>
      <c r="B267" s="2" t="s">
        <v>653</v>
      </c>
      <c r="C267" s="2" t="s">
        <v>121</v>
      </c>
      <c r="D267" s="3">
        <v>3000</v>
      </c>
      <c r="E267" s="3">
        <v>165.4</v>
      </c>
      <c r="F267" s="2">
        <v>0</v>
      </c>
      <c r="G267" s="2">
        <v>0</v>
      </c>
      <c r="H267" s="2">
        <f t="shared" si="4"/>
        <v>0</v>
      </c>
      <c r="I267" s="2" t="s">
        <v>59</v>
      </c>
      <c r="J267" s="2" t="s">
        <v>59</v>
      </c>
    </row>
    <row r="268" ht="19" customHeight="1" spans="1:10">
      <c r="A268" s="2">
        <v>1</v>
      </c>
      <c r="B268" s="2" t="s">
        <v>271</v>
      </c>
      <c r="C268" s="2" t="s">
        <v>179</v>
      </c>
      <c r="D268" s="3">
        <v>3000</v>
      </c>
      <c r="E268" s="3">
        <v>228.2</v>
      </c>
      <c r="F268" s="2">
        <v>0</v>
      </c>
      <c r="G268" s="2">
        <v>0</v>
      </c>
      <c r="H268" s="2">
        <f t="shared" si="4"/>
        <v>0</v>
      </c>
      <c r="I268" s="2" t="s">
        <v>113</v>
      </c>
      <c r="J268" s="2" t="s">
        <v>59</v>
      </c>
    </row>
    <row r="269" ht="19" customHeight="1" spans="1:10">
      <c r="A269" s="2">
        <v>1</v>
      </c>
      <c r="B269" s="2" t="s">
        <v>3050</v>
      </c>
      <c r="C269" s="2" t="s">
        <v>179</v>
      </c>
      <c r="D269" s="3">
        <v>3000</v>
      </c>
      <c r="E269" s="3">
        <v>213.5</v>
      </c>
      <c r="F269" s="2">
        <v>0</v>
      </c>
      <c r="G269" s="2">
        <v>0</v>
      </c>
      <c r="H269" s="2">
        <f t="shared" si="4"/>
        <v>0</v>
      </c>
      <c r="I269" s="2" t="s">
        <v>59</v>
      </c>
      <c r="J269" s="2" t="s">
        <v>59</v>
      </c>
    </row>
    <row r="270" ht="19" customHeight="1" spans="1:10">
      <c r="A270" s="2">
        <v>1</v>
      </c>
      <c r="B270" s="2" t="s">
        <v>3217</v>
      </c>
      <c r="C270" s="2" t="s">
        <v>3070</v>
      </c>
      <c r="D270" s="3">
        <v>5000</v>
      </c>
      <c r="E270" s="3">
        <v>282.6</v>
      </c>
      <c r="F270" s="2">
        <v>0</v>
      </c>
      <c r="G270" s="2">
        <v>0</v>
      </c>
      <c r="H270" s="2">
        <f t="shared" si="4"/>
        <v>0</v>
      </c>
      <c r="I270" s="2" t="s">
        <v>59</v>
      </c>
      <c r="J270" s="2" t="s">
        <v>59</v>
      </c>
    </row>
    <row r="271" ht="19" customHeight="1" spans="1:10">
      <c r="A271" s="2">
        <v>1</v>
      </c>
      <c r="B271" s="2" t="s">
        <v>166</v>
      </c>
      <c r="C271" s="2" t="s">
        <v>121</v>
      </c>
      <c r="D271" s="3">
        <v>5000</v>
      </c>
      <c r="E271" s="3">
        <v>277.8</v>
      </c>
      <c r="F271" s="2">
        <v>0</v>
      </c>
      <c r="G271" s="2">
        <v>0</v>
      </c>
      <c r="H271" s="2">
        <f t="shared" si="4"/>
        <v>0</v>
      </c>
      <c r="I271" s="2" t="s">
        <v>59</v>
      </c>
      <c r="J271" s="2" t="s">
        <v>59</v>
      </c>
    </row>
    <row r="272" ht="19" customHeight="1" spans="1:10">
      <c r="A272" s="2">
        <v>1</v>
      </c>
      <c r="B272" s="2" t="s">
        <v>551</v>
      </c>
      <c r="C272" s="2" t="s">
        <v>121</v>
      </c>
      <c r="D272" s="3">
        <v>3000</v>
      </c>
      <c r="E272" s="3">
        <v>153.8</v>
      </c>
      <c r="F272" s="2">
        <v>0</v>
      </c>
      <c r="G272" s="2">
        <v>0</v>
      </c>
      <c r="H272" s="2">
        <f t="shared" si="4"/>
        <v>0</v>
      </c>
      <c r="I272" s="2" t="s">
        <v>59</v>
      </c>
      <c r="J272" s="2" t="s">
        <v>59</v>
      </c>
    </row>
    <row r="273" ht="19" customHeight="1" spans="1:10">
      <c r="A273" s="2">
        <v>1</v>
      </c>
      <c r="B273" s="2" t="s">
        <v>332</v>
      </c>
      <c r="C273" s="2" t="s">
        <v>312</v>
      </c>
      <c r="D273" s="3">
        <v>6000</v>
      </c>
      <c r="E273" s="3">
        <v>322</v>
      </c>
      <c r="F273" s="2">
        <v>0</v>
      </c>
      <c r="G273" s="2">
        <v>0</v>
      </c>
      <c r="H273" s="2">
        <f t="shared" si="4"/>
        <v>0</v>
      </c>
      <c r="I273" s="2" t="s">
        <v>59</v>
      </c>
      <c r="J273" s="2" t="s">
        <v>59</v>
      </c>
    </row>
    <row r="274" ht="19" customHeight="1" spans="1:10">
      <c r="A274" s="2">
        <v>1</v>
      </c>
      <c r="B274" s="2" t="s">
        <v>3402</v>
      </c>
      <c r="C274" s="2" t="s">
        <v>121</v>
      </c>
      <c r="D274" s="3">
        <v>3000</v>
      </c>
      <c r="E274" s="3">
        <v>111.8</v>
      </c>
      <c r="F274" s="2">
        <v>0</v>
      </c>
      <c r="G274" s="2">
        <v>0</v>
      </c>
      <c r="H274" s="2">
        <f t="shared" si="4"/>
        <v>0</v>
      </c>
      <c r="I274" s="2" t="s">
        <v>59</v>
      </c>
      <c r="J274" s="2" t="s">
        <v>59</v>
      </c>
    </row>
    <row r="275" ht="19" customHeight="1" spans="1:10">
      <c r="A275" s="2">
        <v>1</v>
      </c>
      <c r="B275" s="2" t="s">
        <v>443</v>
      </c>
      <c r="C275" s="2" t="s">
        <v>444</v>
      </c>
      <c r="D275" s="3">
        <v>6000</v>
      </c>
      <c r="E275" s="3">
        <v>195.5</v>
      </c>
      <c r="F275" s="2">
        <v>0</v>
      </c>
      <c r="G275" s="2">
        <v>0</v>
      </c>
      <c r="H275" s="2">
        <f t="shared" si="4"/>
        <v>0</v>
      </c>
      <c r="I275" s="2" t="s">
        <v>59</v>
      </c>
      <c r="J275" s="2" t="s">
        <v>59</v>
      </c>
    </row>
    <row r="276" ht="19" customHeight="1" spans="1:10">
      <c r="A276" s="2">
        <v>1</v>
      </c>
      <c r="B276" s="2" t="s">
        <v>3127</v>
      </c>
      <c r="C276" s="2" t="s">
        <v>179</v>
      </c>
      <c r="D276" s="3">
        <v>967.74</v>
      </c>
      <c r="E276" s="3">
        <v>40.2</v>
      </c>
      <c r="F276" s="2">
        <v>0</v>
      </c>
      <c r="G276" s="2">
        <v>0</v>
      </c>
      <c r="H276" s="2">
        <f t="shared" si="4"/>
        <v>0</v>
      </c>
      <c r="I276" s="2" t="s">
        <v>59</v>
      </c>
      <c r="J276" s="2" t="s">
        <v>59</v>
      </c>
    </row>
    <row r="277" ht="19" customHeight="1" spans="1:10">
      <c r="A277" s="2">
        <v>1</v>
      </c>
      <c r="B277" s="2" t="s">
        <v>554</v>
      </c>
      <c r="C277" s="2" t="s">
        <v>564</v>
      </c>
      <c r="D277" s="3">
        <v>2225.81</v>
      </c>
      <c r="E277" s="3">
        <v>28.7</v>
      </c>
      <c r="F277" s="2">
        <v>0</v>
      </c>
      <c r="G277" s="2">
        <v>0</v>
      </c>
      <c r="H277" s="2">
        <f t="shared" si="4"/>
        <v>0</v>
      </c>
      <c r="I277" s="2" t="s">
        <v>59</v>
      </c>
      <c r="J277" s="2" t="s">
        <v>59</v>
      </c>
    </row>
    <row r="278" ht="19" customHeight="1" spans="1:10">
      <c r="A278" s="2">
        <v>1</v>
      </c>
      <c r="B278" s="2" t="s">
        <v>3223</v>
      </c>
      <c r="C278" s="2" t="s">
        <v>564</v>
      </c>
      <c r="D278" s="3">
        <v>2129.03</v>
      </c>
      <c r="E278" s="3">
        <v>22.7</v>
      </c>
      <c r="F278" s="2">
        <v>0</v>
      </c>
      <c r="G278" s="2">
        <v>0</v>
      </c>
      <c r="H278" s="2">
        <f t="shared" si="4"/>
        <v>0</v>
      </c>
      <c r="I278" s="2" t="s">
        <v>59</v>
      </c>
      <c r="J278" s="2" t="s">
        <v>59</v>
      </c>
    </row>
    <row r="279" ht="19" customHeight="1" spans="1:10">
      <c r="A279" s="2">
        <v>1</v>
      </c>
      <c r="B279" s="2" t="s">
        <v>607</v>
      </c>
      <c r="C279" s="2" t="s">
        <v>121</v>
      </c>
      <c r="D279" s="3">
        <v>3000</v>
      </c>
      <c r="E279" s="3">
        <v>58.9</v>
      </c>
      <c r="F279" s="2">
        <v>0</v>
      </c>
      <c r="G279" s="2">
        <v>0</v>
      </c>
      <c r="H279" s="2">
        <f t="shared" si="4"/>
        <v>0</v>
      </c>
      <c r="I279" s="2" t="s">
        <v>59</v>
      </c>
      <c r="J279" s="2" t="s">
        <v>59</v>
      </c>
    </row>
    <row r="280" ht="19" customHeight="1" spans="1:10">
      <c r="A280" s="2">
        <v>1</v>
      </c>
      <c r="B280" s="2" t="s">
        <v>706</v>
      </c>
      <c r="C280" s="2" t="s">
        <v>179</v>
      </c>
      <c r="D280" s="3">
        <v>1838.71</v>
      </c>
      <c r="E280" s="3">
        <v>25.4</v>
      </c>
      <c r="F280" s="2">
        <v>0</v>
      </c>
      <c r="G280" s="2">
        <v>0</v>
      </c>
      <c r="H280" s="2">
        <f t="shared" si="4"/>
        <v>0</v>
      </c>
      <c r="I280" s="2" t="s">
        <v>59</v>
      </c>
      <c r="J280" s="2" t="s">
        <v>59</v>
      </c>
    </row>
    <row r="281" ht="19" customHeight="1" spans="1:10">
      <c r="A281" s="2">
        <v>1</v>
      </c>
      <c r="B281" s="2" t="s">
        <v>544</v>
      </c>
      <c r="C281" s="2" t="s">
        <v>564</v>
      </c>
      <c r="D281" s="3">
        <v>2129.03</v>
      </c>
      <c r="E281" s="3">
        <v>39.9</v>
      </c>
      <c r="F281" s="2">
        <v>0</v>
      </c>
      <c r="G281" s="2">
        <v>0</v>
      </c>
      <c r="H281" s="2">
        <f t="shared" si="4"/>
        <v>0</v>
      </c>
      <c r="I281" s="2" t="s">
        <v>59</v>
      </c>
      <c r="J281" s="2" t="s">
        <v>59</v>
      </c>
    </row>
    <row r="282" ht="19" customHeight="1" spans="1:10">
      <c r="A282" s="2">
        <v>1</v>
      </c>
      <c r="B282" s="2" t="s">
        <v>396</v>
      </c>
      <c r="C282" s="2" t="s">
        <v>356</v>
      </c>
      <c r="D282" s="3">
        <v>5000</v>
      </c>
      <c r="E282" s="3">
        <v>74.3</v>
      </c>
      <c r="F282" s="2">
        <v>0</v>
      </c>
      <c r="G282" s="2">
        <v>0</v>
      </c>
      <c r="H282" s="2">
        <f t="shared" si="4"/>
        <v>0</v>
      </c>
      <c r="I282" s="2" t="s">
        <v>59</v>
      </c>
      <c r="J282" s="2" t="s">
        <v>59</v>
      </c>
    </row>
    <row r="283" ht="19" customHeight="1" spans="1:10">
      <c r="A283" s="2">
        <v>1</v>
      </c>
      <c r="B283" s="2" t="s">
        <v>531</v>
      </c>
      <c r="C283" s="2" t="s">
        <v>564</v>
      </c>
      <c r="D283" s="3">
        <v>5000</v>
      </c>
      <c r="E283" s="3">
        <v>62.2</v>
      </c>
      <c r="F283" s="2">
        <v>0</v>
      </c>
      <c r="G283" s="2">
        <v>0</v>
      </c>
      <c r="H283" s="2">
        <f t="shared" si="4"/>
        <v>0</v>
      </c>
      <c r="I283" s="2" t="s">
        <v>59</v>
      </c>
      <c r="J283" s="2" t="s">
        <v>59</v>
      </c>
    </row>
    <row r="284" ht="19" customHeight="1" spans="1:10">
      <c r="A284" s="2">
        <v>1</v>
      </c>
      <c r="B284" s="2" t="s">
        <v>3152</v>
      </c>
      <c r="C284" s="2" t="s">
        <v>179</v>
      </c>
      <c r="D284" s="3">
        <v>1838.71</v>
      </c>
      <c r="E284" s="3">
        <v>15.7</v>
      </c>
      <c r="F284" s="2">
        <v>0</v>
      </c>
      <c r="G284" s="2">
        <v>0</v>
      </c>
      <c r="H284" s="2">
        <f t="shared" si="4"/>
        <v>0</v>
      </c>
      <c r="I284" s="2" t="s">
        <v>59</v>
      </c>
      <c r="J284" s="2" t="s">
        <v>59</v>
      </c>
    </row>
    <row r="285" ht="19" customHeight="1" spans="1:10">
      <c r="A285" s="2">
        <v>1</v>
      </c>
      <c r="B285" s="2" t="s">
        <v>348</v>
      </c>
      <c r="C285" s="2" t="s">
        <v>356</v>
      </c>
      <c r="D285" s="3">
        <v>5000</v>
      </c>
      <c r="E285" s="3">
        <v>47.1</v>
      </c>
      <c r="F285" s="2">
        <v>0</v>
      </c>
      <c r="G285" s="2">
        <v>0</v>
      </c>
      <c r="H285" s="2">
        <f t="shared" si="4"/>
        <v>0</v>
      </c>
      <c r="I285" s="2" t="s">
        <v>59</v>
      </c>
      <c r="J285" s="2" t="s">
        <v>59</v>
      </c>
    </row>
    <row r="286" ht="19" customHeight="1" spans="1:10">
      <c r="A286" s="2">
        <v>1</v>
      </c>
      <c r="B286" s="2" t="s">
        <v>3160</v>
      </c>
      <c r="C286" s="2" t="s">
        <v>179</v>
      </c>
      <c r="D286" s="3">
        <v>3000</v>
      </c>
      <c r="E286" s="3">
        <v>20.4</v>
      </c>
      <c r="F286" s="2">
        <v>0</v>
      </c>
      <c r="G286" s="2">
        <v>0</v>
      </c>
      <c r="H286" s="2">
        <f t="shared" si="4"/>
        <v>0</v>
      </c>
      <c r="I286" s="2" t="s">
        <v>59</v>
      </c>
      <c r="J286" s="2" t="s">
        <v>59</v>
      </c>
    </row>
    <row r="287" ht="19" customHeight="1" spans="1:10">
      <c r="A287" s="2">
        <v>1</v>
      </c>
      <c r="B287" s="2" t="s">
        <v>707</v>
      </c>
      <c r="C287" s="2" t="s">
        <v>179</v>
      </c>
      <c r="D287" s="3">
        <v>1838.71</v>
      </c>
      <c r="E287" s="3">
        <v>3.1</v>
      </c>
      <c r="F287" s="2">
        <v>0</v>
      </c>
      <c r="G287" s="2">
        <v>0</v>
      </c>
      <c r="H287" s="2">
        <f t="shared" si="4"/>
        <v>0</v>
      </c>
      <c r="I287" s="2" t="s">
        <v>59</v>
      </c>
      <c r="J287" s="2" t="s">
        <v>59</v>
      </c>
    </row>
    <row r="288" ht="19" customHeight="1" spans="1:10">
      <c r="A288" s="2">
        <v>1</v>
      </c>
      <c r="B288" s="2" t="s">
        <v>105</v>
      </c>
      <c r="C288" s="2" t="s">
        <v>179</v>
      </c>
      <c r="D288" s="3">
        <v>3000</v>
      </c>
      <c r="E288" s="3">
        <v>8.5</v>
      </c>
      <c r="F288" s="2">
        <v>0</v>
      </c>
      <c r="G288" s="2">
        <v>0</v>
      </c>
      <c r="H288" s="2">
        <f t="shared" si="4"/>
        <v>0</v>
      </c>
      <c r="I288" s="2" t="s">
        <v>59</v>
      </c>
      <c r="J288" s="2" t="s">
        <v>59</v>
      </c>
    </row>
    <row r="289" ht="19" customHeight="1" spans="1:10">
      <c r="A289" s="2">
        <v>1</v>
      </c>
      <c r="B289" s="2" t="s">
        <v>3308</v>
      </c>
      <c r="C289" s="2" t="s">
        <v>564</v>
      </c>
      <c r="D289" s="3">
        <v>3000</v>
      </c>
      <c r="E289" s="3">
        <v>0.4</v>
      </c>
      <c r="F289" s="2">
        <v>0</v>
      </c>
      <c r="G289" s="2">
        <v>0</v>
      </c>
      <c r="H289" s="2">
        <f t="shared" si="4"/>
        <v>0</v>
      </c>
      <c r="I289" s="2" t="s">
        <v>59</v>
      </c>
      <c r="J289" s="2" t="s">
        <v>59</v>
      </c>
    </row>
    <row r="290" ht="19" customHeight="1" spans="1:10">
      <c r="A290" s="2">
        <v>1</v>
      </c>
      <c r="B290" s="2" t="s">
        <v>540</v>
      </c>
      <c r="C290" s="2" t="s">
        <v>564</v>
      </c>
      <c r="D290" s="3">
        <v>3000</v>
      </c>
      <c r="E290" s="3">
        <v>0</v>
      </c>
      <c r="F290" s="2">
        <v>0</v>
      </c>
      <c r="G290" s="2">
        <v>0</v>
      </c>
      <c r="H290" s="2">
        <f t="shared" si="4"/>
        <v>0</v>
      </c>
      <c r="I290" s="2" t="s">
        <v>113</v>
      </c>
      <c r="J290" s="2" t="s">
        <v>59</v>
      </c>
    </row>
    <row r="291" ht="19" customHeight="1" spans="1:10">
      <c r="A291" s="2">
        <v>1</v>
      </c>
      <c r="B291" s="2" t="s">
        <v>255</v>
      </c>
      <c r="C291" s="2" t="s">
        <v>179</v>
      </c>
      <c r="D291" s="3">
        <v>5000</v>
      </c>
      <c r="E291" s="3">
        <v>0</v>
      </c>
      <c r="F291" s="2">
        <v>0</v>
      </c>
      <c r="G291" s="2">
        <v>0</v>
      </c>
      <c r="H291" s="2">
        <f t="shared" si="4"/>
        <v>0</v>
      </c>
      <c r="I291" s="2" t="s">
        <v>59</v>
      </c>
      <c r="J291" s="2" t="s">
        <v>59</v>
      </c>
    </row>
    <row r="292" ht="19" customHeight="1" spans="1:10">
      <c r="A292" s="2">
        <v>1</v>
      </c>
      <c r="B292" s="2" t="s">
        <v>388</v>
      </c>
      <c r="C292" s="2" t="s">
        <v>179</v>
      </c>
      <c r="D292" s="3">
        <v>5000</v>
      </c>
      <c r="E292" s="3">
        <v>0</v>
      </c>
      <c r="F292" s="2">
        <v>0</v>
      </c>
      <c r="G292" s="2">
        <v>0</v>
      </c>
      <c r="H292" s="2">
        <f t="shared" si="4"/>
        <v>0</v>
      </c>
      <c r="I292" s="2" t="s">
        <v>59</v>
      </c>
      <c r="J292" s="2" t="s">
        <v>59</v>
      </c>
    </row>
    <row r="293" ht="19" customHeight="1" spans="1:10">
      <c r="A293" s="2">
        <v>1</v>
      </c>
      <c r="B293" s="2" t="s">
        <v>581</v>
      </c>
      <c r="C293" s="2" t="s">
        <v>121</v>
      </c>
      <c r="D293" s="3">
        <v>3000</v>
      </c>
      <c r="E293" s="3">
        <v>0</v>
      </c>
      <c r="F293" s="2">
        <v>0</v>
      </c>
      <c r="G293" s="2">
        <v>0</v>
      </c>
      <c r="H293" s="2">
        <f t="shared" si="4"/>
        <v>0</v>
      </c>
      <c r="I293" s="2" t="s">
        <v>59</v>
      </c>
      <c r="J293" s="2" t="s">
        <v>59</v>
      </c>
    </row>
    <row r="294" ht="19" customHeight="1" spans="1:10">
      <c r="A294" s="2">
        <v>1</v>
      </c>
      <c r="B294" s="2" t="s">
        <v>3329</v>
      </c>
      <c r="C294" s="2" t="s">
        <v>121</v>
      </c>
      <c r="D294" s="3">
        <v>483.87</v>
      </c>
      <c r="E294" s="3">
        <v>0</v>
      </c>
      <c r="F294" s="2">
        <v>0</v>
      </c>
      <c r="G294" s="2">
        <v>0</v>
      </c>
      <c r="H294" s="2">
        <f t="shared" si="4"/>
        <v>0</v>
      </c>
      <c r="I294" s="2" t="s">
        <v>59</v>
      </c>
      <c r="J294" s="2" t="s">
        <v>59</v>
      </c>
    </row>
    <row r="295" ht="19" customHeight="1" spans="1:10">
      <c r="A295" s="2">
        <v>1</v>
      </c>
      <c r="B295" s="2" t="s">
        <v>321</v>
      </c>
      <c r="C295" s="2" t="s">
        <v>312</v>
      </c>
      <c r="D295" s="3">
        <v>2516.13</v>
      </c>
      <c r="E295" s="3">
        <v>0</v>
      </c>
      <c r="F295" s="2">
        <v>0</v>
      </c>
      <c r="G295" s="2">
        <v>0</v>
      </c>
      <c r="H295" s="2">
        <f t="shared" si="4"/>
        <v>0</v>
      </c>
      <c r="I295" s="2" t="s">
        <v>59</v>
      </c>
      <c r="J295" s="2" t="s">
        <v>59</v>
      </c>
    </row>
    <row r="296" ht="19" customHeight="1" spans="1:10">
      <c r="A296" s="2">
        <v>1</v>
      </c>
      <c r="B296" s="2" t="s">
        <v>338</v>
      </c>
      <c r="C296" s="2" t="s">
        <v>312</v>
      </c>
      <c r="D296" s="3">
        <v>2516.13</v>
      </c>
      <c r="E296" s="3">
        <v>0</v>
      </c>
      <c r="F296" s="2">
        <v>0</v>
      </c>
      <c r="G296" s="2">
        <v>0</v>
      </c>
      <c r="H296" s="2">
        <f t="shared" si="4"/>
        <v>0</v>
      </c>
      <c r="I296" s="2" t="s">
        <v>59</v>
      </c>
      <c r="J296" s="2" t="s">
        <v>59</v>
      </c>
    </row>
    <row r="297" ht="19" customHeight="1" spans="1:10">
      <c r="A297" s="2">
        <v>1</v>
      </c>
      <c r="B297" s="2" t="s">
        <v>342</v>
      </c>
      <c r="C297" s="2" t="s">
        <v>312</v>
      </c>
      <c r="D297" s="3">
        <v>2516.13</v>
      </c>
      <c r="E297" s="3">
        <v>0</v>
      </c>
      <c r="F297" s="2">
        <v>0</v>
      </c>
      <c r="G297" s="2">
        <v>0</v>
      </c>
      <c r="H297" s="2">
        <f t="shared" si="4"/>
        <v>0</v>
      </c>
      <c r="I297" s="2" t="s">
        <v>59</v>
      </c>
      <c r="J297" s="2" t="s">
        <v>59</v>
      </c>
    </row>
    <row r="298" ht="19" customHeight="1" spans="1:10">
      <c r="A298" s="2">
        <v>1</v>
      </c>
      <c r="B298" s="2" t="s">
        <v>141</v>
      </c>
      <c r="C298" s="2" t="s">
        <v>564</v>
      </c>
      <c r="D298" s="3">
        <v>5000</v>
      </c>
      <c r="E298" s="3">
        <v>0</v>
      </c>
      <c r="F298" s="2">
        <v>0</v>
      </c>
      <c r="G298" s="2">
        <v>0</v>
      </c>
      <c r="H298" s="2">
        <f t="shared" si="4"/>
        <v>0</v>
      </c>
      <c r="I298" s="2" t="s">
        <v>59</v>
      </c>
      <c r="J298" s="2" t="s">
        <v>59</v>
      </c>
    </row>
    <row r="299" ht="19" customHeight="1" spans="1:10">
      <c r="A299" s="2">
        <v>1</v>
      </c>
      <c r="B299" s="2" t="s">
        <v>173</v>
      </c>
      <c r="C299" s="2" t="s">
        <v>564</v>
      </c>
      <c r="D299" s="3">
        <v>5000</v>
      </c>
      <c r="E299" s="3">
        <v>0</v>
      </c>
      <c r="F299" s="2">
        <v>0</v>
      </c>
      <c r="G299" s="2">
        <v>0</v>
      </c>
      <c r="H299" s="2">
        <f t="shared" si="4"/>
        <v>0</v>
      </c>
      <c r="I299" s="2" t="s">
        <v>59</v>
      </c>
      <c r="J299" s="2" t="s">
        <v>59</v>
      </c>
    </row>
    <row r="300" ht="19" customHeight="1" spans="1:10">
      <c r="A300" s="2">
        <v>2</v>
      </c>
      <c r="B300" s="2" t="s">
        <v>3103</v>
      </c>
      <c r="C300" s="2" t="s">
        <v>3104</v>
      </c>
      <c r="D300" s="3">
        <v>3801.84</v>
      </c>
      <c r="E300" s="3">
        <v>14160.9</v>
      </c>
      <c r="F300" s="2">
        <v>3</v>
      </c>
      <c r="G300" s="2">
        <v>1</v>
      </c>
      <c r="H300" s="2">
        <f t="shared" si="4"/>
        <v>2</v>
      </c>
      <c r="I300" s="2" t="s">
        <v>113</v>
      </c>
      <c r="J300" s="2" t="s">
        <v>59</v>
      </c>
    </row>
    <row r="301" ht="19" customHeight="1" spans="1:10">
      <c r="A301" s="2">
        <v>2</v>
      </c>
      <c r="B301" s="2" t="s">
        <v>3146</v>
      </c>
      <c r="C301" s="2" t="s">
        <v>3104</v>
      </c>
      <c r="D301" s="3">
        <v>6000</v>
      </c>
      <c r="E301" s="3">
        <v>13291.1</v>
      </c>
      <c r="F301" s="2">
        <v>2</v>
      </c>
      <c r="G301" s="2">
        <v>1</v>
      </c>
      <c r="H301" s="2">
        <f t="shared" si="4"/>
        <v>1</v>
      </c>
      <c r="I301" s="2" t="s">
        <v>113</v>
      </c>
      <c r="J301" s="2" t="s">
        <v>59</v>
      </c>
    </row>
    <row r="302" ht="19" customHeight="1" spans="1:10">
      <c r="A302" s="2">
        <v>2</v>
      </c>
      <c r="B302" s="2" t="s">
        <v>3148</v>
      </c>
      <c r="C302" s="2" t="s">
        <v>3104</v>
      </c>
      <c r="D302" s="3">
        <v>5785.71</v>
      </c>
      <c r="E302" s="3">
        <v>16204.9</v>
      </c>
      <c r="F302" s="2">
        <v>3</v>
      </c>
      <c r="G302" s="2">
        <v>1</v>
      </c>
      <c r="H302" s="2">
        <f t="shared" si="4"/>
        <v>2</v>
      </c>
      <c r="I302" s="2" t="s">
        <v>113</v>
      </c>
      <c r="J302" s="2" t="s">
        <v>59</v>
      </c>
    </row>
    <row r="303" ht="19" customHeight="1" spans="1:10">
      <c r="A303" s="2">
        <v>2</v>
      </c>
      <c r="B303" s="2" t="s">
        <v>3431</v>
      </c>
      <c r="C303" s="2" t="s">
        <v>3104</v>
      </c>
      <c r="D303" s="3">
        <v>535.71</v>
      </c>
      <c r="E303" s="3">
        <v>810.5</v>
      </c>
      <c r="F303" s="2">
        <v>0</v>
      </c>
      <c r="G303" s="2">
        <v>0</v>
      </c>
      <c r="H303" s="2">
        <f t="shared" si="4"/>
        <v>0</v>
      </c>
      <c r="I303" s="2" t="s">
        <v>113</v>
      </c>
      <c r="J303" s="2" t="s">
        <v>59</v>
      </c>
    </row>
    <row r="304" ht="19" customHeight="1" spans="1:10">
      <c r="A304" s="2">
        <v>2</v>
      </c>
      <c r="B304" s="2" t="s">
        <v>3440</v>
      </c>
      <c r="C304" s="2" t="s">
        <v>3104</v>
      </c>
      <c r="D304" s="3">
        <v>535.71</v>
      </c>
      <c r="E304" s="3">
        <v>491.7</v>
      </c>
      <c r="F304" s="2">
        <v>0</v>
      </c>
      <c r="G304" s="2">
        <v>0</v>
      </c>
      <c r="H304" s="2">
        <f t="shared" si="4"/>
        <v>0</v>
      </c>
      <c r="I304" s="2" t="s">
        <v>113</v>
      </c>
      <c r="J304" s="2" t="s">
        <v>59</v>
      </c>
    </row>
    <row r="305" ht="19" customHeight="1" spans="1:10">
      <c r="A305" s="2">
        <v>2</v>
      </c>
      <c r="B305" s="2" t="s">
        <v>352</v>
      </c>
      <c r="C305" s="2" t="s">
        <v>3104</v>
      </c>
      <c r="D305" s="3">
        <v>714.29</v>
      </c>
      <c r="E305" s="3">
        <v>934</v>
      </c>
      <c r="F305" s="2">
        <v>0</v>
      </c>
      <c r="G305" s="2">
        <v>0</v>
      </c>
      <c r="H305" s="2">
        <f t="shared" si="4"/>
        <v>0</v>
      </c>
      <c r="I305" s="2" t="s">
        <v>113</v>
      </c>
      <c r="J305" s="2" t="s">
        <v>59</v>
      </c>
    </row>
    <row r="306" ht="19" customHeight="1" spans="1:10">
      <c r="A306" s="2">
        <v>2</v>
      </c>
      <c r="B306" s="2" t="s">
        <v>258</v>
      </c>
      <c r="C306" s="2" t="s">
        <v>3104</v>
      </c>
      <c r="D306" s="3">
        <v>3035.71</v>
      </c>
      <c r="E306" s="3">
        <v>5221.9</v>
      </c>
      <c r="F306" s="2">
        <v>0</v>
      </c>
      <c r="G306" s="2">
        <v>0</v>
      </c>
      <c r="H306" s="2">
        <f t="shared" si="4"/>
        <v>0</v>
      </c>
      <c r="I306" s="2" t="s">
        <v>113</v>
      </c>
      <c r="J306" s="2" t="s">
        <v>59</v>
      </c>
    </row>
    <row r="307" ht="19" customHeight="1" spans="1:10">
      <c r="A307" s="2">
        <v>2</v>
      </c>
      <c r="B307" s="2" t="s">
        <v>97</v>
      </c>
      <c r="C307" s="2" t="s">
        <v>3104</v>
      </c>
      <c r="D307" s="3">
        <v>4392.86</v>
      </c>
      <c r="E307" s="3">
        <v>14098.5</v>
      </c>
      <c r="F307" s="2">
        <v>3</v>
      </c>
      <c r="G307" s="2">
        <v>1</v>
      </c>
      <c r="H307" s="2">
        <f t="shared" si="4"/>
        <v>2</v>
      </c>
      <c r="I307" s="2" t="s">
        <v>113</v>
      </c>
      <c r="J307" s="2" t="s">
        <v>59</v>
      </c>
    </row>
    <row r="308" ht="19" customHeight="1" spans="1:10">
      <c r="A308" s="2">
        <v>2</v>
      </c>
      <c r="B308" s="2" t="s">
        <v>3381</v>
      </c>
      <c r="C308" s="2" t="s">
        <v>3104</v>
      </c>
      <c r="D308" s="3">
        <v>5785.71</v>
      </c>
      <c r="E308" s="3">
        <v>10316.4</v>
      </c>
      <c r="F308" s="2">
        <v>1</v>
      </c>
      <c r="G308" s="2">
        <v>1</v>
      </c>
      <c r="H308" s="2">
        <f t="shared" si="4"/>
        <v>0</v>
      </c>
      <c r="I308" s="2" t="s">
        <v>113</v>
      </c>
      <c r="J308" s="2" t="s">
        <v>59</v>
      </c>
    </row>
    <row r="309" ht="19" customHeight="1" spans="1:10">
      <c r="A309" s="2">
        <v>2</v>
      </c>
      <c r="B309" s="2" t="s">
        <v>3399</v>
      </c>
      <c r="C309" s="2" t="s">
        <v>3104</v>
      </c>
      <c r="D309" s="3">
        <v>4935.48</v>
      </c>
      <c r="E309" s="3">
        <v>5675.5</v>
      </c>
      <c r="F309" s="2">
        <v>0</v>
      </c>
      <c r="G309" s="2">
        <v>0</v>
      </c>
      <c r="H309" s="2">
        <f t="shared" si="4"/>
        <v>0</v>
      </c>
      <c r="I309" s="2" t="s">
        <v>113</v>
      </c>
      <c r="J309" s="2" t="s">
        <v>59</v>
      </c>
    </row>
    <row r="310" ht="19" customHeight="1" spans="1:10">
      <c r="A310" s="2">
        <v>2</v>
      </c>
      <c r="B310" s="2" t="s">
        <v>355</v>
      </c>
      <c r="C310" s="2" t="s">
        <v>356</v>
      </c>
      <c r="D310" s="3">
        <v>6000</v>
      </c>
      <c r="E310" s="3">
        <v>2783.5</v>
      </c>
      <c r="F310" s="2">
        <v>0</v>
      </c>
      <c r="G310" s="2">
        <v>0</v>
      </c>
      <c r="H310" s="2">
        <f t="shared" si="4"/>
        <v>0</v>
      </c>
      <c r="I310" s="2" t="s">
        <v>113</v>
      </c>
      <c r="J310" s="2" t="s">
        <v>59</v>
      </c>
    </row>
    <row r="311" ht="19" customHeight="1" spans="1:10">
      <c r="A311" s="2">
        <v>2</v>
      </c>
      <c r="B311" s="2" t="s">
        <v>3107</v>
      </c>
      <c r="C311" s="2" t="s">
        <v>356</v>
      </c>
      <c r="D311" s="3">
        <v>10000</v>
      </c>
      <c r="E311" s="3">
        <v>15496.8</v>
      </c>
      <c r="F311" s="2">
        <v>1</v>
      </c>
      <c r="G311" s="2">
        <v>1</v>
      </c>
      <c r="H311" s="2">
        <f t="shared" si="4"/>
        <v>0</v>
      </c>
      <c r="I311" s="2" t="s">
        <v>113</v>
      </c>
      <c r="J311" s="2" t="s">
        <v>59</v>
      </c>
    </row>
    <row r="312" ht="19" customHeight="1" spans="1:10">
      <c r="A312" s="2">
        <v>2</v>
      </c>
      <c r="B312" s="2" t="s">
        <v>364</v>
      </c>
      <c r="C312" s="2" t="s">
        <v>356</v>
      </c>
      <c r="D312" s="3">
        <v>6000</v>
      </c>
      <c r="E312" s="3">
        <v>2265.9</v>
      </c>
      <c r="F312" s="2">
        <v>0</v>
      </c>
      <c r="G312" s="2">
        <v>0</v>
      </c>
      <c r="H312" s="2">
        <f t="shared" si="4"/>
        <v>0</v>
      </c>
      <c r="I312" s="2" t="s">
        <v>59</v>
      </c>
      <c r="J312" s="2" t="s">
        <v>59</v>
      </c>
    </row>
    <row r="313" ht="19" customHeight="1" spans="1:10">
      <c r="A313" s="2">
        <v>2</v>
      </c>
      <c r="B313" s="2" t="s">
        <v>348</v>
      </c>
      <c r="C313" s="2" t="s">
        <v>356</v>
      </c>
      <c r="D313" s="3">
        <v>10000</v>
      </c>
      <c r="E313" s="3">
        <v>47.1</v>
      </c>
      <c r="F313" s="2">
        <v>0</v>
      </c>
      <c r="G313" s="2">
        <v>0</v>
      </c>
      <c r="H313" s="2">
        <f t="shared" si="4"/>
        <v>0</v>
      </c>
      <c r="I313" s="2" t="s">
        <v>59</v>
      </c>
      <c r="J313" s="2" t="s">
        <v>59</v>
      </c>
    </row>
    <row r="314" ht="19" customHeight="1" spans="1:10">
      <c r="A314" s="2">
        <v>2</v>
      </c>
      <c r="B314" s="2" t="s">
        <v>3162</v>
      </c>
      <c r="C314" s="2" t="s">
        <v>356</v>
      </c>
      <c r="D314" s="3">
        <v>10000</v>
      </c>
      <c r="E314" s="3">
        <v>3859.5</v>
      </c>
      <c r="F314" s="2">
        <v>0</v>
      </c>
      <c r="G314" s="2">
        <v>0</v>
      </c>
      <c r="H314" s="2">
        <f t="shared" si="4"/>
        <v>0</v>
      </c>
      <c r="I314" s="2" t="s">
        <v>113</v>
      </c>
      <c r="J314" s="2" t="s">
        <v>59</v>
      </c>
    </row>
    <row r="315" ht="19" customHeight="1" spans="1:10">
      <c r="A315" s="2">
        <v>2</v>
      </c>
      <c r="B315" s="2" t="s">
        <v>375</v>
      </c>
      <c r="C315" s="2" t="s">
        <v>356</v>
      </c>
      <c r="D315" s="3">
        <v>10000</v>
      </c>
      <c r="E315" s="3">
        <v>3994.4</v>
      </c>
      <c r="F315" s="2">
        <v>0</v>
      </c>
      <c r="G315" s="2">
        <v>0</v>
      </c>
      <c r="H315" s="2">
        <f t="shared" si="4"/>
        <v>0</v>
      </c>
      <c r="I315" s="2" t="s">
        <v>113</v>
      </c>
      <c r="J315" s="2" t="s">
        <v>59</v>
      </c>
    </row>
    <row r="316" ht="19" customHeight="1" spans="1:10">
      <c r="A316" s="2">
        <v>2</v>
      </c>
      <c r="B316" s="2" t="s">
        <v>3425</v>
      </c>
      <c r="C316" s="2" t="s">
        <v>356</v>
      </c>
      <c r="D316" s="3">
        <v>2500</v>
      </c>
      <c r="E316" s="3">
        <v>2032.1</v>
      </c>
      <c r="F316" s="2">
        <v>0</v>
      </c>
      <c r="G316" s="2">
        <v>0</v>
      </c>
      <c r="H316" s="2">
        <f t="shared" si="4"/>
        <v>0</v>
      </c>
      <c r="I316" s="2" t="s">
        <v>59</v>
      </c>
      <c r="J316" s="2" t="s">
        <v>59</v>
      </c>
    </row>
    <row r="317" ht="19" customHeight="1" spans="1:10">
      <c r="A317" s="2">
        <v>2</v>
      </c>
      <c r="B317" s="2" t="s">
        <v>378</v>
      </c>
      <c r="C317" s="2" t="s">
        <v>356</v>
      </c>
      <c r="D317" s="3">
        <v>4285.71</v>
      </c>
      <c r="E317" s="3">
        <v>4026.4</v>
      </c>
      <c r="F317" s="2">
        <v>0</v>
      </c>
      <c r="G317" s="2">
        <v>0</v>
      </c>
      <c r="H317" s="2">
        <f t="shared" si="4"/>
        <v>0</v>
      </c>
      <c r="I317" s="2" t="s">
        <v>113</v>
      </c>
      <c r="J317" s="2" t="s">
        <v>59</v>
      </c>
    </row>
    <row r="318" ht="19" customHeight="1" spans="1:10">
      <c r="A318" s="2">
        <v>2</v>
      </c>
      <c r="B318" s="2" t="s">
        <v>3431</v>
      </c>
      <c r="C318" s="2" t="s">
        <v>356</v>
      </c>
      <c r="D318" s="3">
        <v>2142.86</v>
      </c>
      <c r="E318" s="3">
        <v>2717.6</v>
      </c>
      <c r="F318" s="2">
        <v>0</v>
      </c>
      <c r="G318" s="2">
        <v>0</v>
      </c>
      <c r="H318" s="2">
        <f t="shared" si="4"/>
        <v>0</v>
      </c>
      <c r="I318" s="2" t="s">
        <v>113</v>
      </c>
      <c r="J318" s="2" t="s">
        <v>59</v>
      </c>
    </row>
    <row r="319" ht="19" customHeight="1" spans="1:10">
      <c r="A319" s="2">
        <v>2</v>
      </c>
      <c r="B319" s="2" t="s">
        <v>703</v>
      </c>
      <c r="C319" s="2" t="s">
        <v>356</v>
      </c>
      <c r="D319" s="3">
        <v>6000</v>
      </c>
      <c r="E319" s="3">
        <v>9661.9</v>
      </c>
      <c r="F319" s="2">
        <v>1</v>
      </c>
      <c r="G319" s="2">
        <v>0</v>
      </c>
      <c r="H319" s="2">
        <f t="shared" si="4"/>
        <v>1</v>
      </c>
      <c r="I319" s="2" t="s">
        <v>113</v>
      </c>
      <c r="J319" s="2" t="s">
        <v>59</v>
      </c>
    </row>
    <row r="320" ht="19" customHeight="1" spans="1:10">
      <c r="A320" s="2">
        <v>2</v>
      </c>
      <c r="B320" s="2" t="s">
        <v>3438</v>
      </c>
      <c r="C320" s="2" t="s">
        <v>356</v>
      </c>
      <c r="D320" s="3">
        <v>4107.14</v>
      </c>
      <c r="E320" s="3">
        <v>1861.9</v>
      </c>
      <c r="F320" s="2">
        <v>0</v>
      </c>
      <c r="G320" s="2">
        <v>0</v>
      </c>
      <c r="H320" s="2">
        <f t="shared" si="4"/>
        <v>0</v>
      </c>
      <c r="I320" s="2" t="s">
        <v>113</v>
      </c>
      <c r="J320" s="2" t="s">
        <v>59</v>
      </c>
    </row>
    <row r="321" ht="19" customHeight="1" spans="1:10">
      <c r="A321" s="2">
        <v>2</v>
      </c>
      <c r="B321" s="2" t="s">
        <v>390</v>
      </c>
      <c r="C321" s="2" t="s">
        <v>356</v>
      </c>
      <c r="D321" s="3">
        <v>10000</v>
      </c>
      <c r="E321" s="3">
        <v>3552.8</v>
      </c>
      <c r="F321" s="2">
        <v>0</v>
      </c>
      <c r="G321" s="2">
        <v>0</v>
      </c>
      <c r="H321" s="2">
        <f t="shared" si="4"/>
        <v>0</v>
      </c>
      <c r="I321" s="2" t="s">
        <v>59</v>
      </c>
      <c r="J321" s="2" t="s">
        <v>59</v>
      </c>
    </row>
    <row r="322" ht="19" customHeight="1" spans="1:10">
      <c r="A322" s="2">
        <v>2</v>
      </c>
      <c r="B322" s="2" t="s">
        <v>3440</v>
      </c>
      <c r="C322" s="2" t="s">
        <v>356</v>
      </c>
      <c r="D322" s="3">
        <v>1428.57</v>
      </c>
      <c r="E322" s="3">
        <v>32.4</v>
      </c>
      <c r="F322" s="2">
        <v>0</v>
      </c>
      <c r="G322" s="2">
        <v>0</v>
      </c>
      <c r="H322" s="2">
        <f t="shared" ref="H322:H385" si="5">MAX(0,F322-G322)</f>
        <v>0</v>
      </c>
      <c r="I322" s="2" t="s">
        <v>59</v>
      </c>
      <c r="J322" s="2" t="s">
        <v>59</v>
      </c>
    </row>
    <row r="323" ht="19" customHeight="1" spans="1:10">
      <c r="A323" s="2">
        <v>2</v>
      </c>
      <c r="B323" s="2" t="s">
        <v>396</v>
      </c>
      <c r="C323" s="2" t="s">
        <v>356</v>
      </c>
      <c r="D323" s="3">
        <v>10000</v>
      </c>
      <c r="E323" s="3">
        <v>134.9</v>
      </c>
      <c r="F323" s="2">
        <v>0</v>
      </c>
      <c r="G323" s="2">
        <v>0</v>
      </c>
      <c r="H323" s="2">
        <f t="shared" si="5"/>
        <v>0</v>
      </c>
      <c r="I323" s="2" t="s">
        <v>59</v>
      </c>
      <c r="J323" s="2" t="s">
        <v>59</v>
      </c>
    </row>
    <row r="324" ht="19" customHeight="1" spans="1:10">
      <c r="A324" s="2">
        <v>2</v>
      </c>
      <c r="B324" s="2" t="s">
        <v>352</v>
      </c>
      <c r="C324" s="2" t="s">
        <v>356</v>
      </c>
      <c r="D324" s="3">
        <v>2142.86</v>
      </c>
      <c r="E324" s="3">
        <v>1688.9</v>
      </c>
      <c r="F324" s="2">
        <v>0</v>
      </c>
      <c r="G324" s="2">
        <v>0</v>
      </c>
      <c r="H324" s="2">
        <f t="shared" si="5"/>
        <v>0</v>
      </c>
      <c r="I324" s="2" t="s">
        <v>59</v>
      </c>
      <c r="J324" s="2" t="s">
        <v>59</v>
      </c>
    </row>
    <row r="325" ht="19" customHeight="1" spans="1:10">
      <c r="A325" s="2">
        <v>2</v>
      </c>
      <c r="B325" s="2" t="s">
        <v>398</v>
      </c>
      <c r="C325" s="2" t="s">
        <v>356</v>
      </c>
      <c r="D325" s="3">
        <v>10000</v>
      </c>
      <c r="E325" s="3">
        <v>1762.1</v>
      </c>
      <c r="F325" s="2">
        <v>0</v>
      </c>
      <c r="G325" s="2">
        <v>0</v>
      </c>
      <c r="H325" s="2">
        <f t="shared" si="5"/>
        <v>0</v>
      </c>
      <c r="I325" s="2" t="s">
        <v>59</v>
      </c>
      <c r="J325" s="2" t="s">
        <v>59</v>
      </c>
    </row>
    <row r="326" ht="19" customHeight="1" spans="1:10">
      <c r="A326" s="2">
        <v>2</v>
      </c>
      <c r="B326" s="2" t="s">
        <v>3443</v>
      </c>
      <c r="C326" s="2" t="s">
        <v>356</v>
      </c>
      <c r="D326" s="3">
        <v>3000</v>
      </c>
      <c r="E326" s="3">
        <v>8165.2</v>
      </c>
      <c r="F326" s="2">
        <v>1</v>
      </c>
      <c r="G326" s="2">
        <v>0</v>
      </c>
      <c r="H326" s="2">
        <f t="shared" si="5"/>
        <v>1</v>
      </c>
      <c r="I326" s="2" t="s">
        <v>113</v>
      </c>
      <c r="J326" s="2" t="s">
        <v>59</v>
      </c>
    </row>
    <row r="327" ht="19" customHeight="1" spans="1:10">
      <c r="A327" s="2">
        <v>2</v>
      </c>
      <c r="B327" s="2" t="s">
        <v>400</v>
      </c>
      <c r="C327" s="2" t="s">
        <v>356</v>
      </c>
      <c r="D327" s="3">
        <v>6000</v>
      </c>
      <c r="E327" s="3">
        <v>5012.3</v>
      </c>
      <c r="F327" s="2">
        <v>0</v>
      </c>
      <c r="G327" s="2">
        <v>0</v>
      </c>
      <c r="H327" s="2">
        <f t="shared" si="5"/>
        <v>0</v>
      </c>
      <c r="I327" s="2" t="s">
        <v>113</v>
      </c>
      <c r="J327" s="2" t="s">
        <v>59</v>
      </c>
    </row>
    <row r="328" ht="19" customHeight="1" spans="1:10">
      <c r="A328" s="2">
        <v>2</v>
      </c>
      <c r="B328" s="2" t="s">
        <v>401</v>
      </c>
      <c r="C328" s="2" t="s">
        <v>356</v>
      </c>
      <c r="D328" s="3">
        <v>6000</v>
      </c>
      <c r="E328" s="3">
        <v>1426.6</v>
      </c>
      <c r="F328" s="2">
        <v>0</v>
      </c>
      <c r="G328" s="2">
        <v>0</v>
      </c>
      <c r="H328" s="2">
        <f t="shared" si="5"/>
        <v>0</v>
      </c>
      <c r="I328" s="2" t="s">
        <v>113</v>
      </c>
      <c r="J328" s="2" t="s">
        <v>59</v>
      </c>
    </row>
    <row r="329" ht="19" customHeight="1" spans="1:10">
      <c r="A329" s="2">
        <v>2</v>
      </c>
      <c r="B329" s="2" t="s">
        <v>402</v>
      </c>
      <c r="C329" s="2" t="s">
        <v>356</v>
      </c>
      <c r="D329" s="3">
        <v>6000</v>
      </c>
      <c r="E329" s="3">
        <v>3798.4</v>
      </c>
      <c r="F329" s="2">
        <v>0</v>
      </c>
      <c r="G329" s="2">
        <v>0</v>
      </c>
      <c r="H329" s="2">
        <f t="shared" si="5"/>
        <v>0</v>
      </c>
      <c r="I329" s="2" t="s">
        <v>59</v>
      </c>
      <c r="J329" s="2" t="s">
        <v>59</v>
      </c>
    </row>
    <row r="330" ht="19" customHeight="1" spans="1:10">
      <c r="A330" s="2">
        <v>2</v>
      </c>
      <c r="B330" s="2" t="s">
        <v>405</v>
      </c>
      <c r="C330" s="2" t="s">
        <v>356</v>
      </c>
      <c r="D330" s="3">
        <v>6000</v>
      </c>
      <c r="E330" s="3">
        <v>8067.8</v>
      </c>
      <c r="F330" s="2">
        <v>0</v>
      </c>
      <c r="G330" s="2">
        <v>0</v>
      </c>
      <c r="H330" s="2">
        <f t="shared" si="5"/>
        <v>0</v>
      </c>
      <c r="I330" s="2" t="s">
        <v>113</v>
      </c>
      <c r="J330" s="2" t="s">
        <v>59</v>
      </c>
    </row>
    <row r="331" ht="19" customHeight="1" spans="1:10">
      <c r="A331" s="2">
        <v>2</v>
      </c>
      <c r="B331" s="2" t="s">
        <v>3255</v>
      </c>
      <c r="C331" s="2" t="s">
        <v>356</v>
      </c>
      <c r="D331" s="3">
        <v>6000</v>
      </c>
      <c r="E331" s="3">
        <v>5739.4</v>
      </c>
      <c r="F331" s="2">
        <v>0</v>
      </c>
      <c r="G331" s="2">
        <v>1</v>
      </c>
      <c r="H331" s="2">
        <f t="shared" si="5"/>
        <v>0</v>
      </c>
      <c r="I331" s="2" t="s">
        <v>113</v>
      </c>
      <c r="J331" s="2" t="s">
        <v>59</v>
      </c>
    </row>
    <row r="332" ht="19" customHeight="1" spans="1:10">
      <c r="A332" s="2">
        <v>2</v>
      </c>
      <c r="B332" s="2" t="s">
        <v>407</v>
      </c>
      <c r="C332" s="2" t="s">
        <v>356</v>
      </c>
      <c r="D332" s="3">
        <v>6000</v>
      </c>
      <c r="E332" s="3">
        <v>9871.9</v>
      </c>
      <c r="F332" s="2">
        <v>1</v>
      </c>
      <c r="G332" s="2">
        <v>1</v>
      </c>
      <c r="H332" s="2">
        <f t="shared" si="5"/>
        <v>0</v>
      </c>
      <c r="I332" s="2" t="s">
        <v>113</v>
      </c>
      <c r="J332" s="2" t="s">
        <v>59</v>
      </c>
    </row>
    <row r="333" ht="19" customHeight="1" spans="1:10">
      <c r="A333" s="2">
        <v>2</v>
      </c>
      <c r="B333" s="2" t="s">
        <v>409</v>
      </c>
      <c r="C333" s="2" t="s">
        <v>356</v>
      </c>
      <c r="D333" s="3">
        <v>4642.86</v>
      </c>
      <c r="E333" s="3">
        <v>4290.8</v>
      </c>
      <c r="F333" s="2">
        <v>0</v>
      </c>
      <c r="G333" s="2">
        <v>0</v>
      </c>
      <c r="H333" s="2">
        <f t="shared" si="5"/>
        <v>0</v>
      </c>
      <c r="I333" s="2" t="s">
        <v>113</v>
      </c>
      <c r="J333" s="2" t="s">
        <v>59</v>
      </c>
    </row>
    <row r="334" ht="19" customHeight="1" spans="1:10">
      <c r="A334" s="2">
        <v>2</v>
      </c>
      <c r="B334" s="2" t="s">
        <v>3261</v>
      </c>
      <c r="C334" s="2" t="s">
        <v>356</v>
      </c>
      <c r="D334" s="3">
        <v>10000</v>
      </c>
      <c r="E334" s="3">
        <v>6569.1</v>
      </c>
      <c r="F334" s="2">
        <v>0</v>
      </c>
      <c r="G334" s="2">
        <v>0</v>
      </c>
      <c r="H334" s="2">
        <f t="shared" si="5"/>
        <v>0</v>
      </c>
      <c r="I334" s="2" t="s">
        <v>113</v>
      </c>
      <c r="J334" s="2" t="s">
        <v>59</v>
      </c>
    </row>
    <row r="335" ht="19" customHeight="1" spans="1:10">
      <c r="A335" s="2">
        <v>2</v>
      </c>
      <c r="B335" s="2" t="s">
        <v>413</v>
      </c>
      <c r="C335" s="2" t="s">
        <v>356</v>
      </c>
      <c r="D335" s="3">
        <v>10000</v>
      </c>
      <c r="E335" s="3">
        <v>15399.6</v>
      </c>
      <c r="F335" s="2">
        <v>1</v>
      </c>
      <c r="G335" s="2">
        <v>0</v>
      </c>
      <c r="H335" s="2">
        <f t="shared" si="5"/>
        <v>1</v>
      </c>
      <c r="I335" s="2" t="s">
        <v>113</v>
      </c>
      <c r="J335" s="2" t="s">
        <v>59</v>
      </c>
    </row>
    <row r="336" ht="19" customHeight="1" spans="1:10">
      <c r="A336" s="2">
        <v>2</v>
      </c>
      <c r="B336" s="2" t="s">
        <v>294</v>
      </c>
      <c r="C336" s="2" t="s">
        <v>356</v>
      </c>
      <c r="D336" s="3">
        <v>10000</v>
      </c>
      <c r="E336" s="3">
        <v>1208.2</v>
      </c>
      <c r="F336" s="2">
        <v>0</v>
      </c>
      <c r="G336" s="2">
        <v>0</v>
      </c>
      <c r="H336" s="2">
        <f t="shared" si="5"/>
        <v>0</v>
      </c>
      <c r="I336" s="2" t="s">
        <v>59</v>
      </c>
      <c r="J336" s="2" t="s">
        <v>59</v>
      </c>
    </row>
    <row r="337" ht="19" customHeight="1" spans="1:10">
      <c r="A337" s="2">
        <v>2</v>
      </c>
      <c r="B337" s="2" t="s">
        <v>705</v>
      </c>
      <c r="C337" s="2" t="s">
        <v>356</v>
      </c>
      <c r="D337" s="3">
        <v>5892.86</v>
      </c>
      <c r="E337" s="3">
        <v>5293.2</v>
      </c>
      <c r="F337" s="2">
        <v>0</v>
      </c>
      <c r="G337" s="2">
        <v>0</v>
      </c>
      <c r="H337" s="2">
        <f t="shared" si="5"/>
        <v>0</v>
      </c>
      <c r="I337" s="2" t="s">
        <v>113</v>
      </c>
      <c r="J337" s="2" t="s">
        <v>59</v>
      </c>
    </row>
    <row r="338" ht="19" customHeight="1" spans="1:10">
      <c r="A338" s="2">
        <v>2</v>
      </c>
      <c r="B338" s="2" t="s">
        <v>417</v>
      </c>
      <c r="C338" s="2" t="s">
        <v>356</v>
      </c>
      <c r="D338" s="3">
        <v>6000</v>
      </c>
      <c r="E338" s="3">
        <v>4502.2</v>
      </c>
      <c r="F338" s="2">
        <v>0</v>
      </c>
      <c r="G338" s="2">
        <v>0</v>
      </c>
      <c r="H338" s="2">
        <f t="shared" si="5"/>
        <v>0</v>
      </c>
      <c r="I338" s="2" t="s">
        <v>113</v>
      </c>
      <c r="J338" s="2" t="s">
        <v>59</v>
      </c>
    </row>
    <row r="339" ht="19" customHeight="1" spans="1:10">
      <c r="A339" s="2">
        <v>2</v>
      </c>
      <c r="B339" s="2" t="s">
        <v>3299</v>
      </c>
      <c r="C339" s="2" t="s">
        <v>356</v>
      </c>
      <c r="D339" s="3">
        <v>6000</v>
      </c>
      <c r="E339" s="3">
        <v>11304.5</v>
      </c>
      <c r="F339" s="2">
        <v>1</v>
      </c>
      <c r="G339" s="2">
        <v>0</v>
      </c>
      <c r="H339" s="2">
        <f t="shared" si="5"/>
        <v>1</v>
      </c>
      <c r="I339" s="2" t="s">
        <v>113</v>
      </c>
      <c r="J339" s="2" t="s">
        <v>59</v>
      </c>
    </row>
    <row r="340" ht="19" customHeight="1" spans="1:10">
      <c r="A340" s="2">
        <v>2</v>
      </c>
      <c r="B340" s="2" t="s">
        <v>418</v>
      </c>
      <c r="C340" s="2" t="s">
        <v>356</v>
      </c>
      <c r="D340" s="3">
        <v>6000</v>
      </c>
      <c r="E340" s="3">
        <v>4425.6</v>
      </c>
      <c r="F340" s="2">
        <v>0</v>
      </c>
      <c r="G340" s="2">
        <v>0</v>
      </c>
      <c r="H340" s="2">
        <f t="shared" si="5"/>
        <v>0</v>
      </c>
      <c r="I340" s="2" t="s">
        <v>113</v>
      </c>
      <c r="J340" s="2" t="s">
        <v>59</v>
      </c>
    </row>
    <row r="341" ht="19" customHeight="1" spans="1:10">
      <c r="A341" s="2">
        <v>2</v>
      </c>
      <c r="B341" s="2" t="s">
        <v>420</v>
      </c>
      <c r="C341" s="2" t="s">
        <v>356</v>
      </c>
      <c r="D341" s="3">
        <v>6000</v>
      </c>
      <c r="E341" s="3">
        <v>18185.5</v>
      </c>
      <c r="F341" s="2">
        <v>4</v>
      </c>
      <c r="G341" s="2">
        <v>1</v>
      </c>
      <c r="H341" s="2">
        <f t="shared" si="5"/>
        <v>3</v>
      </c>
      <c r="I341" s="2" t="s">
        <v>113</v>
      </c>
      <c r="J341" s="2" t="s">
        <v>59</v>
      </c>
    </row>
    <row r="342" ht="19" customHeight="1" spans="1:10">
      <c r="A342" s="2">
        <v>2</v>
      </c>
      <c r="B342" s="2" t="s">
        <v>3316</v>
      </c>
      <c r="C342" s="2" t="s">
        <v>356</v>
      </c>
      <c r="D342" s="3">
        <v>6000</v>
      </c>
      <c r="E342" s="3">
        <v>5788.2</v>
      </c>
      <c r="F342" s="2">
        <v>0</v>
      </c>
      <c r="G342" s="2">
        <v>0</v>
      </c>
      <c r="H342" s="2">
        <f t="shared" si="5"/>
        <v>0</v>
      </c>
      <c r="I342" s="2" t="s">
        <v>113</v>
      </c>
      <c r="J342" s="2" t="s">
        <v>59</v>
      </c>
    </row>
    <row r="343" ht="19" customHeight="1" spans="1:10">
      <c r="A343" s="2">
        <v>2</v>
      </c>
      <c r="B343" s="2" t="s">
        <v>421</v>
      </c>
      <c r="C343" s="2" t="s">
        <v>356</v>
      </c>
      <c r="D343" s="3">
        <v>6000</v>
      </c>
      <c r="E343" s="3">
        <v>4151</v>
      </c>
      <c r="F343" s="2">
        <v>0</v>
      </c>
      <c r="G343" s="2">
        <v>0</v>
      </c>
      <c r="H343" s="2">
        <f t="shared" si="5"/>
        <v>0</v>
      </c>
      <c r="I343" s="2" t="s">
        <v>59</v>
      </c>
      <c r="J343" s="2" t="s">
        <v>59</v>
      </c>
    </row>
    <row r="344" ht="19" customHeight="1" spans="1:10">
      <c r="A344" s="2">
        <v>2</v>
      </c>
      <c r="B344" s="2" t="s">
        <v>423</v>
      </c>
      <c r="C344" s="2" t="s">
        <v>356</v>
      </c>
      <c r="D344" s="3">
        <v>6000</v>
      </c>
      <c r="E344" s="3">
        <v>2372.1</v>
      </c>
      <c r="F344" s="2">
        <v>0</v>
      </c>
      <c r="G344" s="2">
        <v>0</v>
      </c>
      <c r="H344" s="2">
        <f t="shared" si="5"/>
        <v>0</v>
      </c>
      <c r="I344" s="2" t="s">
        <v>59</v>
      </c>
      <c r="J344" s="2" t="s">
        <v>59</v>
      </c>
    </row>
    <row r="345" ht="19" customHeight="1" spans="1:10">
      <c r="A345" s="2">
        <v>2</v>
      </c>
      <c r="B345" s="2" t="s">
        <v>424</v>
      </c>
      <c r="C345" s="2" t="s">
        <v>356</v>
      </c>
      <c r="D345" s="3">
        <v>6000</v>
      </c>
      <c r="E345" s="3">
        <v>2682.4</v>
      </c>
      <c r="F345" s="2">
        <v>0</v>
      </c>
      <c r="G345" s="2">
        <v>0</v>
      </c>
      <c r="H345" s="2">
        <f t="shared" si="5"/>
        <v>0</v>
      </c>
      <c r="I345" s="2" t="s">
        <v>113</v>
      </c>
      <c r="J345" s="2" t="s">
        <v>59</v>
      </c>
    </row>
    <row r="346" ht="19" customHeight="1" spans="1:10">
      <c r="A346" s="2">
        <v>2</v>
      </c>
      <c r="B346" s="2" t="s">
        <v>426</v>
      </c>
      <c r="C346" s="2" t="s">
        <v>356</v>
      </c>
      <c r="D346" s="3">
        <v>6000</v>
      </c>
      <c r="E346" s="3">
        <v>4631.5</v>
      </c>
      <c r="F346" s="2">
        <v>0</v>
      </c>
      <c r="G346" s="2">
        <v>0</v>
      </c>
      <c r="H346" s="2">
        <f t="shared" si="5"/>
        <v>0</v>
      </c>
      <c r="I346" s="2" t="s">
        <v>59</v>
      </c>
      <c r="J346" s="2" t="s">
        <v>59</v>
      </c>
    </row>
    <row r="347" ht="19" customHeight="1" spans="1:10">
      <c r="A347" s="2">
        <v>2</v>
      </c>
      <c r="B347" s="2" t="s">
        <v>427</v>
      </c>
      <c r="C347" s="2" t="s">
        <v>356</v>
      </c>
      <c r="D347" s="3">
        <v>6000</v>
      </c>
      <c r="E347" s="3">
        <v>2834.9</v>
      </c>
      <c r="F347" s="2">
        <v>0</v>
      </c>
      <c r="G347" s="2">
        <v>0</v>
      </c>
      <c r="H347" s="2">
        <f t="shared" si="5"/>
        <v>0</v>
      </c>
      <c r="I347" s="2" t="s">
        <v>59</v>
      </c>
      <c r="J347" s="2" t="s">
        <v>59</v>
      </c>
    </row>
    <row r="348" ht="19" customHeight="1" spans="1:10">
      <c r="A348" s="2">
        <v>2</v>
      </c>
      <c r="B348" s="2" t="s">
        <v>3345</v>
      </c>
      <c r="C348" s="2" t="s">
        <v>356</v>
      </c>
      <c r="D348" s="3">
        <v>6000</v>
      </c>
      <c r="E348" s="3">
        <v>944.8</v>
      </c>
      <c r="F348" s="2">
        <v>0</v>
      </c>
      <c r="G348" s="2">
        <v>0</v>
      </c>
      <c r="H348" s="2">
        <f t="shared" si="5"/>
        <v>0</v>
      </c>
      <c r="I348" s="2" t="s">
        <v>59</v>
      </c>
      <c r="J348" s="2" t="s">
        <v>59</v>
      </c>
    </row>
    <row r="349" ht="19" customHeight="1" spans="1:10">
      <c r="A349" s="2">
        <v>2</v>
      </c>
      <c r="B349" s="2" t="s">
        <v>428</v>
      </c>
      <c r="C349" s="2" t="s">
        <v>356</v>
      </c>
      <c r="D349" s="3">
        <v>6000</v>
      </c>
      <c r="E349" s="3">
        <v>2639.6</v>
      </c>
      <c r="F349" s="2">
        <v>0</v>
      </c>
      <c r="G349" s="2">
        <v>0</v>
      </c>
      <c r="H349" s="2">
        <f t="shared" si="5"/>
        <v>0</v>
      </c>
      <c r="I349" s="2" t="s">
        <v>113</v>
      </c>
      <c r="J349" s="2" t="s">
        <v>59</v>
      </c>
    </row>
    <row r="350" ht="19" customHeight="1" spans="1:10">
      <c r="A350" s="2">
        <v>2</v>
      </c>
      <c r="B350" s="2" t="s">
        <v>429</v>
      </c>
      <c r="C350" s="2" t="s">
        <v>356</v>
      </c>
      <c r="D350" s="3">
        <v>6000</v>
      </c>
      <c r="E350" s="3">
        <v>2329.3</v>
      </c>
      <c r="F350" s="2">
        <v>0</v>
      </c>
      <c r="G350" s="2">
        <v>0</v>
      </c>
      <c r="H350" s="2">
        <f t="shared" si="5"/>
        <v>0</v>
      </c>
      <c r="I350" s="2" t="s">
        <v>59</v>
      </c>
      <c r="J350" s="2" t="s">
        <v>59</v>
      </c>
    </row>
    <row r="351" ht="19" customHeight="1" spans="1:10">
      <c r="A351" s="2">
        <v>2</v>
      </c>
      <c r="B351" s="2" t="s">
        <v>102</v>
      </c>
      <c r="C351" s="2" t="s">
        <v>356</v>
      </c>
      <c r="D351" s="3">
        <v>3321.43</v>
      </c>
      <c r="E351" s="3">
        <v>4246.8</v>
      </c>
      <c r="F351" s="2">
        <v>0</v>
      </c>
      <c r="G351" s="2">
        <v>0</v>
      </c>
      <c r="H351" s="2">
        <f t="shared" si="5"/>
        <v>0</v>
      </c>
      <c r="I351" s="2" t="s">
        <v>113</v>
      </c>
      <c r="J351" s="2" t="s">
        <v>59</v>
      </c>
    </row>
    <row r="352" ht="19" customHeight="1" spans="1:10">
      <c r="A352" s="2">
        <v>2</v>
      </c>
      <c r="B352" s="2" t="s">
        <v>430</v>
      </c>
      <c r="C352" s="2" t="s">
        <v>356</v>
      </c>
      <c r="D352" s="3">
        <v>6000</v>
      </c>
      <c r="E352" s="3">
        <v>16232.7</v>
      </c>
      <c r="F352" s="2">
        <v>3</v>
      </c>
      <c r="G352" s="2">
        <v>0</v>
      </c>
      <c r="H352" s="2">
        <f t="shared" si="5"/>
        <v>3</v>
      </c>
      <c r="I352" s="2" t="s">
        <v>113</v>
      </c>
      <c r="J352" s="2" t="s">
        <v>59</v>
      </c>
    </row>
    <row r="353" ht="19" customHeight="1" spans="1:10">
      <c r="A353" s="2">
        <v>2</v>
      </c>
      <c r="B353" s="2" t="s">
        <v>431</v>
      </c>
      <c r="C353" s="2" t="s">
        <v>356</v>
      </c>
      <c r="D353" s="3">
        <v>6000</v>
      </c>
      <c r="E353" s="3">
        <v>13122.4</v>
      </c>
      <c r="F353" s="2">
        <v>2</v>
      </c>
      <c r="G353" s="2">
        <v>1</v>
      </c>
      <c r="H353" s="2">
        <f t="shared" si="5"/>
        <v>1</v>
      </c>
      <c r="I353" s="2" t="s">
        <v>113</v>
      </c>
      <c r="J353" s="2" t="s">
        <v>59</v>
      </c>
    </row>
    <row r="354" ht="19" customHeight="1" spans="1:10">
      <c r="A354" s="2">
        <v>2</v>
      </c>
      <c r="B354" s="2" t="s">
        <v>704</v>
      </c>
      <c r="C354" s="2" t="s">
        <v>356</v>
      </c>
      <c r="D354" s="3">
        <v>6000</v>
      </c>
      <c r="E354" s="3">
        <v>10679.8</v>
      </c>
      <c r="F354" s="2">
        <v>1</v>
      </c>
      <c r="G354" s="2">
        <v>0</v>
      </c>
      <c r="H354" s="2">
        <f t="shared" si="5"/>
        <v>1</v>
      </c>
      <c r="I354" s="2" t="s">
        <v>113</v>
      </c>
      <c r="J354" s="2" t="s">
        <v>59</v>
      </c>
    </row>
    <row r="355" ht="19" customHeight="1" spans="1:10">
      <c r="A355" s="2">
        <v>2</v>
      </c>
      <c r="B355" s="2" t="s">
        <v>108</v>
      </c>
      <c r="C355" s="2" t="s">
        <v>356</v>
      </c>
      <c r="D355" s="3">
        <v>4285.71</v>
      </c>
      <c r="E355" s="3">
        <v>2271.7</v>
      </c>
      <c r="F355" s="2">
        <v>0</v>
      </c>
      <c r="G355" s="2">
        <v>0</v>
      </c>
      <c r="H355" s="2">
        <f t="shared" si="5"/>
        <v>0</v>
      </c>
      <c r="I355" s="2" t="s">
        <v>59</v>
      </c>
      <c r="J355" s="2" t="s">
        <v>59</v>
      </c>
    </row>
    <row r="356" ht="19" customHeight="1" spans="1:10">
      <c r="A356" s="2">
        <v>2</v>
      </c>
      <c r="B356" s="2" t="s">
        <v>435</v>
      </c>
      <c r="C356" s="2" t="s">
        <v>356</v>
      </c>
      <c r="D356" s="3">
        <v>6000</v>
      </c>
      <c r="E356" s="3">
        <v>8392</v>
      </c>
      <c r="F356" s="2">
        <v>0</v>
      </c>
      <c r="G356" s="2">
        <v>0</v>
      </c>
      <c r="H356" s="2">
        <f t="shared" si="5"/>
        <v>0</v>
      </c>
      <c r="I356" s="2" t="s">
        <v>113</v>
      </c>
      <c r="J356" s="2" t="s">
        <v>59</v>
      </c>
    </row>
    <row r="357" ht="19" customHeight="1" spans="1:10">
      <c r="A357" s="2">
        <v>2</v>
      </c>
      <c r="B357" s="2" t="s">
        <v>436</v>
      </c>
      <c r="C357" s="2" t="s">
        <v>356</v>
      </c>
      <c r="D357" s="3">
        <v>6000</v>
      </c>
      <c r="E357" s="3">
        <v>12070.9</v>
      </c>
      <c r="F357" s="2">
        <v>2</v>
      </c>
      <c r="G357" s="2">
        <v>1</v>
      </c>
      <c r="H357" s="2">
        <f t="shared" si="5"/>
        <v>1</v>
      </c>
      <c r="I357" s="2" t="s">
        <v>113</v>
      </c>
      <c r="J357" s="2" t="s">
        <v>59</v>
      </c>
    </row>
    <row r="358" ht="19" customHeight="1" spans="1:10">
      <c r="A358" s="2">
        <v>2</v>
      </c>
      <c r="B358" s="2" t="s">
        <v>3396</v>
      </c>
      <c r="C358" s="2" t="s">
        <v>356</v>
      </c>
      <c r="D358" s="3">
        <v>6000</v>
      </c>
      <c r="E358" s="3">
        <v>3346</v>
      </c>
      <c r="F358" s="2">
        <v>0</v>
      </c>
      <c r="G358" s="2">
        <v>0</v>
      </c>
      <c r="H358" s="2">
        <f t="shared" si="5"/>
        <v>0</v>
      </c>
      <c r="I358" s="2" t="s">
        <v>113</v>
      </c>
      <c r="J358" s="2" t="s">
        <v>59</v>
      </c>
    </row>
    <row r="359" ht="19" customHeight="1" spans="1:10">
      <c r="A359" s="2">
        <v>2</v>
      </c>
      <c r="B359" s="2" t="s">
        <v>178</v>
      </c>
      <c r="C359" s="2" t="s">
        <v>179</v>
      </c>
      <c r="D359" s="3">
        <v>11032.26</v>
      </c>
      <c r="E359" s="3">
        <v>3361.1</v>
      </c>
      <c r="F359" s="2">
        <v>0</v>
      </c>
      <c r="G359" s="2">
        <v>0</v>
      </c>
      <c r="H359" s="2">
        <f t="shared" si="5"/>
        <v>0</v>
      </c>
      <c r="I359" s="2" t="s">
        <v>59</v>
      </c>
      <c r="J359" s="2" t="s">
        <v>59</v>
      </c>
    </row>
    <row r="360" ht="19" customHeight="1" spans="1:10">
      <c r="A360" s="2">
        <v>2</v>
      </c>
      <c r="B360" s="2" t="s">
        <v>185</v>
      </c>
      <c r="C360" s="2" t="s">
        <v>179</v>
      </c>
      <c r="D360" s="3">
        <v>9096.77</v>
      </c>
      <c r="E360" s="3">
        <v>14340.5</v>
      </c>
      <c r="F360" s="2">
        <v>0</v>
      </c>
      <c r="G360" s="2">
        <v>0</v>
      </c>
      <c r="H360" s="2">
        <f t="shared" si="5"/>
        <v>0</v>
      </c>
      <c r="I360" s="2" t="s">
        <v>113</v>
      </c>
      <c r="J360" s="2" t="s">
        <v>59</v>
      </c>
    </row>
    <row r="361" ht="19" customHeight="1" spans="1:10">
      <c r="A361" s="2">
        <v>2</v>
      </c>
      <c r="B361" s="2" t="s">
        <v>190</v>
      </c>
      <c r="C361" s="2" t="s">
        <v>179</v>
      </c>
      <c r="D361" s="3">
        <v>5357.14</v>
      </c>
      <c r="E361" s="3">
        <v>1280.3</v>
      </c>
      <c r="F361" s="2">
        <v>0</v>
      </c>
      <c r="G361" s="2">
        <v>0</v>
      </c>
      <c r="H361" s="2">
        <f t="shared" si="5"/>
        <v>0</v>
      </c>
      <c r="I361" s="2" t="s">
        <v>59</v>
      </c>
      <c r="J361" s="2" t="s">
        <v>59</v>
      </c>
    </row>
    <row r="362" ht="19" customHeight="1" spans="1:10">
      <c r="A362" s="2">
        <v>2</v>
      </c>
      <c r="B362" s="2" t="s">
        <v>450</v>
      </c>
      <c r="C362" s="2" t="s">
        <v>179</v>
      </c>
      <c r="D362" s="3">
        <v>10451.61</v>
      </c>
      <c r="E362" s="3">
        <v>5716</v>
      </c>
      <c r="F362" s="2">
        <v>0</v>
      </c>
      <c r="G362" s="2">
        <v>0</v>
      </c>
      <c r="H362" s="2">
        <f t="shared" si="5"/>
        <v>0</v>
      </c>
      <c r="I362" s="2" t="s">
        <v>59</v>
      </c>
      <c r="J362" s="2" t="s">
        <v>59</v>
      </c>
    </row>
    <row r="363" ht="19" customHeight="1" spans="1:10">
      <c r="A363" s="2">
        <v>2</v>
      </c>
      <c r="B363" s="2" t="s">
        <v>192</v>
      </c>
      <c r="C363" s="2" t="s">
        <v>179</v>
      </c>
      <c r="D363" s="3">
        <v>11225.81</v>
      </c>
      <c r="E363" s="3">
        <v>13235.7</v>
      </c>
      <c r="F363" s="2">
        <v>0</v>
      </c>
      <c r="G363" s="2">
        <v>0</v>
      </c>
      <c r="H363" s="2">
        <f t="shared" si="5"/>
        <v>0</v>
      </c>
      <c r="I363" s="2" t="s">
        <v>113</v>
      </c>
      <c r="J363" s="2" t="s">
        <v>59</v>
      </c>
    </row>
    <row r="364" ht="19" customHeight="1" spans="1:10">
      <c r="A364" s="2">
        <v>2</v>
      </c>
      <c r="B364" s="2" t="s">
        <v>193</v>
      </c>
      <c r="C364" s="2" t="s">
        <v>179</v>
      </c>
      <c r="D364" s="3">
        <v>4928.57</v>
      </c>
      <c r="E364" s="3">
        <v>2901.6</v>
      </c>
      <c r="F364" s="2">
        <v>0</v>
      </c>
      <c r="G364" s="2">
        <v>0</v>
      </c>
      <c r="H364" s="2">
        <f t="shared" si="5"/>
        <v>0</v>
      </c>
      <c r="I364" s="2" t="s">
        <v>59</v>
      </c>
      <c r="J364" s="2" t="s">
        <v>59</v>
      </c>
    </row>
    <row r="365" ht="19" customHeight="1" spans="1:10">
      <c r="A365" s="2">
        <v>2</v>
      </c>
      <c r="B365" s="2" t="s">
        <v>195</v>
      </c>
      <c r="C365" s="2" t="s">
        <v>179</v>
      </c>
      <c r="D365" s="3">
        <v>11032.26</v>
      </c>
      <c r="E365" s="3">
        <v>13778.5</v>
      </c>
      <c r="F365" s="2">
        <v>0</v>
      </c>
      <c r="G365" s="2">
        <v>0</v>
      </c>
      <c r="H365" s="2">
        <f t="shared" si="5"/>
        <v>0</v>
      </c>
      <c r="I365" s="2" t="s">
        <v>113</v>
      </c>
      <c r="J365" s="2" t="s">
        <v>59</v>
      </c>
    </row>
    <row r="366" ht="19" customHeight="1" spans="1:10">
      <c r="A366" s="2">
        <v>2</v>
      </c>
      <c r="B366" s="2" t="s">
        <v>52</v>
      </c>
      <c r="C366" s="2" t="s">
        <v>179</v>
      </c>
      <c r="D366" s="3">
        <v>214.29</v>
      </c>
      <c r="E366" s="3">
        <v>145</v>
      </c>
      <c r="F366" s="2">
        <v>0</v>
      </c>
      <c r="G366" s="2">
        <v>0</v>
      </c>
      <c r="H366" s="2">
        <f t="shared" si="5"/>
        <v>0</v>
      </c>
      <c r="I366" s="2" t="s">
        <v>59</v>
      </c>
      <c r="J366" s="2" t="s">
        <v>59</v>
      </c>
    </row>
    <row r="367" ht="19" customHeight="1" spans="1:10">
      <c r="A367" s="2">
        <v>2</v>
      </c>
      <c r="B367" s="2" t="s">
        <v>2998</v>
      </c>
      <c r="C367" s="2" t="s">
        <v>179</v>
      </c>
      <c r="D367" s="3">
        <v>9870.97</v>
      </c>
      <c r="E367" s="3">
        <v>11863.3</v>
      </c>
      <c r="F367" s="2">
        <v>0</v>
      </c>
      <c r="G367" s="2">
        <v>0</v>
      </c>
      <c r="H367" s="2">
        <f t="shared" si="5"/>
        <v>0</v>
      </c>
      <c r="I367" s="2" t="s">
        <v>113</v>
      </c>
      <c r="J367" s="2" t="s">
        <v>59</v>
      </c>
    </row>
    <row r="368" ht="19" customHeight="1" spans="1:10">
      <c r="A368" s="2">
        <v>2</v>
      </c>
      <c r="B368" s="2" t="s">
        <v>196</v>
      </c>
      <c r="C368" s="2" t="s">
        <v>179</v>
      </c>
      <c r="D368" s="3">
        <v>8903.23</v>
      </c>
      <c r="E368" s="3">
        <v>5299.3</v>
      </c>
      <c r="F368" s="2">
        <v>0</v>
      </c>
      <c r="G368" s="2">
        <v>0</v>
      </c>
      <c r="H368" s="2">
        <f t="shared" si="5"/>
        <v>0</v>
      </c>
      <c r="I368" s="2" t="s">
        <v>113</v>
      </c>
      <c r="J368" s="2" t="s">
        <v>59</v>
      </c>
    </row>
    <row r="369" ht="19" customHeight="1" spans="1:10">
      <c r="A369" s="2">
        <v>2</v>
      </c>
      <c r="B369" s="2" t="s">
        <v>3005</v>
      </c>
      <c r="C369" s="2" t="s">
        <v>179</v>
      </c>
      <c r="D369" s="3">
        <v>7935.48</v>
      </c>
      <c r="E369" s="3">
        <v>373.8</v>
      </c>
      <c r="F369" s="2">
        <v>0</v>
      </c>
      <c r="G369" s="2">
        <v>0</v>
      </c>
      <c r="H369" s="2">
        <f t="shared" si="5"/>
        <v>0</v>
      </c>
      <c r="I369" s="2" t="s">
        <v>113</v>
      </c>
      <c r="J369" s="2" t="s">
        <v>59</v>
      </c>
    </row>
    <row r="370" ht="19" customHeight="1" spans="1:10">
      <c r="A370" s="2">
        <v>2</v>
      </c>
      <c r="B370" s="2" t="s">
        <v>326</v>
      </c>
      <c r="C370" s="2" t="s">
        <v>179</v>
      </c>
      <c r="D370" s="3">
        <v>11225.81</v>
      </c>
      <c r="E370" s="3">
        <v>14104</v>
      </c>
      <c r="F370" s="2">
        <v>0</v>
      </c>
      <c r="G370" s="2">
        <v>0</v>
      </c>
      <c r="H370" s="2">
        <f t="shared" si="5"/>
        <v>0</v>
      </c>
      <c r="I370" s="2" t="s">
        <v>113</v>
      </c>
      <c r="J370" s="2" t="s">
        <v>59</v>
      </c>
    </row>
    <row r="371" ht="19" customHeight="1" spans="1:10">
      <c r="A371" s="2">
        <v>2</v>
      </c>
      <c r="B371" s="2" t="s">
        <v>203</v>
      </c>
      <c r="C371" s="2" t="s">
        <v>179</v>
      </c>
      <c r="D371" s="3">
        <v>9677.42</v>
      </c>
      <c r="E371" s="3">
        <v>2379.5</v>
      </c>
      <c r="F371" s="2">
        <v>0</v>
      </c>
      <c r="G371" s="2">
        <v>0</v>
      </c>
      <c r="H371" s="2">
        <f t="shared" si="5"/>
        <v>0</v>
      </c>
      <c r="I371" s="2" t="s">
        <v>59</v>
      </c>
      <c r="J371" s="2" t="s">
        <v>59</v>
      </c>
    </row>
    <row r="372" ht="19" customHeight="1" spans="1:10">
      <c r="A372" s="2">
        <v>2</v>
      </c>
      <c r="B372" s="2" t="s">
        <v>3410</v>
      </c>
      <c r="C372" s="2" t="s">
        <v>179</v>
      </c>
      <c r="D372" s="3">
        <v>857.14</v>
      </c>
      <c r="E372" s="3">
        <v>222.7</v>
      </c>
      <c r="F372" s="2">
        <v>0</v>
      </c>
      <c r="G372" s="2">
        <v>0</v>
      </c>
      <c r="H372" s="2">
        <f t="shared" si="5"/>
        <v>0</v>
      </c>
      <c r="I372" s="2" t="s">
        <v>59</v>
      </c>
      <c r="J372" s="2" t="s">
        <v>59</v>
      </c>
    </row>
    <row r="373" ht="19" customHeight="1" spans="1:10">
      <c r="A373" s="2">
        <v>2</v>
      </c>
      <c r="B373" s="2" t="s">
        <v>208</v>
      </c>
      <c r="C373" s="2" t="s">
        <v>179</v>
      </c>
      <c r="D373" s="3">
        <v>11032.26</v>
      </c>
      <c r="E373" s="3">
        <v>16761.1</v>
      </c>
      <c r="F373" s="2">
        <v>0</v>
      </c>
      <c r="G373" s="2">
        <v>0</v>
      </c>
      <c r="H373" s="2">
        <f t="shared" si="5"/>
        <v>0</v>
      </c>
      <c r="I373" s="2" t="s">
        <v>113</v>
      </c>
      <c r="J373" s="2" t="s">
        <v>59</v>
      </c>
    </row>
    <row r="374" ht="19" customHeight="1" spans="1:10">
      <c r="A374" s="2">
        <v>2</v>
      </c>
      <c r="B374" s="2" t="s">
        <v>335</v>
      </c>
      <c r="C374" s="2" t="s">
        <v>179</v>
      </c>
      <c r="D374" s="3">
        <v>9483.87</v>
      </c>
      <c r="E374" s="3">
        <v>2502.9</v>
      </c>
      <c r="F374" s="2">
        <v>0</v>
      </c>
      <c r="G374" s="2">
        <v>0</v>
      </c>
      <c r="H374" s="2">
        <f t="shared" si="5"/>
        <v>0</v>
      </c>
      <c r="I374" s="2" t="s">
        <v>59</v>
      </c>
      <c r="J374" s="2" t="s">
        <v>59</v>
      </c>
    </row>
    <row r="375" ht="19" customHeight="1" spans="1:10">
      <c r="A375" s="2">
        <v>2</v>
      </c>
      <c r="B375" s="2" t="s">
        <v>336</v>
      </c>
      <c r="C375" s="2" t="s">
        <v>179</v>
      </c>
      <c r="D375" s="3">
        <v>10451.61</v>
      </c>
      <c r="E375" s="3">
        <v>11017.8</v>
      </c>
      <c r="F375" s="2">
        <v>0</v>
      </c>
      <c r="G375" s="2">
        <v>0</v>
      </c>
      <c r="H375" s="2">
        <f t="shared" si="5"/>
        <v>0</v>
      </c>
      <c r="I375" s="2" t="s">
        <v>113</v>
      </c>
      <c r="J375" s="2" t="s">
        <v>59</v>
      </c>
    </row>
    <row r="376" ht="19" customHeight="1" spans="1:10">
      <c r="A376" s="2">
        <v>2</v>
      </c>
      <c r="B376" s="2" t="s">
        <v>212</v>
      </c>
      <c r="C376" s="2" t="s">
        <v>179</v>
      </c>
      <c r="D376" s="3">
        <v>10838.71</v>
      </c>
      <c r="E376" s="3">
        <v>2106.7</v>
      </c>
      <c r="F376" s="2">
        <v>0</v>
      </c>
      <c r="G376" s="2">
        <v>0</v>
      </c>
      <c r="H376" s="2">
        <f t="shared" si="5"/>
        <v>0</v>
      </c>
      <c r="I376" s="2" t="s">
        <v>59</v>
      </c>
      <c r="J376" s="2" t="s">
        <v>59</v>
      </c>
    </row>
    <row r="377" ht="19" customHeight="1" spans="1:10">
      <c r="A377" s="2">
        <v>2</v>
      </c>
      <c r="B377" s="2" t="s">
        <v>136</v>
      </c>
      <c r="C377" s="2" t="s">
        <v>179</v>
      </c>
      <c r="D377" s="3">
        <v>4596.77</v>
      </c>
      <c r="E377" s="3">
        <v>2159.1</v>
      </c>
      <c r="F377" s="2">
        <v>0</v>
      </c>
      <c r="G377" s="2">
        <v>0</v>
      </c>
      <c r="H377" s="2">
        <f t="shared" si="5"/>
        <v>0</v>
      </c>
      <c r="I377" s="2" t="s">
        <v>59</v>
      </c>
      <c r="J377" s="2" t="s">
        <v>59</v>
      </c>
    </row>
    <row r="378" ht="19" customHeight="1" spans="1:10">
      <c r="A378" s="2">
        <v>2</v>
      </c>
      <c r="B378" s="2" t="s">
        <v>215</v>
      </c>
      <c r="C378" s="2" t="s">
        <v>179</v>
      </c>
      <c r="D378" s="3">
        <v>9677.42</v>
      </c>
      <c r="E378" s="3">
        <v>1156.8</v>
      </c>
      <c r="F378" s="2">
        <v>0</v>
      </c>
      <c r="G378" s="2">
        <v>0</v>
      </c>
      <c r="H378" s="2">
        <f t="shared" si="5"/>
        <v>0</v>
      </c>
      <c r="I378" s="2" t="s">
        <v>113</v>
      </c>
      <c r="J378" s="2" t="s">
        <v>59</v>
      </c>
    </row>
    <row r="379" ht="19" customHeight="1" spans="1:10">
      <c r="A379" s="2">
        <v>2</v>
      </c>
      <c r="B379" s="2" t="s">
        <v>221</v>
      </c>
      <c r="C379" s="2" t="s">
        <v>179</v>
      </c>
      <c r="D379" s="3">
        <v>11225.81</v>
      </c>
      <c r="E379" s="3">
        <v>2904.3</v>
      </c>
      <c r="F379" s="2">
        <v>0</v>
      </c>
      <c r="G379" s="2">
        <v>0</v>
      </c>
      <c r="H379" s="2">
        <f t="shared" si="5"/>
        <v>0</v>
      </c>
      <c r="I379" s="2" t="s">
        <v>113</v>
      </c>
      <c r="J379" s="2" t="s">
        <v>59</v>
      </c>
    </row>
    <row r="380" ht="19" customHeight="1" spans="1:10">
      <c r="A380" s="2">
        <v>2</v>
      </c>
      <c r="B380" s="2" t="s">
        <v>62</v>
      </c>
      <c r="C380" s="2" t="s">
        <v>179</v>
      </c>
      <c r="D380" s="3">
        <v>11225.81</v>
      </c>
      <c r="E380" s="3">
        <v>12045.6</v>
      </c>
      <c r="F380" s="2">
        <v>0</v>
      </c>
      <c r="G380" s="2">
        <v>0</v>
      </c>
      <c r="H380" s="2">
        <f t="shared" si="5"/>
        <v>0</v>
      </c>
      <c r="I380" s="2" t="s">
        <v>113</v>
      </c>
      <c r="J380" s="2" t="s">
        <v>59</v>
      </c>
    </row>
    <row r="381" ht="19" customHeight="1" spans="1:10">
      <c r="A381" s="2">
        <v>2</v>
      </c>
      <c r="B381" s="2" t="s">
        <v>3035</v>
      </c>
      <c r="C381" s="2" t="s">
        <v>179</v>
      </c>
      <c r="D381" s="3">
        <v>9096.77</v>
      </c>
      <c r="E381" s="3">
        <v>2195.6</v>
      </c>
      <c r="F381" s="2">
        <v>0</v>
      </c>
      <c r="G381" s="2">
        <v>0</v>
      </c>
      <c r="H381" s="2">
        <f t="shared" si="5"/>
        <v>0</v>
      </c>
      <c r="I381" s="2" t="s">
        <v>59</v>
      </c>
      <c r="J381" s="2" t="s">
        <v>59</v>
      </c>
    </row>
    <row r="382" ht="19" customHeight="1" spans="1:10">
      <c r="A382" s="2">
        <v>2</v>
      </c>
      <c r="B382" s="2" t="s">
        <v>463</v>
      </c>
      <c r="C382" s="2" t="s">
        <v>179</v>
      </c>
      <c r="D382" s="3">
        <v>9096.77</v>
      </c>
      <c r="E382" s="3">
        <v>5042.5</v>
      </c>
      <c r="F382" s="2">
        <v>0</v>
      </c>
      <c r="G382" s="2">
        <v>0</v>
      </c>
      <c r="H382" s="2">
        <f t="shared" si="5"/>
        <v>0</v>
      </c>
      <c r="I382" s="2" t="s">
        <v>59</v>
      </c>
      <c r="J382" s="2" t="s">
        <v>59</v>
      </c>
    </row>
    <row r="383" ht="19" customHeight="1" spans="1:10">
      <c r="A383" s="2">
        <v>2</v>
      </c>
      <c r="B383" s="2" t="s">
        <v>3043</v>
      </c>
      <c r="C383" s="2" t="s">
        <v>179</v>
      </c>
      <c r="D383" s="3">
        <v>6000</v>
      </c>
      <c r="E383" s="3">
        <v>10955.8</v>
      </c>
      <c r="F383" s="2">
        <v>1</v>
      </c>
      <c r="G383" s="2">
        <v>1</v>
      </c>
      <c r="H383" s="2">
        <f t="shared" si="5"/>
        <v>0</v>
      </c>
      <c r="I383" s="2" t="s">
        <v>113</v>
      </c>
      <c r="J383" s="2" t="s">
        <v>59</v>
      </c>
    </row>
    <row r="384" ht="19" customHeight="1" spans="1:10">
      <c r="A384" s="2">
        <v>2</v>
      </c>
      <c r="B384" s="2" t="s">
        <v>3050</v>
      </c>
      <c r="C384" s="2" t="s">
        <v>179</v>
      </c>
      <c r="D384" s="3">
        <v>6000</v>
      </c>
      <c r="E384" s="3">
        <v>302.6</v>
      </c>
      <c r="F384" s="2">
        <v>0</v>
      </c>
      <c r="G384" s="2">
        <v>0</v>
      </c>
      <c r="H384" s="2">
        <f t="shared" si="5"/>
        <v>0</v>
      </c>
      <c r="I384" s="2" t="s">
        <v>59</v>
      </c>
      <c r="J384" s="2" t="s">
        <v>59</v>
      </c>
    </row>
    <row r="385" ht="19" customHeight="1" spans="1:10">
      <c r="A385" s="2">
        <v>2</v>
      </c>
      <c r="B385" s="2" t="s">
        <v>3052</v>
      </c>
      <c r="C385" s="2" t="s">
        <v>179</v>
      </c>
      <c r="D385" s="3">
        <v>6000</v>
      </c>
      <c r="E385" s="3">
        <v>3251.7</v>
      </c>
      <c r="F385" s="2">
        <v>0</v>
      </c>
      <c r="G385" s="2">
        <v>0</v>
      </c>
      <c r="H385" s="2">
        <f t="shared" si="5"/>
        <v>0</v>
      </c>
      <c r="I385" s="2" t="s">
        <v>59</v>
      </c>
      <c r="J385" s="2" t="s">
        <v>59</v>
      </c>
    </row>
    <row r="386" ht="19" customHeight="1" spans="1:10">
      <c r="A386" s="2">
        <v>2</v>
      </c>
      <c r="B386" s="2" t="s">
        <v>3056</v>
      </c>
      <c r="C386" s="2" t="s">
        <v>179</v>
      </c>
      <c r="D386" s="3">
        <v>5785.71</v>
      </c>
      <c r="E386" s="3">
        <v>3453.4</v>
      </c>
      <c r="F386" s="2">
        <v>0</v>
      </c>
      <c r="G386" s="2">
        <v>0</v>
      </c>
      <c r="H386" s="2">
        <f t="shared" ref="H386:H449" si="6">MAX(0,F386-G386)</f>
        <v>0</v>
      </c>
      <c r="I386" s="2" t="s">
        <v>59</v>
      </c>
      <c r="J386" s="2" t="s">
        <v>59</v>
      </c>
    </row>
    <row r="387" ht="19" customHeight="1" spans="1:10">
      <c r="A387" s="2">
        <v>2</v>
      </c>
      <c r="B387" s="2" t="s">
        <v>3063</v>
      </c>
      <c r="C387" s="2" t="s">
        <v>179</v>
      </c>
      <c r="D387" s="3">
        <v>6000</v>
      </c>
      <c r="E387" s="3">
        <v>2989.1</v>
      </c>
      <c r="F387" s="2">
        <v>0</v>
      </c>
      <c r="G387" s="2">
        <v>0</v>
      </c>
      <c r="H387" s="2">
        <f t="shared" si="6"/>
        <v>0</v>
      </c>
      <c r="I387" s="2" t="s">
        <v>59</v>
      </c>
      <c r="J387" s="2" t="s">
        <v>59</v>
      </c>
    </row>
    <row r="388" ht="19" customHeight="1" spans="1:10">
      <c r="A388" s="2">
        <v>2</v>
      </c>
      <c r="B388" s="2" t="s">
        <v>3078</v>
      </c>
      <c r="C388" s="2" t="s">
        <v>179</v>
      </c>
      <c r="D388" s="3">
        <v>6000</v>
      </c>
      <c r="E388" s="3">
        <v>2610.6</v>
      </c>
      <c r="F388" s="2">
        <v>0</v>
      </c>
      <c r="G388" s="2">
        <v>0</v>
      </c>
      <c r="H388" s="2">
        <f t="shared" si="6"/>
        <v>0</v>
      </c>
      <c r="I388" s="2" t="s">
        <v>59</v>
      </c>
      <c r="J388" s="2" t="s">
        <v>59</v>
      </c>
    </row>
    <row r="389" ht="19" customHeight="1" spans="1:10">
      <c r="A389" s="2">
        <v>2</v>
      </c>
      <c r="B389" s="2" t="s">
        <v>3085</v>
      </c>
      <c r="C389" s="2" t="s">
        <v>179</v>
      </c>
      <c r="D389" s="3">
        <v>6000</v>
      </c>
      <c r="E389" s="3">
        <v>3301.4</v>
      </c>
      <c r="F389" s="2">
        <v>0</v>
      </c>
      <c r="G389" s="2">
        <v>0</v>
      </c>
      <c r="H389" s="2">
        <f t="shared" si="6"/>
        <v>0</v>
      </c>
      <c r="I389" s="2" t="s">
        <v>59</v>
      </c>
      <c r="J389" s="2" t="s">
        <v>59</v>
      </c>
    </row>
    <row r="390" ht="19" customHeight="1" spans="1:10">
      <c r="A390" s="2">
        <v>2</v>
      </c>
      <c r="B390" s="2" t="s">
        <v>361</v>
      </c>
      <c r="C390" s="2" t="s">
        <v>179</v>
      </c>
      <c r="D390" s="3">
        <v>6071.43</v>
      </c>
      <c r="E390" s="3">
        <v>2264.4</v>
      </c>
      <c r="F390" s="2">
        <v>0</v>
      </c>
      <c r="G390" s="2">
        <v>0</v>
      </c>
      <c r="H390" s="2">
        <f t="shared" si="6"/>
        <v>0</v>
      </c>
      <c r="I390" s="2" t="s">
        <v>59</v>
      </c>
      <c r="J390" s="2" t="s">
        <v>59</v>
      </c>
    </row>
    <row r="391" ht="19" customHeight="1" spans="1:10">
      <c r="A391" s="2">
        <v>2</v>
      </c>
      <c r="B391" s="2" t="s">
        <v>236</v>
      </c>
      <c r="C391" s="2" t="s">
        <v>179</v>
      </c>
      <c r="D391" s="3">
        <v>10000</v>
      </c>
      <c r="E391" s="3">
        <v>5009.2</v>
      </c>
      <c r="F391" s="2">
        <v>0</v>
      </c>
      <c r="G391" s="2">
        <v>0</v>
      </c>
      <c r="H391" s="2">
        <f t="shared" si="6"/>
        <v>0</v>
      </c>
      <c r="I391" s="2" t="s">
        <v>113</v>
      </c>
      <c r="J391" s="2" t="s">
        <v>59</v>
      </c>
    </row>
    <row r="392" ht="19" customHeight="1" spans="1:10">
      <c r="A392" s="2">
        <v>2</v>
      </c>
      <c r="B392" s="2" t="s">
        <v>73</v>
      </c>
      <c r="C392" s="2" t="s">
        <v>179</v>
      </c>
      <c r="D392" s="3">
        <v>10000</v>
      </c>
      <c r="E392" s="3">
        <v>7226.4</v>
      </c>
      <c r="F392" s="2">
        <v>0</v>
      </c>
      <c r="G392" s="2">
        <v>0</v>
      </c>
      <c r="H392" s="2">
        <f t="shared" si="6"/>
        <v>0</v>
      </c>
      <c r="I392" s="2" t="s">
        <v>59</v>
      </c>
      <c r="J392" s="2" t="s">
        <v>59</v>
      </c>
    </row>
    <row r="393" ht="19" customHeight="1" spans="1:10">
      <c r="A393" s="2">
        <v>2</v>
      </c>
      <c r="B393" s="2" t="s">
        <v>240</v>
      </c>
      <c r="C393" s="2" t="s">
        <v>179</v>
      </c>
      <c r="D393" s="3">
        <v>6000</v>
      </c>
      <c r="E393" s="3">
        <v>8954.4</v>
      </c>
      <c r="F393" s="2">
        <v>0</v>
      </c>
      <c r="G393" s="2">
        <v>0</v>
      </c>
      <c r="H393" s="2">
        <f t="shared" si="6"/>
        <v>0</v>
      </c>
      <c r="I393" s="2" t="s">
        <v>113</v>
      </c>
      <c r="J393" s="2" t="s">
        <v>59</v>
      </c>
    </row>
    <row r="394" ht="19" customHeight="1" spans="1:10">
      <c r="A394" s="2">
        <v>2</v>
      </c>
      <c r="B394" s="2" t="s">
        <v>3125</v>
      </c>
      <c r="C394" s="2" t="s">
        <v>179</v>
      </c>
      <c r="D394" s="3">
        <v>10000</v>
      </c>
      <c r="E394" s="3">
        <v>4294.4</v>
      </c>
      <c r="F394" s="2">
        <v>0</v>
      </c>
      <c r="G394" s="2">
        <v>0</v>
      </c>
      <c r="H394" s="2">
        <f t="shared" si="6"/>
        <v>0</v>
      </c>
      <c r="I394" s="2" t="s">
        <v>59</v>
      </c>
      <c r="J394" s="2" t="s">
        <v>59</v>
      </c>
    </row>
    <row r="395" ht="19" customHeight="1" spans="1:10">
      <c r="A395" s="2">
        <v>2</v>
      </c>
      <c r="B395" s="2" t="s">
        <v>242</v>
      </c>
      <c r="C395" s="2" t="s">
        <v>179</v>
      </c>
      <c r="D395" s="3">
        <v>10000</v>
      </c>
      <c r="E395" s="3">
        <v>5693.8</v>
      </c>
      <c r="F395" s="2">
        <v>0</v>
      </c>
      <c r="G395" s="2">
        <v>0</v>
      </c>
      <c r="H395" s="2">
        <f t="shared" si="6"/>
        <v>0</v>
      </c>
      <c r="I395" s="2" t="s">
        <v>113</v>
      </c>
      <c r="J395" s="2" t="s">
        <v>59</v>
      </c>
    </row>
    <row r="396" ht="19" customHeight="1" spans="1:10">
      <c r="A396" s="2">
        <v>2</v>
      </c>
      <c r="B396" s="2" t="s">
        <v>368</v>
      </c>
      <c r="C396" s="2" t="s">
        <v>179</v>
      </c>
      <c r="D396" s="3">
        <v>10000</v>
      </c>
      <c r="E396" s="3">
        <v>1941.5</v>
      </c>
      <c r="F396" s="2">
        <v>0</v>
      </c>
      <c r="G396" s="2">
        <v>0</v>
      </c>
      <c r="H396" s="2">
        <f t="shared" si="6"/>
        <v>0</v>
      </c>
      <c r="I396" s="2" t="s">
        <v>113</v>
      </c>
      <c r="J396" s="2" t="s">
        <v>59</v>
      </c>
    </row>
    <row r="397" ht="19" customHeight="1" spans="1:10">
      <c r="A397" s="2">
        <v>2</v>
      </c>
      <c r="B397" s="2" t="s">
        <v>82</v>
      </c>
      <c r="C397" s="2" t="s">
        <v>179</v>
      </c>
      <c r="D397" s="3">
        <v>10000</v>
      </c>
      <c r="E397" s="3">
        <v>3573.9</v>
      </c>
      <c r="F397" s="2">
        <v>0</v>
      </c>
      <c r="G397" s="2">
        <v>0</v>
      </c>
      <c r="H397" s="2">
        <f t="shared" si="6"/>
        <v>0</v>
      </c>
      <c r="I397" s="2" t="s">
        <v>59</v>
      </c>
      <c r="J397" s="2" t="s">
        <v>59</v>
      </c>
    </row>
    <row r="398" ht="19" customHeight="1" spans="1:10">
      <c r="A398" s="2">
        <v>2</v>
      </c>
      <c r="B398" s="2" t="s">
        <v>246</v>
      </c>
      <c r="C398" s="2" t="s">
        <v>179</v>
      </c>
      <c r="D398" s="3">
        <v>7580.65</v>
      </c>
      <c r="E398" s="3">
        <v>916.5</v>
      </c>
      <c r="F398" s="2">
        <v>0</v>
      </c>
      <c r="G398" s="2">
        <v>0</v>
      </c>
      <c r="H398" s="2">
        <f t="shared" si="6"/>
        <v>0</v>
      </c>
      <c r="I398" s="2" t="s">
        <v>59</v>
      </c>
      <c r="J398" s="2" t="s">
        <v>59</v>
      </c>
    </row>
    <row r="399" ht="19" customHeight="1" spans="1:10">
      <c r="A399" s="2">
        <v>2</v>
      </c>
      <c r="B399" s="2" t="s">
        <v>83</v>
      </c>
      <c r="C399" s="2" t="s">
        <v>179</v>
      </c>
      <c r="D399" s="3">
        <v>10000</v>
      </c>
      <c r="E399" s="3">
        <v>8460.4</v>
      </c>
      <c r="F399" s="2">
        <v>0</v>
      </c>
      <c r="G399" s="2">
        <v>0</v>
      </c>
      <c r="H399" s="2">
        <f t="shared" si="6"/>
        <v>0</v>
      </c>
      <c r="I399" s="2" t="s">
        <v>59</v>
      </c>
      <c r="J399" s="2" t="s">
        <v>59</v>
      </c>
    </row>
    <row r="400" ht="19" customHeight="1" spans="1:10">
      <c r="A400" s="2">
        <v>2</v>
      </c>
      <c r="B400" s="2" t="s">
        <v>3160</v>
      </c>
      <c r="C400" s="2" t="s">
        <v>179</v>
      </c>
      <c r="D400" s="3">
        <v>6000</v>
      </c>
      <c r="E400" s="3">
        <v>27.6</v>
      </c>
      <c r="F400" s="2">
        <v>0</v>
      </c>
      <c r="G400" s="2">
        <v>0</v>
      </c>
      <c r="H400" s="2">
        <f t="shared" si="6"/>
        <v>0</v>
      </c>
      <c r="I400" s="2" t="s">
        <v>59</v>
      </c>
      <c r="J400" s="2" t="s">
        <v>59</v>
      </c>
    </row>
    <row r="401" ht="19" customHeight="1" spans="1:10">
      <c r="A401" s="2">
        <v>2</v>
      </c>
      <c r="B401" s="2" t="s">
        <v>248</v>
      </c>
      <c r="C401" s="2" t="s">
        <v>179</v>
      </c>
      <c r="D401" s="3">
        <v>5161.29</v>
      </c>
      <c r="E401" s="3">
        <v>1939.1</v>
      </c>
      <c r="F401" s="2">
        <v>0</v>
      </c>
      <c r="G401" s="2">
        <v>0</v>
      </c>
      <c r="H401" s="2">
        <f t="shared" si="6"/>
        <v>0</v>
      </c>
      <c r="I401" s="2" t="s">
        <v>59</v>
      </c>
      <c r="J401" s="2" t="s">
        <v>59</v>
      </c>
    </row>
    <row r="402" ht="19" customHeight="1" spans="1:10">
      <c r="A402" s="2">
        <v>2</v>
      </c>
      <c r="B402" s="2" t="s">
        <v>85</v>
      </c>
      <c r="C402" s="2" t="s">
        <v>179</v>
      </c>
      <c r="D402" s="3">
        <v>6607.14</v>
      </c>
      <c r="E402" s="3">
        <v>796.6</v>
      </c>
      <c r="F402" s="2">
        <v>0</v>
      </c>
      <c r="G402" s="2">
        <v>0</v>
      </c>
      <c r="H402" s="2">
        <f t="shared" si="6"/>
        <v>0</v>
      </c>
      <c r="I402" s="2" t="s">
        <v>59</v>
      </c>
      <c r="J402" s="2" t="s">
        <v>59</v>
      </c>
    </row>
    <row r="403" ht="19" customHeight="1" spans="1:10">
      <c r="A403" s="2">
        <v>2</v>
      </c>
      <c r="B403" s="2" t="s">
        <v>3172</v>
      </c>
      <c r="C403" s="2" t="s">
        <v>179</v>
      </c>
      <c r="D403" s="3">
        <v>9642.86</v>
      </c>
      <c r="E403" s="3">
        <v>2479.5</v>
      </c>
      <c r="F403" s="2">
        <v>0</v>
      </c>
      <c r="G403" s="2">
        <v>0</v>
      </c>
      <c r="H403" s="2">
        <f t="shared" si="6"/>
        <v>0</v>
      </c>
      <c r="I403" s="2" t="s">
        <v>59</v>
      </c>
      <c r="J403" s="2" t="s">
        <v>59</v>
      </c>
    </row>
    <row r="404" ht="19" customHeight="1" spans="1:10">
      <c r="A404" s="2">
        <v>2</v>
      </c>
      <c r="B404" s="2" t="s">
        <v>251</v>
      </c>
      <c r="C404" s="2" t="s">
        <v>179</v>
      </c>
      <c r="D404" s="3">
        <v>10000</v>
      </c>
      <c r="E404" s="3">
        <v>1840.6</v>
      </c>
      <c r="F404" s="2">
        <v>0</v>
      </c>
      <c r="G404" s="2">
        <v>0</v>
      </c>
      <c r="H404" s="2">
        <f t="shared" si="6"/>
        <v>0</v>
      </c>
      <c r="I404" s="2" t="s">
        <v>59</v>
      </c>
      <c r="J404" s="2" t="s">
        <v>59</v>
      </c>
    </row>
    <row r="405" ht="19" customHeight="1" spans="1:10">
      <c r="A405" s="2">
        <v>2</v>
      </c>
      <c r="B405" s="2" t="s">
        <v>252</v>
      </c>
      <c r="C405" s="2" t="s">
        <v>179</v>
      </c>
      <c r="D405" s="3">
        <v>5161.29</v>
      </c>
      <c r="E405" s="3">
        <v>520.5</v>
      </c>
      <c r="F405" s="2">
        <v>0</v>
      </c>
      <c r="G405" s="2">
        <v>0</v>
      </c>
      <c r="H405" s="2">
        <f t="shared" si="6"/>
        <v>0</v>
      </c>
      <c r="I405" s="2" t="s">
        <v>59</v>
      </c>
      <c r="J405" s="2" t="s">
        <v>59</v>
      </c>
    </row>
    <row r="406" ht="19" customHeight="1" spans="1:10">
      <c r="A406" s="2">
        <v>2</v>
      </c>
      <c r="B406" s="2" t="s">
        <v>3435</v>
      </c>
      <c r="C406" s="2" t="s">
        <v>179</v>
      </c>
      <c r="D406" s="3">
        <v>4107.14</v>
      </c>
      <c r="E406" s="3">
        <v>4373.8</v>
      </c>
      <c r="F406" s="2">
        <v>0</v>
      </c>
      <c r="G406" s="2">
        <v>0</v>
      </c>
      <c r="H406" s="2">
        <f t="shared" si="6"/>
        <v>0</v>
      </c>
      <c r="I406" s="2" t="s">
        <v>113</v>
      </c>
      <c r="J406" s="2" t="s">
        <v>59</v>
      </c>
    </row>
    <row r="407" ht="19" customHeight="1" spans="1:10">
      <c r="A407" s="2">
        <v>2</v>
      </c>
      <c r="B407" s="2" t="s">
        <v>254</v>
      </c>
      <c r="C407" s="2" t="s">
        <v>179</v>
      </c>
      <c r="D407" s="3">
        <v>6000</v>
      </c>
      <c r="E407" s="3">
        <v>1889.7</v>
      </c>
      <c r="F407" s="2">
        <v>0</v>
      </c>
      <c r="G407" s="2">
        <v>0</v>
      </c>
      <c r="H407" s="2">
        <f t="shared" si="6"/>
        <v>0</v>
      </c>
      <c r="I407" s="2" t="s">
        <v>113</v>
      </c>
      <c r="J407" s="2" t="s">
        <v>59</v>
      </c>
    </row>
    <row r="408" ht="19" customHeight="1" spans="1:10">
      <c r="A408" s="2">
        <v>2</v>
      </c>
      <c r="B408" s="2" t="s">
        <v>88</v>
      </c>
      <c r="C408" s="2" t="s">
        <v>179</v>
      </c>
      <c r="D408" s="3">
        <v>10000</v>
      </c>
      <c r="E408" s="3">
        <v>6544.1</v>
      </c>
      <c r="F408" s="2">
        <v>0</v>
      </c>
      <c r="G408" s="2">
        <v>0</v>
      </c>
      <c r="H408" s="2">
        <f t="shared" si="6"/>
        <v>0</v>
      </c>
      <c r="I408" s="2" t="s">
        <v>59</v>
      </c>
      <c r="J408" s="2" t="s">
        <v>59</v>
      </c>
    </row>
    <row r="409" ht="19" customHeight="1" spans="1:10">
      <c r="A409" s="2">
        <v>2</v>
      </c>
      <c r="B409" s="2" t="s">
        <v>255</v>
      </c>
      <c r="C409" s="2" t="s">
        <v>179</v>
      </c>
      <c r="D409" s="3">
        <v>10000</v>
      </c>
      <c r="E409" s="3">
        <v>904.9</v>
      </c>
      <c r="F409" s="2">
        <v>0</v>
      </c>
      <c r="G409" s="2">
        <v>0</v>
      </c>
      <c r="H409" s="2">
        <f t="shared" si="6"/>
        <v>0</v>
      </c>
      <c r="I409" s="2" t="s">
        <v>59</v>
      </c>
      <c r="J409" s="2" t="s">
        <v>59</v>
      </c>
    </row>
    <row r="410" ht="19" customHeight="1" spans="1:10">
      <c r="A410" s="2">
        <v>2</v>
      </c>
      <c r="B410" s="2" t="s">
        <v>388</v>
      </c>
      <c r="C410" s="2" t="s">
        <v>179</v>
      </c>
      <c r="D410" s="3">
        <v>10000</v>
      </c>
      <c r="E410" s="3">
        <v>0.1</v>
      </c>
      <c r="F410" s="2">
        <v>0</v>
      </c>
      <c r="G410" s="2">
        <v>0</v>
      </c>
      <c r="H410" s="2">
        <f t="shared" si="6"/>
        <v>0</v>
      </c>
      <c r="I410" s="2" t="s">
        <v>59</v>
      </c>
      <c r="J410" s="2" t="s">
        <v>59</v>
      </c>
    </row>
    <row r="411" ht="19" customHeight="1" spans="1:10">
      <c r="A411" s="2">
        <v>2</v>
      </c>
      <c r="B411" s="2" t="s">
        <v>3201</v>
      </c>
      <c r="C411" s="2" t="s">
        <v>179</v>
      </c>
      <c r="D411" s="3">
        <v>10000</v>
      </c>
      <c r="E411" s="3">
        <v>9584.3</v>
      </c>
      <c r="F411" s="2">
        <v>0</v>
      </c>
      <c r="G411" s="2">
        <v>0</v>
      </c>
      <c r="H411" s="2">
        <f t="shared" si="6"/>
        <v>0</v>
      </c>
      <c r="I411" s="2" t="s">
        <v>113</v>
      </c>
      <c r="J411" s="2" t="s">
        <v>59</v>
      </c>
    </row>
    <row r="412" ht="19" customHeight="1" spans="1:10">
      <c r="A412" s="2">
        <v>2</v>
      </c>
      <c r="B412" s="2" t="s">
        <v>3211</v>
      </c>
      <c r="C412" s="2" t="s">
        <v>179</v>
      </c>
      <c r="D412" s="3">
        <v>10000</v>
      </c>
      <c r="E412" s="3">
        <v>12040.6</v>
      </c>
      <c r="F412" s="2">
        <v>0</v>
      </c>
      <c r="G412" s="2">
        <v>0</v>
      </c>
      <c r="H412" s="2">
        <f t="shared" si="6"/>
        <v>0</v>
      </c>
      <c r="I412" s="2" t="s">
        <v>113</v>
      </c>
      <c r="J412" s="2" t="s">
        <v>59</v>
      </c>
    </row>
    <row r="413" ht="19" customHeight="1" spans="1:10">
      <c r="A413" s="2">
        <v>2</v>
      </c>
      <c r="B413" s="2" t="s">
        <v>3439</v>
      </c>
      <c r="C413" s="2" t="s">
        <v>179</v>
      </c>
      <c r="D413" s="3">
        <v>4107.14</v>
      </c>
      <c r="E413" s="3">
        <v>4271</v>
      </c>
      <c r="F413" s="2">
        <v>0</v>
      </c>
      <c r="G413" s="2">
        <v>0</v>
      </c>
      <c r="H413" s="2">
        <f t="shared" si="6"/>
        <v>0</v>
      </c>
      <c r="I413" s="2" t="s">
        <v>113</v>
      </c>
      <c r="J413" s="2" t="s">
        <v>59</v>
      </c>
    </row>
    <row r="414" ht="19" customHeight="1" spans="1:10">
      <c r="A414" s="2">
        <v>2</v>
      </c>
      <c r="B414" s="2" t="s">
        <v>3232</v>
      </c>
      <c r="C414" s="2" t="s">
        <v>179</v>
      </c>
      <c r="D414" s="3">
        <v>5161.29</v>
      </c>
      <c r="E414" s="3">
        <v>732.8</v>
      </c>
      <c r="F414" s="2">
        <v>0</v>
      </c>
      <c r="G414" s="2">
        <v>0</v>
      </c>
      <c r="H414" s="2">
        <f t="shared" si="6"/>
        <v>0</v>
      </c>
      <c r="I414" s="2" t="s">
        <v>113</v>
      </c>
      <c r="J414" s="2" t="s">
        <v>59</v>
      </c>
    </row>
    <row r="415" ht="19" customHeight="1" spans="1:10">
      <c r="A415" s="2">
        <v>2</v>
      </c>
      <c r="B415" s="2" t="s">
        <v>397</v>
      </c>
      <c r="C415" s="2" t="s">
        <v>179</v>
      </c>
      <c r="D415" s="3">
        <v>10000</v>
      </c>
      <c r="E415" s="3">
        <v>7732.2</v>
      </c>
      <c r="F415" s="2">
        <v>0</v>
      </c>
      <c r="G415" s="2">
        <v>0</v>
      </c>
      <c r="H415" s="2">
        <f t="shared" si="6"/>
        <v>0</v>
      </c>
      <c r="I415" s="2" t="s">
        <v>59</v>
      </c>
      <c r="J415" s="2" t="s">
        <v>59</v>
      </c>
    </row>
    <row r="416" ht="19" customHeight="1" spans="1:10">
      <c r="A416" s="2">
        <v>2</v>
      </c>
      <c r="B416" s="2" t="s">
        <v>3236</v>
      </c>
      <c r="C416" s="2" t="s">
        <v>179</v>
      </c>
      <c r="D416" s="3">
        <v>10000</v>
      </c>
      <c r="E416" s="3">
        <v>9809.5</v>
      </c>
      <c r="F416" s="2">
        <v>0</v>
      </c>
      <c r="G416" s="2">
        <v>0</v>
      </c>
      <c r="H416" s="2">
        <f t="shared" si="6"/>
        <v>0</v>
      </c>
      <c r="I416" s="2" t="s">
        <v>113</v>
      </c>
      <c r="J416" s="2" t="s">
        <v>59</v>
      </c>
    </row>
    <row r="417" ht="19" customHeight="1" spans="1:10">
      <c r="A417" s="2">
        <v>2</v>
      </c>
      <c r="B417" s="2" t="s">
        <v>406</v>
      </c>
      <c r="C417" s="2" t="s">
        <v>179</v>
      </c>
      <c r="D417" s="3">
        <v>10000</v>
      </c>
      <c r="E417" s="3">
        <v>1384.4</v>
      </c>
      <c r="F417" s="2">
        <v>0</v>
      </c>
      <c r="G417" s="2">
        <v>0</v>
      </c>
      <c r="H417" s="2">
        <f t="shared" si="6"/>
        <v>0</v>
      </c>
      <c r="I417" s="2" t="s">
        <v>59</v>
      </c>
      <c r="J417" s="2" t="s">
        <v>59</v>
      </c>
    </row>
    <row r="418" ht="19" customHeight="1" spans="1:10">
      <c r="A418" s="2">
        <v>2</v>
      </c>
      <c r="B418" s="2" t="s">
        <v>3275</v>
      </c>
      <c r="C418" s="2" t="s">
        <v>179</v>
      </c>
      <c r="D418" s="3">
        <v>10000</v>
      </c>
      <c r="E418" s="3">
        <v>7281.4</v>
      </c>
      <c r="F418" s="2">
        <v>0</v>
      </c>
      <c r="G418" s="2">
        <v>0</v>
      </c>
      <c r="H418" s="2">
        <f t="shared" si="6"/>
        <v>0</v>
      </c>
      <c r="I418" s="2" t="s">
        <v>113</v>
      </c>
      <c r="J418" s="2" t="s">
        <v>59</v>
      </c>
    </row>
    <row r="419" ht="19" customHeight="1" spans="1:10">
      <c r="A419" s="2">
        <v>2</v>
      </c>
      <c r="B419" s="2" t="s">
        <v>3450</v>
      </c>
      <c r="C419" s="2" t="s">
        <v>179</v>
      </c>
      <c r="D419" s="3">
        <v>4107.14</v>
      </c>
      <c r="E419" s="3">
        <v>5910.7</v>
      </c>
      <c r="F419" s="2">
        <v>0</v>
      </c>
      <c r="G419" s="2">
        <v>0</v>
      </c>
      <c r="H419" s="2">
        <f t="shared" si="6"/>
        <v>0</v>
      </c>
      <c r="I419" s="2" t="s">
        <v>113</v>
      </c>
      <c r="J419" s="2" t="s">
        <v>59</v>
      </c>
    </row>
    <row r="420" ht="19" customHeight="1" spans="1:10">
      <c r="A420" s="2">
        <v>2</v>
      </c>
      <c r="B420" s="2" t="s">
        <v>3284</v>
      </c>
      <c r="C420" s="2" t="s">
        <v>179</v>
      </c>
      <c r="D420" s="3">
        <v>10000</v>
      </c>
      <c r="E420" s="3">
        <v>5518.3</v>
      </c>
      <c r="F420" s="2">
        <v>0</v>
      </c>
      <c r="G420" s="2">
        <v>0</v>
      </c>
      <c r="H420" s="2">
        <f t="shared" si="6"/>
        <v>0</v>
      </c>
      <c r="I420" s="2" t="s">
        <v>59</v>
      </c>
      <c r="J420" s="2" t="s">
        <v>59</v>
      </c>
    </row>
    <row r="421" ht="19" customHeight="1" spans="1:10">
      <c r="A421" s="2">
        <v>2</v>
      </c>
      <c r="B421" s="2" t="s">
        <v>91</v>
      </c>
      <c r="C421" s="2" t="s">
        <v>179</v>
      </c>
      <c r="D421" s="3">
        <v>6000</v>
      </c>
      <c r="E421" s="3">
        <v>2577.4</v>
      </c>
      <c r="F421" s="2">
        <v>0</v>
      </c>
      <c r="G421" s="2">
        <v>0</v>
      </c>
      <c r="H421" s="2">
        <f t="shared" si="6"/>
        <v>0</v>
      </c>
      <c r="I421" s="2" t="s">
        <v>59</v>
      </c>
      <c r="J421" s="2" t="s">
        <v>59</v>
      </c>
    </row>
    <row r="422" ht="19" customHeight="1" spans="1:10">
      <c r="A422" s="2">
        <v>2</v>
      </c>
      <c r="B422" s="2" t="s">
        <v>261</v>
      </c>
      <c r="C422" s="2" t="s">
        <v>179</v>
      </c>
      <c r="D422" s="3">
        <v>10000</v>
      </c>
      <c r="E422" s="3">
        <v>6067.3</v>
      </c>
      <c r="F422" s="2">
        <v>0</v>
      </c>
      <c r="G422" s="2">
        <v>0</v>
      </c>
      <c r="H422" s="2">
        <f t="shared" si="6"/>
        <v>0</v>
      </c>
      <c r="I422" s="2" t="s">
        <v>113</v>
      </c>
      <c r="J422" s="2" t="s">
        <v>59</v>
      </c>
    </row>
    <row r="423" ht="19" customHeight="1" spans="1:10">
      <c r="A423" s="2">
        <v>2</v>
      </c>
      <c r="B423" s="2" t="s">
        <v>93</v>
      </c>
      <c r="C423" s="2" t="s">
        <v>179</v>
      </c>
      <c r="D423" s="3">
        <v>4548.39</v>
      </c>
      <c r="E423" s="3">
        <v>1121.3</v>
      </c>
      <c r="F423" s="2">
        <v>0</v>
      </c>
      <c r="G423" s="2">
        <v>0</v>
      </c>
      <c r="H423" s="2">
        <f t="shared" si="6"/>
        <v>0</v>
      </c>
      <c r="I423" s="2" t="s">
        <v>59</v>
      </c>
      <c r="J423" s="2" t="s">
        <v>59</v>
      </c>
    </row>
    <row r="424" ht="19" customHeight="1" spans="1:10">
      <c r="A424" s="2">
        <v>2</v>
      </c>
      <c r="B424" s="2" t="s">
        <v>263</v>
      </c>
      <c r="C424" s="2" t="s">
        <v>179</v>
      </c>
      <c r="D424" s="3">
        <v>6000</v>
      </c>
      <c r="E424" s="3">
        <v>8372</v>
      </c>
      <c r="F424" s="2">
        <v>0</v>
      </c>
      <c r="G424" s="2">
        <v>0</v>
      </c>
      <c r="H424" s="2">
        <f t="shared" si="6"/>
        <v>0</v>
      </c>
      <c r="I424" s="2" t="s">
        <v>113</v>
      </c>
      <c r="J424" s="2" t="s">
        <v>59</v>
      </c>
    </row>
    <row r="425" ht="19" customHeight="1" spans="1:10">
      <c r="A425" s="2">
        <v>2</v>
      </c>
      <c r="B425" s="2" t="s">
        <v>267</v>
      </c>
      <c r="C425" s="2" t="s">
        <v>179</v>
      </c>
      <c r="D425" s="3">
        <v>6000</v>
      </c>
      <c r="E425" s="3">
        <v>8356.7</v>
      </c>
      <c r="F425" s="2">
        <v>0</v>
      </c>
      <c r="G425" s="2">
        <v>1</v>
      </c>
      <c r="H425" s="2">
        <f t="shared" si="6"/>
        <v>0</v>
      </c>
      <c r="I425" s="2" t="s">
        <v>113</v>
      </c>
      <c r="J425" s="2" t="s">
        <v>59</v>
      </c>
    </row>
    <row r="426" ht="19" customHeight="1" spans="1:10">
      <c r="A426" s="2">
        <v>2</v>
      </c>
      <c r="B426" s="2" t="s">
        <v>425</v>
      </c>
      <c r="C426" s="2" t="s">
        <v>179</v>
      </c>
      <c r="D426" s="3">
        <v>6000</v>
      </c>
      <c r="E426" s="3">
        <v>241.7</v>
      </c>
      <c r="F426" s="2">
        <v>0</v>
      </c>
      <c r="G426" s="2">
        <v>0</v>
      </c>
      <c r="H426" s="2">
        <f t="shared" si="6"/>
        <v>0</v>
      </c>
      <c r="I426" s="2" t="s">
        <v>113</v>
      </c>
      <c r="J426" s="2" t="s">
        <v>59</v>
      </c>
    </row>
    <row r="427" ht="19" customHeight="1" spans="1:10">
      <c r="A427" s="2">
        <v>2</v>
      </c>
      <c r="B427" s="2" t="s">
        <v>269</v>
      </c>
      <c r="C427" s="2" t="s">
        <v>179</v>
      </c>
      <c r="D427" s="3">
        <v>6000</v>
      </c>
      <c r="E427" s="3">
        <v>10830.4</v>
      </c>
      <c r="F427" s="2">
        <v>1</v>
      </c>
      <c r="G427" s="2">
        <v>1</v>
      </c>
      <c r="H427" s="2">
        <f t="shared" si="6"/>
        <v>0</v>
      </c>
      <c r="I427" s="2" t="s">
        <v>113</v>
      </c>
      <c r="J427" s="2" t="s">
        <v>59</v>
      </c>
    </row>
    <row r="428" ht="19" customHeight="1" spans="1:10">
      <c r="A428" s="2">
        <v>2</v>
      </c>
      <c r="B428" s="2" t="s">
        <v>271</v>
      </c>
      <c r="C428" s="2" t="s">
        <v>179</v>
      </c>
      <c r="D428" s="3">
        <v>6000</v>
      </c>
      <c r="E428" s="3">
        <v>528</v>
      </c>
      <c r="F428" s="2">
        <v>0</v>
      </c>
      <c r="G428" s="2">
        <v>0</v>
      </c>
      <c r="H428" s="2">
        <f t="shared" si="6"/>
        <v>0</v>
      </c>
      <c r="I428" s="2" t="s">
        <v>113</v>
      </c>
      <c r="J428" s="2" t="s">
        <v>59</v>
      </c>
    </row>
    <row r="429" ht="19" customHeight="1" spans="1:10">
      <c r="A429" s="2">
        <v>2</v>
      </c>
      <c r="B429" s="2" t="s">
        <v>3356</v>
      </c>
      <c r="C429" s="2" t="s">
        <v>179</v>
      </c>
      <c r="D429" s="3">
        <v>6000</v>
      </c>
      <c r="E429" s="3">
        <v>12781.7</v>
      </c>
      <c r="F429" s="2">
        <v>2</v>
      </c>
      <c r="G429" s="2">
        <v>1</v>
      </c>
      <c r="H429" s="2">
        <f t="shared" si="6"/>
        <v>1</v>
      </c>
      <c r="I429" s="2" t="s">
        <v>113</v>
      </c>
      <c r="J429" s="2" t="s">
        <v>59</v>
      </c>
    </row>
    <row r="430" ht="19" customHeight="1" spans="1:10">
      <c r="A430" s="2">
        <v>2</v>
      </c>
      <c r="B430" s="2" t="s">
        <v>3374</v>
      </c>
      <c r="C430" s="2" t="s">
        <v>179</v>
      </c>
      <c r="D430" s="3">
        <v>6000</v>
      </c>
      <c r="E430" s="3">
        <v>11857.5</v>
      </c>
      <c r="F430" s="2">
        <v>1</v>
      </c>
      <c r="G430" s="2">
        <v>1</v>
      </c>
      <c r="H430" s="2">
        <f t="shared" si="6"/>
        <v>0</v>
      </c>
      <c r="I430" s="2" t="s">
        <v>113</v>
      </c>
      <c r="J430" s="2" t="s">
        <v>59</v>
      </c>
    </row>
    <row r="431" ht="19" customHeight="1" spans="1:10">
      <c r="A431" s="2">
        <v>2</v>
      </c>
      <c r="B431" s="2" t="s">
        <v>272</v>
      </c>
      <c r="C431" s="2" t="s">
        <v>179</v>
      </c>
      <c r="D431" s="3">
        <v>6000</v>
      </c>
      <c r="E431" s="3">
        <v>10850.9</v>
      </c>
      <c r="F431" s="2">
        <v>1</v>
      </c>
      <c r="G431" s="2">
        <v>1</v>
      </c>
      <c r="H431" s="2">
        <f t="shared" si="6"/>
        <v>0</v>
      </c>
      <c r="I431" s="2" t="s">
        <v>113</v>
      </c>
      <c r="J431" s="2" t="s">
        <v>59</v>
      </c>
    </row>
    <row r="432" ht="19" customHeight="1" spans="1:10">
      <c r="A432" s="2">
        <v>2</v>
      </c>
      <c r="B432" s="2" t="s">
        <v>283</v>
      </c>
      <c r="C432" s="2" t="s">
        <v>274</v>
      </c>
      <c r="D432" s="3">
        <v>6000</v>
      </c>
      <c r="E432" s="3">
        <v>5567.6</v>
      </c>
      <c r="F432" s="2">
        <v>0</v>
      </c>
      <c r="G432" s="2">
        <v>0</v>
      </c>
      <c r="H432" s="2">
        <f t="shared" si="6"/>
        <v>0</v>
      </c>
      <c r="I432" s="2" t="s">
        <v>113</v>
      </c>
      <c r="J432" s="2" t="s">
        <v>59</v>
      </c>
    </row>
    <row r="433" ht="19" customHeight="1" spans="1:10">
      <c r="A433" s="2">
        <v>2</v>
      </c>
      <c r="B433" s="2" t="s">
        <v>288</v>
      </c>
      <c r="C433" s="2" t="s">
        <v>274</v>
      </c>
      <c r="D433" s="3">
        <v>6000</v>
      </c>
      <c r="E433" s="3">
        <v>3633</v>
      </c>
      <c r="F433" s="2">
        <v>0</v>
      </c>
      <c r="G433" s="2">
        <v>0</v>
      </c>
      <c r="H433" s="2">
        <f t="shared" si="6"/>
        <v>0</v>
      </c>
      <c r="I433" s="2" t="s">
        <v>113</v>
      </c>
      <c r="J433" s="2" t="s">
        <v>59</v>
      </c>
    </row>
    <row r="434" ht="19" customHeight="1" spans="1:10">
      <c r="A434" s="2">
        <v>2</v>
      </c>
      <c r="B434" s="2" t="s">
        <v>291</v>
      </c>
      <c r="C434" s="2" t="s">
        <v>274</v>
      </c>
      <c r="D434" s="3">
        <v>6000</v>
      </c>
      <c r="E434" s="3">
        <v>8507.8</v>
      </c>
      <c r="F434" s="2">
        <v>0</v>
      </c>
      <c r="G434" s="2">
        <v>0</v>
      </c>
      <c r="H434" s="2">
        <f t="shared" si="6"/>
        <v>0</v>
      </c>
      <c r="I434" s="2" t="s">
        <v>113</v>
      </c>
      <c r="J434" s="2" t="s">
        <v>59</v>
      </c>
    </row>
    <row r="435" ht="19" customHeight="1" spans="1:10">
      <c r="A435" s="2">
        <v>2</v>
      </c>
      <c r="B435" s="2" t="s">
        <v>298</v>
      </c>
      <c r="C435" s="2" t="s">
        <v>274</v>
      </c>
      <c r="D435" s="3">
        <v>6000</v>
      </c>
      <c r="E435" s="3">
        <v>9016.4</v>
      </c>
      <c r="F435" s="2">
        <v>1</v>
      </c>
      <c r="G435" s="2">
        <v>0</v>
      </c>
      <c r="H435" s="2">
        <f t="shared" si="6"/>
        <v>1</v>
      </c>
      <c r="I435" s="2" t="s">
        <v>113</v>
      </c>
      <c r="J435" s="2" t="s">
        <v>59</v>
      </c>
    </row>
    <row r="436" ht="19" customHeight="1" spans="1:10">
      <c r="A436" s="2">
        <v>2</v>
      </c>
      <c r="B436" s="2" t="s">
        <v>308</v>
      </c>
      <c r="C436" s="2" t="s">
        <v>274</v>
      </c>
      <c r="D436" s="3">
        <v>6000</v>
      </c>
      <c r="E436" s="3">
        <v>8907.8</v>
      </c>
      <c r="F436" s="2">
        <v>0</v>
      </c>
      <c r="G436" s="2">
        <v>0</v>
      </c>
      <c r="H436" s="2">
        <f t="shared" si="6"/>
        <v>0</v>
      </c>
      <c r="I436" s="2" t="s">
        <v>113</v>
      </c>
      <c r="J436" s="2" t="s">
        <v>59</v>
      </c>
    </row>
    <row r="437" ht="19" customHeight="1" spans="1:10">
      <c r="A437" s="2">
        <v>2</v>
      </c>
      <c r="B437" s="2" t="s">
        <v>3152</v>
      </c>
      <c r="C437" s="2" t="s">
        <v>66</v>
      </c>
      <c r="D437" s="3">
        <v>4161.29</v>
      </c>
      <c r="E437" s="3">
        <v>11632.6</v>
      </c>
      <c r="F437" s="2">
        <v>2</v>
      </c>
      <c r="G437" s="2">
        <v>0</v>
      </c>
      <c r="H437" s="2">
        <f t="shared" si="6"/>
        <v>2</v>
      </c>
      <c r="I437" s="2" t="s">
        <v>113</v>
      </c>
      <c r="J437" s="2" t="s">
        <v>59</v>
      </c>
    </row>
    <row r="438" ht="19" customHeight="1" spans="1:10">
      <c r="A438" s="2">
        <v>2</v>
      </c>
      <c r="B438" s="2" t="s">
        <v>3430</v>
      </c>
      <c r="C438" s="2" t="s">
        <v>66</v>
      </c>
      <c r="D438" s="3">
        <v>4285.71</v>
      </c>
      <c r="E438" s="3">
        <v>3928.4</v>
      </c>
      <c r="F438" s="2">
        <v>0</v>
      </c>
      <c r="G438" s="2">
        <v>0</v>
      </c>
      <c r="H438" s="2">
        <f t="shared" si="6"/>
        <v>0</v>
      </c>
      <c r="I438" s="2" t="s">
        <v>113</v>
      </c>
      <c r="J438" s="2" t="s">
        <v>59</v>
      </c>
    </row>
    <row r="439" ht="19" customHeight="1" spans="1:10">
      <c r="A439" s="2">
        <v>2</v>
      </c>
      <c r="B439" s="2" t="s">
        <v>3450</v>
      </c>
      <c r="C439" s="2" t="s">
        <v>66</v>
      </c>
      <c r="D439" s="3">
        <v>357.14</v>
      </c>
      <c r="E439" s="3">
        <v>681.5</v>
      </c>
      <c r="F439" s="2">
        <v>0</v>
      </c>
      <c r="G439" s="2">
        <v>0</v>
      </c>
      <c r="H439" s="2">
        <f t="shared" si="6"/>
        <v>0</v>
      </c>
      <c r="I439" s="2" t="s">
        <v>113</v>
      </c>
      <c r="J439" s="2" t="s">
        <v>59</v>
      </c>
    </row>
    <row r="440" ht="19" customHeight="1" spans="1:10">
      <c r="A440" s="2">
        <v>2</v>
      </c>
      <c r="B440" s="2" t="s">
        <v>97</v>
      </c>
      <c r="C440" s="2" t="s">
        <v>66</v>
      </c>
      <c r="D440" s="3">
        <v>107.14</v>
      </c>
      <c r="E440" s="3">
        <v>46</v>
      </c>
      <c r="F440" s="2">
        <v>0</v>
      </c>
      <c r="G440" s="2">
        <v>0</v>
      </c>
      <c r="H440" s="2">
        <f t="shared" si="6"/>
        <v>0</v>
      </c>
      <c r="I440" s="2" t="s">
        <v>113</v>
      </c>
      <c r="J440" s="2" t="s">
        <v>59</v>
      </c>
    </row>
    <row r="441" ht="19" customHeight="1" spans="1:10">
      <c r="A441" s="2">
        <v>2</v>
      </c>
      <c r="B441" s="2" t="s">
        <v>706</v>
      </c>
      <c r="C441" s="2" t="s">
        <v>66</v>
      </c>
      <c r="D441" s="3">
        <v>4161.29</v>
      </c>
      <c r="E441" s="3">
        <v>8981.4</v>
      </c>
      <c r="F441" s="2">
        <v>1</v>
      </c>
      <c r="G441" s="2">
        <v>0</v>
      </c>
      <c r="H441" s="2">
        <f t="shared" si="6"/>
        <v>1</v>
      </c>
      <c r="I441" s="2" t="s">
        <v>113</v>
      </c>
      <c r="J441" s="2" t="s">
        <v>59</v>
      </c>
    </row>
    <row r="442" ht="19" customHeight="1" spans="1:10">
      <c r="A442" s="2">
        <v>2</v>
      </c>
      <c r="B442" s="2" t="s">
        <v>108</v>
      </c>
      <c r="C442" s="2" t="s">
        <v>66</v>
      </c>
      <c r="D442" s="3">
        <v>107.14</v>
      </c>
      <c r="E442" s="3">
        <v>46</v>
      </c>
      <c r="F442" s="2">
        <v>0</v>
      </c>
      <c r="G442" s="2">
        <v>0</v>
      </c>
      <c r="H442" s="2">
        <f t="shared" si="6"/>
        <v>0</v>
      </c>
      <c r="I442" s="2" t="s">
        <v>113</v>
      </c>
      <c r="J442" s="2" t="s">
        <v>59</v>
      </c>
    </row>
    <row r="443" ht="19" customHeight="1" spans="1:10">
      <c r="A443" s="2">
        <v>2</v>
      </c>
      <c r="B443" s="2" t="s">
        <v>133</v>
      </c>
      <c r="C443" s="2" t="s">
        <v>121</v>
      </c>
      <c r="D443" s="3">
        <v>428.57</v>
      </c>
      <c r="E443" s="3">
        <v>342.9</v>
      </c>
      <c r="F443" s="2">
        <v>0</v>
      </c>
      <c r="G443" s="2">
        <v>0</v>
      </c>
      <c r="H443" s="2">
        <f t="shared" si="6"/>
        <v>0</v>
      </c>
      <c r="I443" s="2" t="s">
        <v>113</v>
      </c>
      <c r="J443" s="2" t="s">
        <v>59</v>
      </c>
    </row>
    <row r="444" ht="19" customHeight="1" spans="1:10">
      <c r="A444" s="2">
        <v>2</v>
      </c>
      <c r="B444" s="2" t="s">
        <v>3038</v>
      </c>
      <c r="C444" s="2" t="s">
        <v>121</v>
      </c>
      <c r="D444" s="3">
        <v>6000</v>
      </c>
      <c r="E444" s="3">
        <v>1593.2</v>
      </c>
      <c r="F444" s="2">
        <v>0</v>
      </c>
      <c r="G444" s="2">
        <v>0</v>
      </c>
      <c r="H444" s="2">
        <f t="shared" si="6"/>
        <v>0</v>
      </c>
      <c r="I444" s="2" t="s">
        <v>59</v>
      </c>
      <c r="J444" s="2" t="s">
        <v>59</v>
      </c>
    </row>
    <row r="445" ht="19" customHeight="1" spans="1:10">
      <c r="A445" s="2">
        <v>2</v>
      </c>
      <c r="B445" s="2" t="s">
        <v>3041</v>
      </c>
      <c r="C445" s="2" t="s">
        <v>121</v>
      </c>
      <c r="D445" s="3">
        <v>6000</v>
      </c>
      <c r="E445" s="3">
        <v>1225.7</v>
      </c>
      <c r="F445" s="2">
        <v>0</v>
      </c>
      <c r="G445" s="2">
        <v>0</v>
      </c>
      <c r="H445" s="2">
        <f t="shared" si="6"/>
        <v>0</v>
      </c>
      <c r="I445" s="2" t="s">
        <v>59</v>
      </c>
      <c r="J445" s="2" t="s">
        <v>59</v>
      </c>
    </row>
    <row r="446" ht="19" customHeight="1" spans="1:10">
      <c r="A446" s="2">
        <v>2</v>
      </c>
      <c r="B446" s="2" t="s">
        <v>464</v>
      </c>
      <c r="C446" s="2" t="s">
        <v>121</v>
      </c>
      <c r="D446" s="3">
        <v>6000</v>
      </c>
      <c r="E446" s="3">
        <v>1360.8</v>
      </c>
      <c r="F446" s="2">
        <v>0</v>
      </c>
      <c r="G446" s="2">
        <v>0</v>
      </c>
      <c r="H446" s="2">
        <f t="shared" si="6"/>
        <v>0</v>
      </c>
      <c r="I446" s="2" t="s">
        <v>59</v>
      </c>
      <c r="J446" s="2" t="s">
        <v>59</v>
      </c>
    </row>
    <row r="447" ht="19" customHeight="1" spans="1:10">
      <c r="A447" s="2">
        <v>2</v>
      </c>
      <c r="B447" s="2" t="s">
        <v>487</v>
      </c>
      <c r="C447" s="2" t="s">
        <v>121</v>
      </c>
      <c r="D447" s="3">
        <v>6000</v>
      </c>
      <c r="E447" s="3">
        <v>4694.2</v>
      </c>
      <c r="F447" s="2">
        <v>0</v>
      </c>
      <c r="G447" s="2">
        <v>0</v>
      </c>
      <c r="H447" s="2">
        <f t="shared" si="6"/>
        <v>0</v>
      </c>
      <c r="I447" s="2" t="s">
        <v>113</v>
      </c>
      <c r="J447" s="2" t="s">
        <v>59</v>
      </c>
    </row>
    <row r="448" ht="19" customHeight="1" spans="1:10">
      <c r="A448" s="2">
        <v>2</v>
      </c>
      <c r="B448" s="2" t="s">
        <v>579</v>
      </c>
      <c r="C448" s="2" t="s">
        <v>121</v>
      </c>
      <c r="D448" s="3">
        <v>6000</v>
      </c>
      <c r="E448" s="3">
        <v>1678.2</v>
      </c>
      <c r="F448" s="2">
        <v>0</v>
      </c>
      <c r="G448" s="2">
        <v>0</v>
      </c>
      <c r="H448" s="2">
        <f t="shared" si="6"/>
        <v>0</v>
      </c>
      <c r="I448" s="2" t="s">
        <v>59</v>
      </c>
      <c r="J448" s="2" t="s">
        <v>59</v>
      </c>
    </row>
    <row r="449" ht="19" customHeight="1" spans="1:10">
      <c r="A449" s="2">
        <v>2</v>
      </c>
      <c r="B449" s="2" t="s">
        <v>580</v>
      </c>
      <c r="C449" s="2" t="s">
        <v>121</v>
      </c>
      <c r="D449" s="3">
        <v>6000</v>
      </c>
      <c r="E449" s="3">
        <v>2648.9</v>
      </c>
      <c r="F449" s="2">
        <v>0</v>
      </c>
      <c r="G449" s="2">
        <v>0</v>
      </c>
      <c r="H449" s="2">
        <f t="shared" si="6"/>
        <v>0</v>
      </c>
      <c r="I449" s="2" t="s">
        <v>59</v>
      </c>
      <c r="J449" s="2" t="s">
        <v>59</v>
      </c>
    </row>
    <row r="450" ht="19" customHeight="1" spans="1:10">
      <c r="A450" s="2">
        <v>2</v>
      </c>
      <c r="B450" s="2" t="s">
        <v>581</v>
      </c>
      <c r="C450" s="2" t="s">
        <v>121</v>
      </c>
      <c r="D450" s="3">
        <v>6000</v>
      </c>
      <c r="E450" s="3">
        <v>11.7</v>
      </c>
      <c r="F450" s="2">
        <v>0</v>
      </c>
      <c r="G450" s="2">
        <v>0</v>
      </c>
      <c r="H450" s="2">
        <f t="shared" ref="H450:H513" si="7">MAX(0,F450-G450)</f>
        <v>0</v>
      </c>
      <c r="I450" s="2" t="s">
        <v>59</v>
      </c>
      <c r="J450" s="2" t="s">
        <v>59</v>
      </c>
    </row>
    <row r="451" ht="19" customHeight="1" spans="1:10">
      <c r="A451" s="2">
        <v>2</v>
      </c>
      <c r="B451" s="2" t="s">
        <v>583</v>
      </c>
      <c r="C451" s="2" t="s">
        <v>121</v>
      </c>
      <c r="D451" s="3">
        <v>6000</v>
      </c>
      <c r="E451" s="3">
        <v>2554.3</v>
      </c>
      <c r="F451" s="2">
        <v>0</v>
      </c>
      <c r="G451" s="2">
        <v>0</v>
      </c>
      <c r="H451" s="2">
        <f t="shared" si="7"/>
        <v>0</v>
      </c>
      <c r="I451" s="2" t="s">
        <v>59</v>
      </c>
      <c r="J451" s="2" t="s">
        <v>59</v>
      </c>
    </row>
    <row r="452" ht="19" customHeight="1" spans="1:10">
      <c r="A452" s="2">
        <v>2</v>
      </c>
      <c r="B452" s="2" t="s">
        <v>490</v>
      </c>
      <c r="C452" s="2" t="s">
        <v>121</v>
      </c>
      <c r="D452" s="3">
        <v>6000</v>
      </c>
      <c r="E452" s="3">
        <v>4546</v>
      </c>
      <c r="F452" s="2">
        <v>0</v>
      </c>
      <c r="G452" s="2">
        <v>0</v>
      </c>
      <c r="H452" s="2">
        <f t="shared" si="7"/>
        <v>0</v>
      </c>
      <c r="I452" s="2" t="s">
        <v>113</v>
      </c>
      <c r="J452" s="2" t="s">
        <v>59</v>
      </c>
    </row>
    <row r="453" ht="19" customHeight="1" spans="1:10">
      <c r="A453" s="2">
        <v>2</v>
      </c>
      <c r="B453" s="2" t="s">
        <v>584</v>
      </c>
      <c r="C453" s="2" t="s">
        <v>121</v>
      </c>
      <c r="D453" s="3">
        <v>6000</v>
      </c>
      <c r="E453" s="3">
        <v>1122.3</v>
      </c>
      <c r="F453" s="2">
        <v>0</v>
      </c>
      <c r="G453" s="2">
        <v>0</v>
      </c>
      <c r="H453" s="2">
        <f t="shared" si="7"/>
        <v>0</v>
      </c>
      <c r="I453" s="2" t="s">
        <v>59</v>
      </c>
      <c r="J453" s="2" t="s">
        <v>59</v>
      </c>
    </row>
    <row r="454" ht="19" customHeight="1" spans="1:10">
      <c r="A454" s="2">
        <v>2</v>
      </c>
      <c r="B454" s="2" t="s">
        <v>585</v>
      </c>
      <c r="C454" s="2" t="s">
        <v>121</v>
      </c>
      <c r="D454" s="3">
        <v>6000</v>
      </c>
      <c r="E454" s="3">
        <v>924.3</v>
      </c>
      <c r="F454" s="2">
        <v>0</v>
      </c>
      <c r="G454" s="2">
        <v>0</v>
      </c>
      <c r="H454" s="2">
        <f t="shared" si="7"/>
        <v>0</v>
      </c>
      <c r="I454" s="2" t="s">
        <v>59</v>
      </c>
      <c r="J454" s="2" t="s">
        <v>59</v>
      </c>
    </row>
    <row r="455" ht="19" customHeight="1" spans="1:10">
      <c r="A455" s="2">
        <v>2</v>
      </c>
      <c r="B455" s="2" t="s">
        <v>587</v>
      </c>
      <c r="C455" s="2" t="s">
        <v>121</v>
      </c>
      <c r="D455" s="3">
        <v>6000</v>
      </c>
      <c r="E455" s="3">
        <v>1842.9</v>
      </c>
      <c r="F455" s="2">
        <v>0</v>
      </c>
      <c r="G455" s="2">
        <v>0</v>
      </c>
      <c r="H455" s="2">
        <f t="shared" si="7"/>
        <v>0</v>
      </c>
      <c r="I455" s="2" t="s">
        <v>59</v>
      </c>
      <c r="J455" s="2" t="s">
        <v>59</v>
      </c>
    </row>
    <row r="456" ht="19" customHeight="1" spans="1:10">
      <c r="A456" s="2">
        <v>2</v>
      </c>
      <c r="B456" s="2" t="s">
        <v>591</v>
      </c>
      <c r="C456" s="2" t="s">
        <v>121</v>
      </c>
      <c r="D456" s="3">
        <v>6000</v>
      </c>
      <c r="E456" s="3">
        <v>1733</v>
      </c>
      <c r="F456" s="2">
        <v>0</v>
      </c>
      <c r="G456" s="2">
        <v>0</v>
      </c>
      <c r="H456" s="2">
        <f t="shared" si="7"/>
        <v>0</v>
      </c>
      <c r="I456" s="2" t="s">
        <v>59</v>
      </c>
      <c r="J456" s="2" t="s">
        <v>59</v>
      </c>
    </row>
    <row r="457" ht="19" customHeight="1" spans="1:10">
      <c r="A457" s="2">
        <v>2</v>
      </c>
      <c r="B457" s="2" t="s">
        <v>593</v>
      </c>
      <c r="C457" s="2" t="s">
        <v>121</v>
      </c>
      <c r="D457" s="3">
        <v>6000</v>
      </c>
      <c r="E457" s="3">
        <v>1617.7</v>
      </c>
      <c r="F457" s="2">
        <v>0</v>
      </c>
      <c r="G457" s="2">
        <v>0</v>
      </c>
      <c r="H457" s="2">
        <f t="shared" si="7"/>
        <v>0</v>
      </c>
      <c r="I457" s="2" t="s">
        <v>59</v>
      </c>
      <c r="J457" s="2" t="s">
        <v>59</v>
      </c>
    </row>
    <row r="458" ht="19" customHeight="1" spans="1:10">
      <c r="A458" s="2">
        <v>2</v>
      </c>
      <c r="B458" s="2" t="s">
        <v>3074</v>
      </c>
      <c r="C458" s="2" t="s">
        <v>121</v>
      </c>
      <c r="D458" s="3">
        <v>6000</v>
      </c>
      <c r="E458" s="3">
        <v>4441</v>
      </c>
      <c r="F458" s="2">
        <v>0</v>
      </c>
      <c r="G458" s="2">
        <v>0</v>
      </c>
      <c r="H458" s="2">
        <f t="shared" si="7"/>
        <v>0</v>
      </c>
      <c r="I458" s="2" t="s">
        <v>59</v>
      </c>
      <c r="J458" s="2" t="s">
        <v>59</v>
      </c>
    </row>
    <row r="459" ht="19" customHeight="1" spans="1:10">
      <c r="A459" s="2">
        <v>2</v>
      </c>
      <c r="B459" s="2" t="s">
        <v>594</v>
      </c>
      <c r="C459" s="2" t="s">
        <v>121</v>
      </c>
      <c r="D459" s="3">
        <v>6000</v>
      </c>
      <c r="E459" s="3">
        <v>4245.3</v>
      </c>
      <c r="F459" s="2">
        <v>0</v>
      </c>
      <c r="G459" s="2">
        <v>0</v>
      </c>
      <c r="H459" s="2">
        <f t="shared" si="7"/>
        <v>0</v>
      </c>
      <c r="I459" s="2" t="s">
        <v>59</v>
      </c>
      <c r="J459" s="2" t="s">
        <v>59</v>
      </c>
    </row>
    <row r="460" ht="19" customHeight="1" spans="1:10">
      <c r="A460" s="2">
        <v>2</v>
      </c>
      <c r="B460" s="2" t="s">
        <v>597</v>
      </c>
      <c r="C460" s="2" t="s">
        <v>121</v>
      </c>
      <c r="D460" s="3">
        <v>6000</v>
      </c>
      <c r="E460" s="3">
        <v>1200.2</v>
      </c>
      <c r="F460" s="2">
        <v>0</v>
      </c>
      <c r="G460" s="2">
        <v>0</v>
      </c>
      <c r="H460" s="2">
        <f t="shared" si="7"/>
        <v>0</v>
      </c>
      <c r="I460" s="2" t="s">
        <v>59</v>
      </c>
      <c r="J460" s="2" t="s">
        <v>59</v>
      </c>
    </row>
    <row r="461" ht="19" customHeight="1" spans="1:10">
      <c r="A461" s="2">
        <v>2</v>
      </c>
      <c r="B461" s="2" t="s">
        <v>600</v>
      </c>
      <c r="C461" s="2" t="s">
        <v>121</v>
      </c>
      <c r="D461" s="3">
        <v>6000</v>
      </c>
      <c r="E461" s="3">
        <v>1839.6</v>
      </c>
      <c r="F461" s="2">
        <v>0</v>
      </c>
      <c r="G461" s="2">
        <v>0</v>
      </c>
      <c r="H461" s="2">
        <f t="shared" si="7"/>
        <v>0</v>
      </c>
      <c r="I461" s="2" t="s">
        <v>59</v>
      </c>
      <c r="J461" s="2" t="s">
        <v>59</v>
      </c>
    </row>
    <row r="462" ht="19" customHeight="1" spans="1:10">
      <c r="A462" s="2">
        <v>2</v>
      </c>
      <c r="B462" s="2" t="s">
        <v>601</v>
      </c>
      <c r="C462" s="2" t="s">
        <v>121</v>
      </c>
      <c r="D462" s="3">
        <v>6000</v>
      </c>
      <c r="E462" s="3">
        <v>4500.3</v>
      </c>
      <c r="F462" s="2">
        <v>0</v>
      </c>
      <c r="G462" s="2">
        <v>0</v>
      </c>
      <c r="H462" s="2">
        <f t="shared" si="7"/>
        <v>0</v>
      </c>
      <c r="I462" s="2" t="s">
        <v>59</v>
      </c>
      <c r="J462" s="2" t="s">
        <v>59</v>
      </c>
    </row>
    <row r="463" ht="19" customHeight="1" spans="1:10">
      <c r="A463" s="2">
        <v>2</v>
      </c>
      <c r="B463" s="2" t="s">
        <v>491</v>
      </c>
      <c r="C463" s="2" t="s">
        <v>121</v>
      </c>
      <c r="D463" s="3">
        <v>6000</v>
      </c>
      <c r="E463" s="3">
        <v>4782.4</v>
      </c>
      <c r="F463" s="2">
        <v>0</v>
      </c>
      <c r="G463" s="2">
        <v>0</v>
      </c>
      <c r="H463" s="2">
        <f t="shared" si="7"/>
        <v>0</v>
      </c>
      <c r="I463" s="2" t="s">
        <v>59</v>
      </c>
      <c r="J463" s="2" t="s">
        <v>59</v>
      </c>
    </row>
    <row r="464" ht="19" customHeight="1" spans="1:10">
      <c r="A464" s="2">
        <v>2</v>
      </c>
      <c r="B464" s="2" t="s">
        <v>3087</v>
      </c>
      <c r="C464" s="2" t="s">
        <v>121</v>
      </c>
      <c r="D464" s="3">
        <v>6000</v>
      </c>
      <c r="E464" s="3">
        <v>926.8</v>
      </c>
      <c r="F464" s="2">
        <v>0</v>
      </c>
      <c r="G464" s="2">
        <v>0</v>
      </c>
      <c r="H464" s="2">
        <f t="shared" si="7"/>
        <v>0</v>
      </c>
      <c r="I464" s="2" t="s">
        <v>59</v>
      </c>
      <c r="J464" s="2" t="s">
        <v>59</v>
      </c>
    </row>
    <row r="465" ht="19" customHeight="1" spans="1:10">
      <c r="A465" s="2">
        <v>2</v>
      </c>
      <c r="B465" s="2" t="s">
        <v>603</v>
      </c>
      <c r="C465" s="2" t="s">
        <v>121</v>
      </c>
      <c r="D465" s="3">
        <v>6000</v>
      </c>
      <c r="E465" s="3">
        <v>2351.5</v>
      </c>
      <c r="F465" s="2">
        <v>0</v>
      </c>
      <c r="G465" s="2">
        <v>0</v>
      </c>
      <c r="H465" s="2">
        <f t="shared" si="7"/>
        <v>0</v>
      </c>
      <c r="I465" s="2" t="s">
        <v>59</v>
      </c>
      <c r="J465" s="2" t="s">
        <v>59</v>
      </c>
    </row>
    <row r="466" ht="19" customHeight="1" spans="1:10">
      <c r="A466" s="2">
        <v>2</v>
      </c>
      <c r="B466" s="2" t="s">
        <v>607</v>
      </c>
      <c r="C466" s="2" t="s">
        <v>121</v>
      </c>
      <c r="D466" s="3">
        <v>6000</v>
      </c>
      <c r="E466" s="3">
        <v>247.7</v>
      </c>
      <c r="F466" s="2">
        <v>0</v>
      </c>
      <c r="G466" s="2">
        <v>0</v>
      </c>
      <c r="H466" s="2">
        <f t="shared" si="7"/>
        <v>0</v>
      </c>
      <c r="I466" s="2" t="s">
        <v>59</v>
      </c>
      <c r="J466" s="2" t="s">
        <v>59</v>
      </c>
    </row>
    <row r="467" ht="19" customHeight="1" spans="1:10">
      <c r="A467" s="2">
        <v>2</v>
      </c>
      <c r="B467" s="2" t="s">
        <v>3092</v>
      </c>
      <c r="C467" s="2" t="s">
        <v>121</v>
      </c>
      <c r="D467" s="3">
        <v>6000</v>
      </c>
      <c r="E467" s="3">
        <v>3599.2</v>
      </c>
      <c r="F467" s="2">
        <v>0</v>
      </c>
      <c r="G467" s="2">
        <v>0</v>
      </c>
      <c r="H467" s="2">
        <f t="shared" si="7"/>
        <v>0</v>
      </c>
      <c r="I467" s="2" t="s">
        <v>59</v>
      </c>
      <c r="J467" s="2" t="s">
        <v>59</v>
      </c>
    </row>
    <row r="468" ht="19" customHeight="1" spans="1:10">
      <c r="A468" s="2">
        <v>2</v>
      </c>
      <c r="B468" s="2" t="s">
        <v>493</v>
      </c>
      <c r="C468" s="2" t="s">
        <v>121</v>
      </c>
      <c r="D468" s="3">
        <v>6000</v>
      </c>
      <c r="E468" s="3">
        <v>2494.1</v>
      </c>
      <c r="F468" s="2">
        <v>0</v>
      </c>
      <c r="G468" s="2">
        <v>0</v>
      </c>
      <c r="H468" s="2">
        <f t="shared" si="7"/>
        <v>0</v>
      </c>
      <c r="I468" s="2" t="s">
        <v>59</v>
      </c>
      <c r="J468" s="2" t="s">
        <v>59</v>
      </c>
    </row>
    <row r="469" ht="19" customHeight="1" spans="1:10">
      <c r="A469" s="2">
        <v>2</v>
      </c>
      <c r="B469" s="2" t="s">
        <v>609</v>
      </c>
      <c r="C469" s="2" t="s">
        <v>121</v>
      </c>
      <c r="D469" s="3">
        <v>10000</v>
      </c>
      <c r="E469" s="3">
        <v>782.3</v>
      </c>
      <c r="F469" s="2">
        <v>0</v>
      </c>
      <c r="G469" s="2">
        <v>0</v>
      </c>
      <c r="H469" s="2">
        <f t="shared" si="7"/>
        <v>0</v>
      </c>
      <c r="I469" s="2" t="s">
        <v>59</v>
      </c>
      <c r="J469" s="2" t="s">
        <v>59</v>
      </c>
    </row>
    <row r="470" ht="19" customHeight="1" spans="1:10">
      <c r="A470" s="2">
        <v>2</v>
      </c>
      <c r="B470" s="2" t="s">
        <v>145</v>
      </c>
      <c r="C470" s="2" t="s">
        <v>121</v>
      </c>
      <c r="D470" s="3">
        <v>10000</v>
      </c>
      <c r="E470" s="3">
        <v>6434.1</v>
      </c>
      <c r="F470" s="2">
        <v>0</v>
      </c>
      <c r="G470" s="2">
        <v>0</v>
      </c>
      <c r="H470" s="2">
        <f t="shared" si="7"/>
        <v>0</v>
      </c>
      <c r="I470" s="2" t="s">
        <v>113</v>
      </c>
      <c r="J470" s="2" t="s">
        <v>59</v>
      </c>
    </row>
    <row r="471" ht="19" customHeight="1" spans="1:10">
      <c r="A471" s="2">
        <v>2</v>
      </c>
      <c r="B471" s="2" t="s">
        <v>146</v>
      </c>
      <c r="C471" s="2" t="s">
        <v>121</v>
      </c>
      <c r="D471" s="3">
        <v>10000</v>
      </c>
      <c r="E471" s="3">
        <v>717</v>
      </c>
      <c r="F471" s="2">
        <v>0</v>
      </c>
      <c r="G471" s="2">
        <v>0</v>
      </c>
      <c r="H471" s="2">
        <f t="shared" si="7"/>
        <v>0</v>
      </c>
      <c r="I471" s="2" t="s">
        <v>59</v>
      </c>
      <c r="J471" s="2" t="s">
        <v>59</v>
      </c>
    </row>
    <row r="472" ht="19" customHeight="1" spans="1:10">
      <c r="A472" s="2">
        <v>2</v>
      </c>
      <c r="B472" s="2" t="s">
        <v>153</v>
      </c>
      <c r="C472" s="2" t="s">
        <v>121</v>
      </c>
      <c r="D472" s="3">
        <v>10000</v>
      </c>
      <c r="E472" s="3">
        <v>12103.7</v>
      </c>
      <c r="F472" s="2">
        <v>0</v>
      </c>
      <c r="G472" s="2">
        <v>0</v>
      </c>
      <c r="H472" s="2">
        <f t="shared" si="7"/>
        <v>0</v>
      </c>
      <c r="I472" s="2" t="s">
        <v>113</v>
      </c>
      <c r="J472" s="2" t="s">
        <v>59</v>
      </c>
    </row>
    <row r="473" ht="19" customHeight="1" spans="1:10">
      <c r="A473" s="2">
        <v>2</v>
      </c>
      <c r="B473" s="2" t="s">
        <v>3135</v>
      </c>
      <c r="C473" s="2" t="s">
        <v>121</v>
      </c>
      <c r="D473" s="3">
        <v>6000</v>
      </c>
      <c r="E473" s="3">
        <v>2266.3</v>
      </c>
      <c r="F473" s="2">
        <v>0</v>
      </c>
      <c r="G473" s="2">
        <v>0</v>
      </c>
      <c r="H473" s="2">
        <f t="shared" si="7"/>
        <v>0</v>
      </c>
      <c r="I473" s="2" t="s">
        <v>59</v>
      </c>
      <c r="J473" s="2" t="s">
        <v>59</v>
      </c>
    </row>
    <row r="474" ht="19" customHeight="1" spans="1:10">
      <c r="A474" s="2">
        <v>2</v>
      </c>
      <c r="B474" s="2" t="s">
        <v>156</v>
      </c>
      <c r="C474" s="2" t="s">
        <v>121</v>
      </c>
      <c r="D474" s="3">
        <v>10000</v>
      </c>
      <c r="E474" s="3">
        <v>933.9</v>
      </c>
      <c r="F474" s="2">
        <v>0</v>
      </c>
      <c r="G474" s="2">
        <v>0</v>
      </c>
      <c r="H474" s="2">
        <f t="shared" si="7"/>
        <v>0</v>
      </c>
      <c r="I474" s="2" t="s">
        <v>59</v>
      </c>
      <c r="J474" s="2" t="s">
        <v>59</v>
      </c>
    </row>
    <row r="475" ht="19" customHeight="1" spans="1:10">
      <c r="A475" s="2">
        <v>2</v>
      </c>
      <c r="B475" s="2" t="s">
        <v>3140</v>
      </c>
      <c r="C475" s="2" t="s">
        <v>121</v>
      </c>
      <c r="D475" s="3">
        <v>10000</v>
      </c>
      <c r="E475" s="3">
        <v>453.5</v>
      </c>
      <c r="F475" s="2">
        <v>0</v>
      </c>
      <c r="G475" s="2">
        <v>0</v>
      </c>
      <c r="H475" s="2">
        <f t="shared" si="7"/>
        <v>0</v>
      </c>
      <c r="I475" s="2" t="s">
        <v>59</v>
      </c>
      <c r="J475" s="2" t="s">
        <v>59</v>
      </c>
    </row>
    <row r="476" ht="19" customHeight="1" spans="1:10">
      <c r="A476" s="2">
        <v>2</v>
      </c>
      <c r="B476" s="2" t="s">
        <v>3142</v>
      </c>
      <c r="C476" s="2" t="s">
        <v>121</v>
      </c>
      <c r="D476" s="3">
        <v>10000</v>
      </c>
      <c r="E476" s="3">
        <v>720.5</v>
      </c>
      <c r="F476" s="2">
        <v>0</v>
      </c>
      <c r="G476" s="2">
        <v>0</v>
      </c>
      <c r="H476" s="2">
        <f t="shared" si="7"/>
        <v>0</v>
      </c>
      <c r="I476" s="2" t="s">
        <v>59</v>
      </c>
      <c r="J476" s="2" t="s">
        <v>59</v>
      </c>
    </row>
    <row r="477" ht="19" customHeight="1" spans="1:10">
      <c r="A477" s="2">
        <v>2</v>
      </c>
      <c r="B477" s="2" t="s">
        <v>621</v>
      </c>
      <c r="C477" s="2" t="s">
        <v>121</v>
      </c>
      <c r="D477" s="3">
        <v>10000</v>
      </c>
      <c r="E477" s="3">
        <v>531.8</v>
      </c>
      <c r="F477" s="2">
        <v>0</v>
      </c>
      <c r="G477" s="2">
        <v>0</v>
      </c>
      <c r="H477" s="2">
        <f t="shared" si="7"/>
        <v>0</v>
      </c>
      <c r="I477" s="2" t="s">
        <v>59</v>
      </c>
      <c r="J477" s="2" t="s">
        <v>59</v>
      </c>
    </row>
    <row r="478" ht="19" customHeight="1" spans="1:10">
      <c r="A478" s="2">
        <v>2</v>
      </c>
      <c r="B478" s="2" t="s">
        <v>624</v>
      </c>
      <c r="C478" s="2" t="s">
        <v>121</v>
      </c>
      <c r="D478" s="3">
        <v>6000</v>
      </c>
      <c r="E478" s="3">
        <v>2563.5</v>
      </c>
      <c r="F478" s="2">
        <v>0</v>
      </c>
      <c r="G478" s="2">
        <v>0</v>
      </c>
      <c r="H478" s="2">
        <f t="shared" si="7"/>
        <v>0</v>
      </c>
      <c r="I478" s="2" t="s">
        <v>59</v>
      </c>
      <c r="J478" s="2" t="s">
        <v>59</v>
      </c>
    </row>
    <row r="479" ht="19" customHeight="1" spans="1:10">
      <c r="A479" s="2">
        <v>2</v>
      </c>
      <c r="B479" s="2" t="s">
        <v>160</v>
      </c>
      <c r="C479" s="2" t="s">
        <v>121</v>
      </c>
      <c r="D479" s="3">
        <v>10000</v>
      </c>
      <c r="E479" s="3">
        <v>20712.2</v>
      </c>
      <c r="F479" s="2">
        <v>2</v>
      </c>
      <c r="G479" s="2">
        <v>1</v>
      </c>
      <c r="H479" s="2">
        <f t="shared" si="7"/>
        <v>1</v>
      </c>
      <c r="I479" s="2" t="s">
        <v>113</v>
      </c>
      <c r="J479" s="2" t="s">
        <v>59</v>
      </c>
    </row>
    <row r="480" ht="19" customHeight="1" spans="1:10">
      <c r="A480" s="2">
        <v>2</v>
      </c>
      <c r="B480" s="2" t="s">
        <v>3169</v>
      </c>
      <c r="C480" s="2" t="s">
        <v>121</v>
      </c>
      <c r="D480" s="3">
        <v>10000</v>
      </c>
      <c r="E480" s="3">
        <v>1102.2</v>
      </c>
      <c r="F480" s="2">
        <v>0</v>
      </c>
      <c r="G480" s="2">
        <v>0</v>
      </c>
      <c r="H480" s="2">
        <f t="shared" si="7"/>
        <v>0</v>
      </c>
      <c r="I480" s="2" t="s">
        <v>59</v>
      </c>
      <c r="J480" s="2" t="s">
        <v>59</v>
      </c>
    </row>
    <row r="481" ht="19" customHeight="1" spans="1:10">
      <c r="A481" s="2">
        <v>2</v>
      </c>
      <c r="B481" s="2" t="s">
        <v>628</v>
      </c>
      <c r="C481" s="2" t="s">
        <v>121</v>
      </c>
      <c r="D481" s="3">
        <v>10000</v>
      </c>
      <c r="E481" s="3">
        <v>6226.4</v>
      </c>
      <c r="F481" s="2">
        <v>0</v>
      </c>
      <c r="G481" s="2">
        <v>0</v>
      </c>
      <c r="H481" s="2">
        <f t="shared" si="7"/>
        <v>0</v>
      </c>
      <c r="I481" s="2" t="s">
        <v>113</v>
      </c>
      <c r="J481" s="2" t="s">
        <v>59</v>
      </c>
    </row>
    <row r="482" ht="19" customHeight="1" spans="1:10">
      <c r="A482" s="2">
        <v>2</v>
      </c>
      <c r="B482" s="2" t="s">
        <v>3175</v>
      </c>
      <c r="C482" s="2" t="s">
        <v>121</v>
      </c>
      <c r="D482" s="3">
        <v>10000</v>
      </c>
      <c r="E482" s="3">
        <v>7831.1</v>
      </c>
      <c r="F482" s="2">
        <v>0</v>
      </c>
      <c r="G482" s="2">
        <v>0</v>
      </c>
      <c r="H482" s="2">
        <f t="shared" si="7"/>
        <v>0</v>
      </c>
      <c r="I482" s="2" t="s">
        <v>113</v>
      </c>
      <c r="J482" s="2" t="s">
        <v>59</v>
      </c>
    </row>
    <row r="483" ht="19" customHeight="1" spans="1:10">
      <c r="A483" s="2">
        <v>2</v>
      </c>
      <c r="B483" s="2" t="s">
        <v>164</v>
      </c>
      <c r="C483" s="2" t="s">
        <v>121</v>
      </c>
      <c r="D483" s="3">
        <v>10000</v>
      </c>
      <c r="E483" s="3">
        <v>702</v>
      </c>
      <c r="F483" s="2">
        <v>0</v>
      </c>
      <c r="G483" s="2">
        <v>0</v>
      </c>
      <c r="H483" s="2">
        <f t="shared" si="7"/>
        <v>0</v>
      </c>
      <c r="I483" s="2" t="s">
        <v>59</v>
      </c>
      <c r="J483" s="2" t="s">
        <v>59</v>
      </c>
    </row>
    <row r="484" ht="19" customHeight="1" spans="1:10">
      <c r="A484" s="2">
        <v>2</v>
      </c>
      <c r="B484" s="2" t="s">
        <v>630</v>
      </c>
      <c r="C484" s="2" t="s">
        <v>121</v>
      </c>
      <c r="D484" s="3">
        <v>6000</v>
      </c>
      <c r="E484" s="3">
        <v>1902</v>
      </c>
      <c r="F484" s="2">
        <v>0</v>
      </c>
      <c r="G484" s="2">
        <v>0</v>
      </c>
      <c r="H484" s="2">
        <f t="shared" si="7"/>
        <v>0</v>
      </c>
      <c r="I484" s="2" t="s">
        <v>59</v>
      </c>
      <c r="J484" s="2" t="s">
        <v>59</v>
      </c>
    </row>
    <row r="485" ht="19" customHeight="1" spans="1:10">
      <c r="A485" s="2">
        <v>2</v>
      </c>
      <c r="B485" s="2" t="s">
        <v>499</v>
      </c>
      <c r="C485" s="2" t="s">
        <v>121</v>
      </c>
      <c r="D485" s="3">
        <v>6000</v>
      </c>
      <c r="E485" s="3">
        <v>873.9</v>
      </c>
      <c r="F485" s="2">
        <v>0</v>
      </c>
      <c r="G485" s="2">
        <v>0</v>
      </c>
      <c r="H485" s="2">
        <f t="shared" si="7"/>
        <v>0</v>
      </c>
      <c r="I485" s="2" t="s">
        <v>113</v>
      </c>
      <c r="J485" s="2" t="s">
        <v>59</v>
      </c>
    </row>
    <row r="486" ht="19" customHeight="1" spans="1:10">
      <c r="A486" s="2">
        <v>2</v>
      </c>
      <c r="B486" s="2" t="s">
        <v>3186</v>
      </c>
      <c r="C486" s="2" t="s">
        <v>121</v>
      </c>
      <c r="D486" s="3">
        <v>10000</v>
      </c>
      <c r="E486" s="3">
        <v>413.7</v>
      </c>
      <c r="F486" s="2">
        <v>0</v>
      </c>
      <c r="G486" s="2">
        <v>0</v>
      </c>
      <c r="H486" s="2">
        <f t="shared" si="7"/>
        <v>0</v>
      </c>
      <c r="I486" s="2" t="s">
        <v>59</v>
      </c>
      <c r="J486" s="2" t="s">
        <v>59</v>
      </c>
    </row>
    <row r="487" ht="19" customHeight="1" spans="1:10">
      <c r="A487" s="2">
        <v>2</v>
      </c>
      <c r="B487" s="2" t="s">
        <v>501</v>
      </c>
      <c r="C487" s="2" t="s">
        <v>121</v>
      </c>
      <c r="D487" s="3">
        <v>6000</v>
      </c>
      <c r="E487" s="3">
        <v>2838.6</v>
      </c>
      <c r="F487" s="2">
        <v>0</v>
      </c>
      <c r="G487" s="2">
        <v>0</v>
      </c>
      <c r="H487" s="2">
        <f t="shared" si="7"/>
        <v>0</v>
      </c>
      <c r="I487" s="2" t="s">
        <v>59</v>
      </c>
      <c r="J487" s="2" t="s">
        <v>59</v>
      </c>
    </row>
    <row r="488" ht="19" customHeight="1" spans="1:10">
      <c r="A488" s="2">
        <v>2</v>
      </c>
      <c r="B488" s="2" t="s">
        <v>166</v>
      </c>
      <c r="C488" s="2" t="s">
        <v>121</v>
      </c>
      <c r="D488" s="3">
        <v>10000</v>
      </c>
      <c r="E488" s="3">
        <v>277.8</v>
      </c>
      <c r="F488" s="2">
        <v>0</v>
      </c>
      <c r="G488" s="2">
        <v>0</v>
      </c>
      <c r="H488" s="2">
        <f t="shared" si="7"/>
        <v>0</v>
      </c>
      <c r="I488" s="2" t="s">
        <v>59</v>
      </c>
      <c r="J488" s="2" t="s">
        <v>59</v>
      </c>
    </row>
    <row r="489" ht="19" customHeight="1" spans="1:10">
      <c r="A489" s="2">
        <v>2</v>
      </c>
      <c r="B489" s="2" t="s">
        <v>109</v>
      </c>
      <c r="C489" s="2" t="s">
        <v>121</v>
      </c>
      <c r="D489" s="3">
        <v>10000</v>
      </c>
      <c r="E489" s="3">
        <v>404.7</v>
      </c>
      <c r="F489" s="2">
        <v>0</v>
      </c>
      <c r="G489" s="2">
        <v>0</v>
      </c>
      <c r="H489" s="2">
        <f t="shared" si="7"/>
        <v>0</v>
      </c>
      <c r="I489" s="2" t="s">
        <v>59</v>
      </c>
      <c r="J489" s="2" t="s">
        <v>59</v>
      </c>
    </row>
    <row r="490" ht="19" customHeight="1" spans="1:10">
      <c r="A490" s="2">
        <v>2</v>
      </c>
      <c r="B490" s="2" t="s">
        <v>167</v>
      </c>
      <c r="C490" s="2" t="s">
        <v>121</v>
      </c>
      <c r="D490" s="3">
        <v>10000</v>
      </c>
      <c r="E490" s="3">
        <v>783.3</v>
      </c>
      <c r="F490" s="2">
        <v>0</v>
      </c>
      <c r="G490" s="2">
        <v>0</v>
      </c>
      <c r="H490" s="2">
        <f t="shared" si="7"/>
        <v>0</v>
      </c>
      <c r="I490" s="2" t="s">
        <v>59</v>
      </c>
      <c r="J490" s="2" t="s">
        <v>59</v>
      </c>
    </row>
    <row r="491" ht="19" customHeight="1" spans="1:10">
      <c r="A491" s="2">
        <v>2</v>
      </c>
      <c r="B491" s="2" t="s">
        <v>636</v>
      </c>
      <c r="C491" s="2" t="s">
        <v>121</v>
      </c>
      <c r="D491" s="3">
        <v>10000</v>
      </c>
      <c r="E491" s="3">
        <v>5971.6</v>
      </c>
      <c r="F491" s="2">
        <v>0</v>
      </c>
      <c r="G491" s="2">
        <v>0</v>
      </c>
      <c r="H491" s="2">
        <f t="shared" si="7"/>
        <v>0</v>
      </c>
      <c r="I491" s="2" t="s">
        <v>113</v>
      </c>
      <c r="J491" s="2" t="s">
        <v>59</v>
      </c>
    </row>
    <row r="492" ht="19" customHeight="1" spans="1:10">
      <c r="A492" s="2">
        <v>2</v>
      </c>
      <c r="B492" s="2" t="s">
        <v>3207</v>
      </c>
      <c r="C492" s="2" t="s">
        <v>121</v>
      </c>
      <c r="D492" s="3">
        <v>6000</v>
      </c>
      <c r="E492" s="3">
        <v>3767.5</v>
      </c>
      <c r="F492" s="2">
        <v>0</v>
      </c>
      <c r="G492" s="2">
        <v>0</v>
      </c>
      <c r="H492" s="2">
        <f t="shared" si="7"/>
        <v>0</v>
      </c>
      <c r="I492" s="2" t="s">
        <v>59</v>
      </c>
      <c r="J492" s="2" t="s">
        <v>59</v>
      </c>
    </row>
    <row r="493" ht="19" customHeight="1" spans="1:10">
      <c r="A493" s="2">
        <v>2</v>
      </c>
      <c r="B493" s="2" t="s">
        <v>509</v>
      </c>
      <c r="C493" s="2" t="s">
        <v>121</v>
      </c>
      <c r="D493" s="3">
        <v>6000</v>
      </c>
      <c r="E493" s="3">
        <v>9437.8</v>
      </c>
      <c r="F493" s="2">
        <v>1</v>
      </c>
      <c r="G493" s="2">
        <v>0</v>
      </c>
      <c r="H493" s="2">
        <f t="shared" si="7"/>
        <v>1</v>
      </c>
      <c r="I493" s="2" t="s">
        <v>113</v>
      </c>
      <c r="J493" s="2" t="s">
        <v>59</v>
      </c>
    </row>
    <row r="494" ht="19" customHeight="1" spans="1:10">
      <c r="A494" s="2">
        <v>2</v>
      </c>
      <c r="B494" s="2" t="s">
        <v>510</v>
      </c>
      <c r="C494" s="2" t="s">
        <v>121</v>
      </c>
      <c r="D494" s="3">
        <v>6000</v>
      </c>
      <c r="E494" s="3">
        <v>4731</v>
      </c>
      <c r="F494" s="2">
        <v>0</v>
      </c>
      <c r="G494" s="2">
        <v>0</v>
      </c>
      <c r="H494" s="2">
        <f t="shared" si="7"/>
        <v>0</v>
      </c>
      <c r="I494" s="2" t="s">
        <v>113</v>
      </c>
      <c r="J494" s="2" t="s">
        <v>59</v>
      </c>
    </row>
    <row r="495" ht="19" customHeight="1" spans="1:10">
      <c r="A495" s="2">
        <v>2</v>
      </c>
      <c r="B495" s="2" t="s">
        <v>3214</v>
      </c>
      <c r="C495" s="2" t="s">
        <v>121</v>
      </c>
      <c r="D495" s="3">
        <v>6000</v>
      </c>
      <c r="E495" s="3">
        <v>1871.9</v>
      </c>
      <c r="F495" s="2">
        <v>0</v>
      </c>
      <c r="G495" s="2">
        <v>0</v>
      </c>
      <c r="H495" s="2">
        <f t="shared" si="7"/>
        <v>0</v>
      </c>
      <c r="I495" s="2" t="s">
        <v>59</v>
      </c>
      <c r="J495" s="2" t="s">
        <v>59</v>
      </c>
    </row>
    <row r="496" ht="19" customHeight="1" spans="1:10">
      <c r="A496" s="2">
        <v>2</v>
      </c>
      <c r="B496" s="2" t="s">
        <v>3219</v>
      </c>
      <c r="C496" s="2" t="s">
        <v>121</v>
      </c>
      <c r="D496" s="3">
        <v>6000</v>
      </c>
      <c r="E496" s="3">
        <v>980.9</v>
      </c>
      <c r="F496" s="2">
        <v>0</v>
      </c>
      <c r="G496" s="2">
        <v>0</v>
      </c>
      <c r="H496" s="2">
        <f t="shared" si="7"/>
        <v>0</v>
      </c>
      <c r="I496" s="2" t="s">
        <v>59</v>
      </c>
      <c r="J496" s="2" t="s">
        <v>59</v>
      </c>
    </row>
    <row r="497" ht="19" customHeight="1" spans="1:10">
      <c r="A497" s="2">
        <v>2</v>
      </c>
      <c r="B497" s="2" t="s">
        <v>516</v>
      </c>
      <c r="C497" s="2" t="s">
        <v>121</v>
      </c>
      <c r="D497" s="3">
        <v>6000</v>
      </c>
      <c r="E497" s="3">
        <v>4346.9</v>
      </c>
      <c r="F497" s="2">
        <v>0</v>
      </c>
      <c r="G497" s="2">
        <v>0</v>
      </c>
      <c r="H497" s="2">
        <f t="shared" si="7"/>
        <v>0</v>
      </c>
      <c r="I497" s="2" t="s">
        <v>113</v>
      </c>
      <c r="J497" s="2" t="s">
        <v>59</v>
      </c>
    </row>
    <row r="498" ht="19" customHeight="1" spans="1:10">
      <c r="A498" s="2">
        <v>2</v>
      </c>
      <c r="B498" s="2" t="s">
        <v>517</v>
      </c>
      <c r="C498" s="2" t="s">
        <v>121</v>
      </c>
      <c r="D498" s="3">
        <v>6000</v>
      </c>
      <c r="E498" s="3">
        <v>1229.7</v>
      </c>
      <c r="F498" s="2">
        <v>0</v>
      </c>
      <c r="G498" s="2">
        <v>0</v>
      </c>
      <c r="H498" s="2">
        <f t="shared" si="7"/>
        <v>0</v>
      </c>
      <c r="I498" s="2" t="s">
        <v>113</v>
      </c>
      <c r="J498" s="2" t="s">
        <v>59</v>
      </c>
    </row>
    <row r="499" ht="19" customHeight="1" spans="1:10">
      <c r="A499" s="2">
        <v>2</v>
      </c>
      <c r="B499" s="2" t="s">
        <v>3239</v>
      </c>
      <c r="C499" s="2" t="s">
        <v>121</v>
      </c>
      <c r="D499" s="3">
        <v>6000</v>
      </c>
      <c r="E499" s="3">
        <v>436.5</v>
      </c>
      <c r="F499" s="2">
        <v>0</v>
      </c>
      <c r="G499" s="2">
        <v>0</v>
      </c>
      <c r="H499" s="2">
        <f t="shared" si="7"/>
        <v>0</v>
      </c>
      <c r="I499" s="2" t="s">
        <v>59</v>
      </c>
      <c r="J499" s="2" t="s">
        <v>59</v>
      </c>
    </row>
    <row r="500" ht="19" customHeight="1" spans="1:10">
      <c r="A500" s="2">
        <v>2</v>
      </c>
      <c r="B500" s="2" t="s">
        <v>169</v>
      </c>
      <c r="C500" s="2" t="s">
        <v>121</v>
      </c>
      <c r="D500" s="3">
        <v>10000</v>
      </c>
      <c r="E500" s="3">
        <v>809.5</v>
      </c>
      <c r="F500" s="2">
        <v>0</v>
      </c>
      <c r="G500" s="2">
        <v>0</v>
      </c>
      <c r="H500" s="2">
        <f t="shared" si="7"/>
        <v>0</v>
      </c>
      <c r="I500" s="2" t="s">
        <v>59</v>
      </c>
      <c r="J500" s="2" t="s">
        <v>59</v>
      </c>
    </row>
    <row r="501" ht="19" customHeight="1" spans="1:10">
      <c r="A501" s="2">
        <v>2</v>
      </c>
      <c r="B501" s="2" t="s">
        <v>520</v>
      </c>
      <c r="C501" s="2" t="s">
        <v>121</v>
      </c>
      <c r="D501" s="3">
        <v>10000</v>
      </c>
      <c r="E501" s="3">
        <v>651.1</v>
      </c>
      <c r="F501" s="2">
        <v>0</v>
      </c>
      <c r="G501" s="2">
        <v>0</v>
      </c>
      <c r="H501" s="2">
        <f t="shared" si="7"/>
        <v>0</v>
      </c>
      <c r="I501" s="2" t="s">
        <v>59</v>
      </c>
      <c r="J501" s="2" t="s">
        <v>59</v>
      </c>
    </row>
    <row r="502" ht="19" customHeight="1" spans="1:10">
      <c r="A502" s="2">
        <v>2</v>
      </c>
      <c r="B502" s="2" t="s">
        <v>114</v>
      </c>
      <c r="C502" s="2" t="s">
        <v>121</v>
      </c>
      <c r="D502" s="3">
        <v>6624.42</v>
      </c>
      <c r="E502" s="3">
        <v>5773.5</v>
      </c>
      <c r="F502" s="2">
        <v>0</v>
      </c>
      <c r="G502" s="2">
        <v>0</v>
      </c>
      <c r="H502" s="2">
        <f t="shared" si="7"/>
        <v>0</v>
      </c>
      <c r="I502" s="2" t="s">
        <v>59</v>
      </c>
      <c r="J502" s="2" t="s">
        <v>59</v>
      </c>
    </row>
    <row r="503" ht="19" customHeight="1" spans="1:10">
      <c r="A503" s="2">
        <v>2</v>
      </c>
      <c r="B503" s="2" t="s">
        <v>653</v>
      </c>
      <c r="C503" s="2" t="s">
        <v>121</v>
      </c>
      <c r="D503" s="3">
        <v>6000</v>
      </c>
      <c r="E503" s="3">
        <v>281.3</v>
      </c>
      <c r="F503" s="2">
        <v>0</v>
      </c>
      <c r="G503" s="2">
        <v>0</v>
      </c>
      <c r="H503" s="2">
        <f t="shared" si="7"/>
        <v>0</v>
      </c>
      <c r="I503" s="2" t="s">
        <v>59</v>
      </c>
      <c r="J503" s="2" t="s">
        <v>59</v>
      </c>
    </row>
    <row r="504" ht="19" customHeight="1" spans="1:10">
      <c r="A504" s="2">
        <v>2</v>
      </c>
      <c r="B504" s="2" t="s">
        <v>3268</v>
      </c>
      <c r="C504" s="2" t="s">
        <v>121</v>
      </c>
      <c r="D504" s="3">
        <v>10000</v>
      </c>
      <c r="E504" s="3">
        <v>954.9</v>
      </c>
      <c r="F504" s="2">
        <v>0</v>
      </c>
      <c r="G504" s="2">
        <v>0</v>
      </c>
      <c r="H504" s="2">
        <f t="shared" si="7"/>
        <v>0</v>
      </c>
      <c r="I504" s="2" t="s">
        <v>59</v>
      </c>
      <c r="J504" s="2" t="s">
        <v>59</v>
      </c>
    </row>
    <row r="505" ht="19" customHeight="1" spans="1:10">
      <c r="A505" s="2">
        <v>2</v>
      </c>
      <c r="B505" s="2" t="s">
        <v>521</v>
      </c>
      <c r="C505" s="2" t="s">
        <v>121</v>
      </c>
      <c r="D505" s="3">
        <v>6000</v>
      </c>
      <c r="E505" s="3">
        <v>6599.3</v>
      </c>
      <c r="F505" s="2">
        <v>0</v>
      </c>
      <c r="G505" s="2">
        <v>0</v>
      </c>
      <c r="H505" s="2">
        <f t="shared" si="7"/>
        <v>0</v>
      </c>
      <c r="I505" s="2" t="s">
        <v>113</v>
      </c>
      <c r="J505" s="2" t="s">
        <v>59</v>
      </c>
    </row>
    <row r="506" ht="19" customHeight="1" spans="1:10">
      <c r="A506" s="2">
        <v>2</v>
      </c>
      <c r="B506" s="2" t="s">
        <v>3271</v>
      </c>
      <c r="C506" s="2" t="s">
        <v>121</v>
      </c>
      <c r="D506" s="3">
        <v>10000</v>
      </c>
      <c r="E506" s="3">
        <v>672.4</v>
      </c>
      <c r="F506" s="2">
        <v>0</v>
      </c>
      <c r="G506" s="2">
        <v>0</v>
      </c>
      <c r="H506" s="2">
        <f t="shared" si="7"/>
        <v>0</v>
      </c>
      <c r="I506" s="2" t="s">
        <v>59</v>
      </c>
      <c r="J506" s="2" t="s">
        <v>59</v>
      </c>
    </row>
    <row r="507" ht="19" customHeight="1" spans="1:10">
      <c r="A507" s="2">
        <v>2</v>
      </c>
      <c r="B507" s="2" t="s">
        <v>3279</v>
      </c>
      <c r="C507" s="2" t="s">
        <v>121</v>
      </c>
      <c r="D507" s="3">
        <v>10000</v>
      </c>
      <c r="E507" s="3">
        <v>584.6</v>
      </c>
      <c r="F507" s="2">
        <v>0</v>
      </c>
      <c r="G507" s="2">
        <v>0</v>
      </c>
      <c r="H507" s="2">
        <f t="shared" si="7"/>
        <v>0</v>
      </c>
      <c r="I507" s="2" t="s">
        <v>59</v>
      </c>
      <c r="J507" s="2" t="s">
        <v>59</v>
      </c>
    </row>
    <row r="508" ht="19" customHeight="1" spans="1:10">
      <c r="A508" s="2">
        <v>2</v>
      </c>
      <c r="B508" s="2" t="s">
        <v>115</v>
      </c>
      <c r="C508" s="2" t="s">
        <v>121</v>
      </c>
      <c r="D508" s="3">
        <v>6000</v>
      </c>
      <c r="E508" s="3">
        <v>2172.8</v>
      </c>
      <c r="F508" s="2">
        <v>0</v>
      </c>
      <c r="G508" s="2">
        <v>0</v>
      </c>
      <c r="H508" s="2">
        <f t="shared" si="7"/>
        <v>0</v>
      </c>
      <c r="I508" s="2" t="s">
        <v>59</v>
      </c>
      <c r="J508" s="2" t="s">
        <v>59</v>
      </c>
    </row>
    <row r="509" ht="19" customHeight="1" spans="1:10">
      <c r="A509" s="2">
        <v>2</v>
      </c>
      <c r="B509" s="2" t="s">
        <v>524</v>
      </c>
      <c r="C509" s="2" t="s">
        <v>121</v>
      </c>
      <c r="D509" s="3">
        <v>6000</v>
      </c>
      <c r="E509" s="3">
        <v>5539</v>
      </c>
      <c r="F509" s="2">
        <v>0</v>
      </c>
      <c r="G509" s="2">
        <v>0</v>
      </c>
      <c r="H509" s="2">
        <f t="shared" si="7"/>
        <v>0</v>
      </c>
      <c r="I509" s="2" t="s">
        <v>113</v>
      </c>
      <c r="J509" s="2" t="s">
        <v>59</v>
      </c>
    </row>
    <row r="510" ht="19" customHeight="1" spans="1:10">
      <c r="A510" s="2">
        <v>2</v>
      </c>
      <c r="B510" s="2" t="s">
        <v>175</v>
      </c>
      <c r="C510" s="2" t="s">
        <v>121</v>
      </c>
      <c r="D510" s="3">
        <v>6000</v>
      </c>
      <c r="E510" s="3">
        <v>3932.1</v>
      </c>
      <c r="F510" s="2">
        <v>0</v>
      </c>
      <c r="G510" s="2">
        <v>0</v>
      </c>
      <c r="H510" s="2">
        <f t="shared" si="7"/>
        <v>0</v>
      </c>
      <c r="I510" s="2" t="s">
        <v>113</v>
      </c>
      <c r="J510" s="2" t="s">
        <v>59</v>
      </c>
    </row>
    <row r="511" ht="19" customHeight="1" spans="1:10">
      <c r="A511" s="2">
        <v>2</v>
      </c>
      <c r="B511" s="2" t="s">
        <v>663</v>
      </c>
      <c r="C511" s="2" t="s">
        <v>121</v>
      </c>
      <c r="D511" s="3">
        <v>6000</v>
      </c>
      <c r="E511" s="3">
        <v>3385.2</v>
      </c>
      <c r="F511" s="2">
        <v>0</v>
      </c>
      <c r="G511" s="2">
        <v>0</v>
      </c>
      <c r="H511" s="2">
        <f t="shared" si="7"/>
        <v>0</v>
      </c>
      <c r="I511" s="2" t="s">
        <v>59</v>
      </c>
      <c r="J511" s="2" t="s">
        <v>59</v>
      </c>
    </row>
    <row r="512" ht="19" customHeight="1" spans="1:10">
      <c r="A512" s="2">
        <v>2</v>
      </c>
      <c r="B512" s="2" t="s">
        <v>3329</v>
      </c>
      <c r="C512" s="2" t="s">
        <v>121</v>
      </c>
      <c r="D512" s="3">
        <v>912.44</v>
      </c>
      <c r="E512" s="3">
        <v>14.4</v>
      </c>
      <c r="F512" s="2">
        <v>0</v>
      </c>
      <c r="G512" s="2">
        <v>0</v>
      </c>
      <c r="H512" s="2">
        <f t="shared" si="7"/>
        <v>0</v>
      </c>
      <c r="I512" s="2" t="s">
        <v>59</v>
      </c>
      <c r="J512" s="2" t="s">
        <v>59</v>
      </c>
    </row>
    <row r="513" ht="19" customHeight="1" spans="1:10">
      <c r="A513" s="2">
        <v>2</v>
      </c>
      <c r="B513" s="2" t="s">
        <v>3338</v>
      </c>
      <c r="C513" s="2" t="s">
        <v>121</v>
      </c>
      <c r="D513" s="3">
        <v>6000</v>
      </c>
      <c r="E513" s="3">
        <v>5372.1</v>
      </c>
      <c r="F513" s="2">
        <v>0</v>
      </c>
      <c r="G513" s="2">
        <v>0</v>
      </c>
      <c r="H513" s="2">
        <f t="shared" si="7"/>
        <v>0</v>
      </c>
      <c r="I513" s="2" t="s">
        <v>113</v>
      </c>
      <c r="J513" s="2" t="s">
        <v>59</v>
      </c>
    </row>
    <row r="514" ht="19" customHeight="1" spans="1:10">
      <c r="A514" s="2">
        <v>2</v>
      </c>
      <c r="B514" s="2" t="s">
        <v>668</v>
      </c>
      <c r="C514" s="2" t="s">
        <v>121</v>
      </c>
      <c r="D514" s="3">
        <v>107.14</v>
      </c>
      <c r="E514" s="3">
        <v>22.8</v>
      </c>
      <c r="F514" s="2">
        <v>0</v>
      </c>
      <c r="G514" s="2">
        <v>0</v>
      </c>
      <c r="H514" s="2">
        <f t="shared" ref="H514:H577" si="8">MAX(0,F514-G514)</f>
        <v>0</v>
      </c>
      <c r="I514" s="2" t="s">
        <v>59</v>
      </c>
      <c r="J514" s="2" t="s">
        <v>59</v>
      </c>
    </row>
    <row r="515" ht="19" customHeight="1" spans="1:10">
      <c r="A515" s="2">
        <v>2</v>
      </c>
      <c r="B515" s="2" t="s">
        <v>539</v>
      </c>
      <c r="C515" s="2" t="s">
        <v>121</v>
      </c>
      <c r="D515" s="3">
        <v>6000</v>
      </c>
      <c r="E515" s="3">
        <v>5733.7</v>
      </c>
      <c r="F515" s="2">
        <v>0</v>
      </c>
      <c r="G515" s="2">
        <v>0</v>
      </c>
      <c r="H515" s="2">
        <f t="shared" si="8"/>
        <v>0</v>
      </c>
      <c r="I515" s="2" t="s">
        <v>113</v>
      </c>
      <c r="J515" s="2" t="s">
        <v>59</v>
      </c>
    </row>
    <row r="516" ht="19" customHeight="1" spans="1:10">
      <c r="A516" s="2">
        <v>2</v>
      </c>
      <c r="B516" s="2" t="s">
        <v>669</v>
      </c>
      <c r="C516" s="2" t="s">
        <v>121</v>
      </c>
      <c r="D516" s="3">
        <v>6000</v>
      </c>
      <c r="E516" s="3">
        <v>15543.3</v>
      </c>
      <c r="F516" s="2">
        <v>3</v>
      </c>
      <c r="G516" s="2">
        <v>1</v>
      </c>
      <c r="H516" s="2">
        <f t="shared" si="8"/>
        <v>2</v>
      </c>
      <c r="I516" s="2" t="s">
        <v>113</v>
      </c>
      <c r="J516" s="2" t="s">
        <v>59</v>
      </c>
    </row>
    <row r="517" ht="19" customHeight="1" spans="1:10">
      <c r="A517" s="2">
        <v>2</v>
      </c>
      <c r="B517" s="2" t="s">
        <v>3370</v>
      </c>
      <c r="C517" s="2" t="s">
        <v>121</v>
      </c>
      <c r="D517" s="3">
        <v>6000</v>
      </c>
      <c r="E517" s="3">
        <v>885.1</v>
      </c>
      <c r="F517" s="2">
        <v>0</v>
      </c>
      <c r="G517" s="2">
        <v>0</v>
      </c>
      <c r="H517" s="2">
        <f t="shared" si="8"/>
        <v>0</v>
      </c>
      <c r="I517" s="2" t="s">
        <v>59</v>
      </c>
      <c r="J517" s="2" t="s">
        <v>59</v>
      </c>
    </row>
    <row r="518" ht="19" customHeight="1" spans="1:10">
      <c r="A518" s="2">
        <v>2</v>
      </c>
      <c r="B518" s="2" t="s">
        <v>3372</v>
      </c>
      <c r="C518" s="2" t="s">
        <v>121</v>
      </c>
      <c r="D518" s="3">
        <v>6000</v>
      </c>
      <c r="E518" s="3">
        <v>7424</v>
      </c>
      <c r="F518" s="2">
        <v>0</v>
      </c>
      <c r="G518" s="2">
        <v>0</v>
      </c>
      <c r="H518" s="2">
        <f t="shared" si="8"/>
        <v>0</v>
      </c>
      <c r="I518" s="2" t="s">
        <v>113</v>
      </c>
      <c r="J518" s="2" t="s">
        <v>59</v>
      </c>
    </row>
    <row r="519" ht="19" customHeight="1" spans="1:10">
      <c r="A519" s="2">
        <v>2</v>
      </c>
      <c r="B519" s="2" t="s">
        <v>547</v>
      </c>
      <c r="C519" s="2" t="s">
        <v>121</v>
      </c>
      <c r="D519" s="3">
        <v>6000</v>
      </c>
      <c r="E519" s="3">
        <v>9834.7</v>
      </c>
      <c r="F519" s="2">
        <v>1</v>
      </c>
      <c r="G519" s="2">
        <v>0</v>
      </c>
      <c r="H519" s="2">
        <f t="shared" si="8"/>
        <v>1</v>
      </c>
      <c r="I519" s="2" t="s">
        <v>113</v>
      </c>
      <c r="J519" s="2" t="s">
        <v>59</v>
      </c>
    </row>
    <row r="520" ht="19" customHeight="1" spans="1:10">
      <c r="A520" s="2">
        <v>2</v>
      </c>
      <c r="B520" s="2" t="s">
        <v>548</v>
      </c>
      <c r="C520" s="2" t="s">
        <v>121</v>
      </c>
      <c r="D520" s="3">
        <v>6000</v>
      </c>
      <c r="E520" s="3">
        <v>2077.9</v>
      </c>
      <c r="F520" s="2">
        <v>0</v>
      </c>
      <c r="G520" s="2">
        <v>0</v>
      </c>
      <c r="H520" s="2">
        <f t="shared" si="8"/>
        <v>0</v>
      </c>
      <c r="I520" s="2" t="s">
        <v>59</v>
      </c>
      <c r="J520" s="2" t="s">
        <v>59</v>
      </c>
    </row>
    <row r="521" ht="19" customHeight="1" spans="1:10">
      <c r="A521" s="2">
        <v>2</v>
      </c>
      <c r="B521" s="2" t="s">
        <v>549</v>
      </c>
      <c r="C521" s="2" t="s">
        <v>121</v>
      </c>
      <c r="D521" s="3">
        <v>6000</v>
      </c>
      <c r="E521" s="3">
        <v>560</v>
      </c>
      <c r="F521" s="2">
        <v>0</v>
      </c>
      <c r="G521" s="2">
        <v>0</v>
      </c>
      <c r="H521" s="2">
        <f t="shared" si="8"/>
        <v>0</v>
      </c>
      <c r="I521" s="2" t="s">
        <v>59</v>
      </c>
      <c r="J521" s="2" t="s">
        <v>59</v>
      </c>
    </row>
    <row r="522" ht="19" customHeight="1" spans="1:10">
      <c r="A522" s="2">
        <v>2</v>
      </c>
      <c r="B522" s="2" t="s">
        <v>3385</v>
      </c>
      <c r="C522" s="2" t="s">
        <v>121</v>
      </c>
      <c r="D522" s="3">
        <v>6000</v>
      </c>
      <c r="E522" s="3">
        <v>3226.7</v>
      </c>
      <c r="F522" s="2">
        <v>0</v>
      </c>
      <c r="G522" s="2">
        <v>0</v>
      </c>
      <c r="H522" s="2">
        <f t="shared" si="8"/>
        <v>0</v>
      </c>
      <c r="I522" s="2" t="s">
        <v>59</v>
      </c>
      <c r="J522" s="2" t="s">
        <v>59</v>
      </c>
    </row>
    <row r="523" ht="19" customHeight="1" spans="1:10">
      <c r="A523" s="2">
        <v>2</v>
      </c>
      <c r="B523" s="2" t="s">
        <v>551</v>
      </c>
      <c r="C523" s="2" t="s">
        <v>121</v>
      </c>
      <c r="D523" s="3">
        <v>6000</v>
      </c>
      <c r="E523" s="3">
        <v>2625.9</v>
      </c>
      <c r="F523" s="2">
        <v>0</v>
      </c>
      <c r="G523" s="2">
        <v>0</v>
      </c>
      <c r="H523" s="2">
        <f t="shared" si="8"/>
        <v>0</v>
      </c>
      <c r="I523" s="2" t="s">
        <v>59</v>
      </c>
      <c r="J523" s="2" t="s">
        <v>59</v>
      </c>
    </row>
    <row r="524" ht="19" customHeight="1" spans="1:10">
      <c r="A524" s="2">
        <v>2</v>
      </c>
      <c r="B524" s="2" t="s">
        <v>3388</v>
      </c>
      <c r="C524" s="2" t="s">
        <v>121</v>
      </c>
      <c r="D524" s="3">
        <v>6000</v>
      </c>
      <c r="E524" s="3">
        <v>1259.3</v>
      </c>
      <c r="F524" s="2">
        <v>0</v>
      </c>
      <c r="G524" s="2">
        <v>0</v>
      </c>
      <c r="H524" s="2">
        <f t="shared" si="8"/>
        <v>0</v>
      </c>
      <c r="I524" s="2" t="s">
        <v>59</v>
      </c>
      <c r="J524" s="2" t="s">
        <v>59</v>
      </c>
    </row>
    <row r="525" ht="19" customHeight="1" spans="1:10">
      <c r="A525" s="2">
        <v>2</v>
      </c>
      <c r="B525" s="2" t="s">
        <v>552</v>
      </c>
      <c r="C525" s="2" t="s">
        <v>121</v>
      </c>
      <c r="D525" s="3">
        <v>6000</v>
      </c>
      <c r="E525" s="3">
        <v>2282.7</v>
      </c>
      <c r="F525" s="2">
        <v>0</v>
      </c>
      <c r="G525" s="2">
        <v>0</v>
      </c>
      <c r="H525" s="2">
        <f t="shared" si="8"/>
        <v>0</v>
      </c>
      <c r="I525" s="2" t="s">
        <v>113</v>
      </c>
      <c r="J525" s="2" t="s">
        <v>59</v>
      </c>
    </row>
    <row r="526" ht="19" customHeight="1" spans="1:10">
      <c r="A526" s="2">
        <v>2</v>
      </c>
      <c r="B526" s="2" t="s">
        <v>672</v>
      </c>
      <c r="C526" s="2" t="s">
        <v>121</v>
      </c>
      <c r="D526" s="3">
        <v>107.14</v>
      </c>
      <c r="E526" s="3">
        <v>47.2</v>
      </c>
      <c r="F526" s="2">
        <v>0</v>
      </c>
      <c r="G526" s="2">
        <v>0</v>
      </c>
      <c r="H526" s="2">
        <f t="shared" si="8"/>
        <v>0</v>
      </c>
      <c r="I526" s="2" t="s">
        <v>59</v>
      </c>
      <c r="J526" s="2" t="s">
        <v>59</v>
      </c>
    </row>
    <row r="527" ht="19" customHeight="1" spans="1:10">
      <c r="A527" s="2">
        <v>2</v>
      </c>
      <c r="B527" s="2" t="s">
        <v>3402</v>
      </c>
      <c r="C527" s="2" t="s">
        <v>121</v>
      </c>
      <c r="D527" s="3">
        <v>6000</v>
      </c>
      <c r="E527" s="3">
        <v>181.4</v>
      </c>
      <c r="F527" s="2">
        <v>0</v>
      </c>
      <c r="G527" s="2">
        <v>0</v>
      </c>
      <c r="H527" s="2">
        <f t="shared" si="8"/>
        <v>0</v>
      </c>
      <c r="I527" s="2" t="s">
        <v>59</v>
      </c>
      <c r="J527" s="2" t="s">
        <v>59</v>
      </c>
    </row>
    <row r="528" ht="19" customHeight="1" spans="1:10">
      <c r="A528" s="2">
        <v>2</v>
      </c>
      <c r="B528" s="2" t="s">
        <v>170</v>
      </c>
      <c r="C528" s="2" t="s">
        <v>3273</v>
      </c>
      <c r="D528" s="3">
        <v>4838.71</v>
      </c>
      <c r="E528" s="3">
        <v>19504.6</v>
      </c>
      <c r="F528" s="2">
        <v>4</v>
      </c>
      <c r="G528" s="2">
        <v>1</v>
      </c>
      <c r="H528" s="2">
        <f t="shared" si="8"/>
        <v>3</v>
      </c>
      <c r="I528" s="2" t="s">
        <v>113</v>
      </c>
      <c r="J528" s="2" t="s">
        <v>59</v>
      </c>
    </row>
    <row r="529" ht="19" customHeight="1" spans="1:10">
      <c r="A529" s="2">
        <v>2</v>
      </c>
      <c r="B529" s="2" t="s">
        <v>443</v>
      </c>
      <c r="C529" s="2" t="s">
        <v>444</v>
      </c>
      <c r="D529" s="3">
        <v>6857.14</v>
      </c>
      <c r="E529" s="3">
        <v>253.4</v>
      </c>
      <c r="F529" s="2">
        <v>0</v>
      </c>
      <c r="G529" s="2">
        <v>0</v>
      </c>
      <c r="H529" s="2">
        <f t="shared" si="8"/>
        <v>0</v>
      </c>
      <c r="I529" s="2" t="s">
        <v>59</v>
      </c>
      <c r="J529" s="2" t="s">
        <v>59</v>
      </c>
    </row>
    <row r="530" ht="19" customHeight="1" spans="1:10">
      <c r="A530" s="2">
        <v>2</v>
      </c>
      <c r="B530" s="2" t="s">
        <v>523</v>
      </c>
      <c r="C530" s="2" t="s">
        <v>444</v>
      </c>
      <c r="D530" s="3">
        <v>3000</v>
      </c>
      <c r="E530" s="3">
        <v>3463.2</v>
      </c>
      <c r="F530" s="2">
        <v>0</v>
      </c>
      <c r="G530" s="2">
        <v>0</v>
      </c>
      <c r="H530" s="2">
        <f t="shared" si="8"/>
        <v>0</v>
      </c>
      <c r="I530" s="2" t="s">
        <v>113</v>
      </c>
      <c r="J530" s="2" t="s">
        <v>59</v>
      </c>
    </row>
    <row r="531" ht="19" customHeight="1" spans="1:10">
      <c r="A531" s="2">
        <v>2</v>
      </c>
      <c r="B531" s="2" t="s">
        <v>535</v>
      </c>
      <c r="C531" s="2" t="s">
        <v>444</v>
      </c>
      <c r="D531" s="3">
        <v>2142.86</v>
      </c>
      <c r="E531" s="3">
        <v>1825</v>
      </c>
      <c r="F531" s="2">
        <v>0</v>
      </c>
      <c r="G531" s="2">
        <v>0</v>
      </c>
      <c r="H531" s="2">
        <f t="shared" si="8"/>
        <v>0</v>
      </c>
      <c r="I531" s="2" t="s">
        <v>113</v>
      </c>
      <c r="J531" s="2" t="s">
        <v>59</v>
      </c>
    </row>
    <row r="532" ht="19" customHeight="1" spans="1:10">
      <c r="A532" s="2">
        <v>2</v>
      </c>
      <c r="B532" s="2" t="s">
        <v>310</v>
      </c>
      <c r="C532" s="2" t="s">
        <v>312</v>
      </c>
      <c r="D532" s="3">
        <v>6000</v>
      </c>
      <c r="E532" s="3">
        <v>2074.2</v>
      </c>
      <c r="F532" s="2">
        <v>0</v>
      </c>
      <c r="G532" s="2">
        <v>0</v>
      </c>
      <c r="H532" s="2">
        <f t="shared" si="8"/>
        <v>0</v>
      </c>
      <c r="I532" s="2" t="s">
        <v>113</v>
      </c>
      <c r="J532" s="2" t="s">
        <v>59</v>
      </c>
    </row>
    <row r="533" ht="19" customHeight="1" spans="1:10">
      <c r="A533" s="2">
        <v>2</v>
      </c>
      <c r="B533" s="2" t="s">
        <v>316</v>
      </c>
      <c r="C533" s="2" t="s">
        <v>312</v>
      </c>
      <c r="D533" s="3">
        <v>6000</v>
      </c>
      <c r="E533" s="3">
        <v>1397</v>
      </c>
      <c r="F533" s="2">
        <v>0</v>
      </c>
      <c r="G533" s="2">
        <v>0</v>
      </c>
      <c r="H533" s="2">
        <f t="shared" si="8"/>
        <v>0</v>
      </c>
      <c r="I533" s="2" t="s">
        <v>113</v>
      </c>
      <c r="J533" s="2" t="s">
        <v>59</v>
      </c>
    </row>
    <row r="534" ht="19" customHeight="1" spans="1:10">
      <c r="A534" s="2">
        <v>2</v>
      </c>
      <c r="B534" s="2" t="s">
        <v>317</v>
      </c>
      <c r="C534" s="2" t="s">
        <v>312</v>
      </c>
      <c r="D534" s="3">
        <v>6000</v>
      </c>
      <c r="E534" s="3">
        <v>2651</v>
      </c>
      <c r="F534" s="2">
        <v>0</v>
      </c>
      <c r="G534" s="2">
        <v>0</v>
      </c>
      <c r="H534" s="2">
        <f t="shared" si="8"/>
        <v>0</v>
      </c>
      <c r="I534" s="2" t="s">
        <v>113</v>
      </c>
      <c r="J534" s="2" t="s">
        <v>59</v>
      </c>
    </row>
    <row r="535" ht="19" customHeight="1" spans="1:10">
      <c r="A535" s="2">
        <v>2</v>
      </c>
      <c r="B535" s="2" t="s">
        <v>321</v>
      </c>
      <c r="C535" s="2" t="s">
        <v>312</v>
      </c>
      <c r="D535" s="3">
        <v>8516.13</v>
      </c>
      <c r="E535" s="3">
        <v>1321.3</v>
      </c>
      <c r="F535" s="2">
        <v>0</v>
      </c>
      <c r="G535" s="2">
        <v>0</v>
      </c>
      <c r="H535" s="2">
        <f t="shared" si="8"/>
        <v>0</v>
      </c>
      <c r="I535" s="2" t="s">
        <v>59</v>
      </c>
      <c r="J535" s="2" t="s">
        <v>59</v>
      </c>
    </row>
    <row r="536" ht="19" customHeight="1" spans="1:10">
      <c r="A536" s="2">
        <v>2</v>
      </c>
      <c r="B536" s="2" t="s">
        <v>332</v>
      </c>
      <c r="C536" s="2" t="s">
        <v>312</v>
      </c>
      <c r="D536" s="3">
        <v>12000</v>
      </c>
      <c r="E536" s="3">
        <v>3771</v>
      </c>
      <c r="F536" s="2">
        <v>0</v>
      </c>
      <c r="G536" s="2">
        <v>0</v>
      </c>
      <c r="H536" s="2">
        <f t="shared" si="8"/>
        <v>0</v>
      </c>
      <c r="I536" s="2" t="s">
        <v>59</v>
      </c>
      <c r="J536" s="2" t="s">
        <v>59</v>
      </c>
    </row>
    <row r="537" ht="19" customHeight="1" spans="1:10">
      <c r="A537" s="2">
        <v>2</v>
      </c>
      <c r="B537" s="2" t="s">
        <v>333</v>
      </c>
      <c r="C537" s="2" t="s">
        <v>312</v>
      </c>
      <c r="D537" s="3">
        <v>8322.58</v>
      </c>
      <c r="E537" s="3">
        <v>6173.3</v>
      </c>
      <c r="F537" s="2">
        <v>0</v>
      </c>
      <c r="G537" s="2">
        <v>0</v>
      </c>
      <c r="H537" s="2">
        <f t="shared" si="8"/>
        <v>0</v>
      </c>
      <c r="I537" s="2" t="s">
        <v>113</v>
      </c>
      <c r="J537" s="2" t="s">
        <v>59</v>
      </c>
    </row>
    <row r="538" ht="19" customHeight="1" spans="1:10">
      <c r="A538" s="2">
        <v>2</v>
      </c>
      <c r="B538" s="2" t="s">
        <v>334</v>
      </c>
      <c r="C538" s="2" t="s">
        <v>312</v>
      </c>
      <c r="D538" s="3">
        <v>6000</v>
      </c>
      <c r="E538" s="3">
        <v>3863.7</v>
      </c>
      <c r="F538" s="2">
        <v>0</v>
      </c>
      <c r="G538" s="2">
        <v>0</v>
      </c>
      <c r="H538" s="2">
        <f t="shared" si="8"/>
        <v>0</v>
      </c>
      <c r="I538" s="2" t="s">
        <v>113</v>
      </c>
      <c r="J538" s="2" t="s">
        <v>59</v>
      </c>
    </row>
    <row r="539" ht="19" customHeight="1" spans="1:10">
      <c r="A539" s="2">
        <v>2</v>
      </c>
      <c r="B539" s="2" t="s">
        <v>337</v>
      </c>
      <c r="C539" s="2" t="s">
        <v>312</v>
      </c>
      <c r="D539" s="3">
        <v>6580.65</v>
      </c>
      <c r="E539" s="3">
        <v>5379.2</v>
      </c>
      <c r="F539" s="2">
        <v>0</v>
      </c>
      <c r="G539" s="2">
        <v>0</v>
      </c>
      <c r="H539" s="2">
        <f t="shared" si="8"/>
        <v>0</v>
      </c>
      <c r="I539" s="2" t="s">
        <v>113</v>
      </c>
      <c r="J539" s="2" t="s">
        <v>59</v>
      </c>
    </row>
    <row r="540" ht="19" customHeight="1" spans="1:10">
      <c r="A540" s="2">
        <v>2</v>
      </c>
      <c r="B540" s="2" t="s">
        <v>214</v>
      </c>
      <c r="C540" s="2" t="s">
        <v>312</v>
      </c>
      <c r="D540" s="3">
        <v>6580.65</v>
      </c>
      <c r="E540" s="3">
        <v>2907.7</v>
      </c>
      <c r="F540" s="2">
        <v>0</v>
      </c>
      <c r="G540" s="2">
        <v>0</v>
      </c>
      <c r="H540" s="2">
        <f t="shared" si="8"/>
        <v>0</v>
      </c>
      <c r="I540" s="2" t="s">
        <v>59</v>
      </c>
      <c r="J540" s="2" t="s">
        <v>59</v>
      </c>
    </row>
    <row r="541" ht="19" customHeight="1" spans="1:10">
      <c r="A541" s="2">
        <v>2</v>
      </c>
      <c r="B541" s="2" t="s">
        <v>3415</v>
      </c>
      <c r="C541" s="2" t="s">
        <v>312</v>
      </c>
      <c r="D541" s="3">
        <v>6000</v>
      </c>
      <c r="E541" s="3">
        <v>1650.5</v>
      </c>
      <c r="F541" s="2">
        <v>0</v>
      </c>
      <c r="G541" s="2">
        <v>0</v>
      </c>
      <c r="H541" s="2">
        <f t="shared" si="8"/>
        <v>0</v>
      </c>
      <c r="I541" s="2" t="s">
        <v>113</v>
      </c>
      <c r="J541" s="2" t="s">
        <v>59</v>
      </c>
    </row>
    <row r="542" ht="19" customHeight="1" spans="1:10">
      <c r="A542" s="2">
        <v>2</v>
      </c>
      <c r="B542" s="2" t="s">
        <v>338</v>
      </c>
      <c r="C542" s="2" t="s">
        <v>312</v>
      </c>
      <c r="D542" s="3">
        <v>8516.13</v>
      </c>
      <c r="E542" s="3">
        <v>1406.7</v>
      </c>
      <c r="F542" s="2">
        <v>0</v>
      </c>
      <c r="G542" s="2">
        <v>0</v>
      </c>
      <c r="H542" s="2">
        <f t="shared" si="8"/>
        <v>0</v>
      </c>
      <c r="I542" s="2" t="s">
        <v>59</v>
      </c>
      <c r="J542" s="2" t="s">
        <v>59</v>
      </c>
    </row>
    <row r="543" ht="19" customHeight="1" spans="1:10">
      <c r="A543" s="2">
        <v>2</v>
      </c>
      <c r="B543" s="2" t="s">
        <v>341</v>
      </c>
      <c r="C543" s="2" t="s">
        <v>312</v>
      </c>
      <c r="D543" s="3">
        <v>10258.06</v>
      </c>
      <c r="E543" s="3">
        <v>4639</v>
      </c>
      <c r="F543" s="2">
        <v>0</v>
      </c>
      <c r="G543" s="2">
        <v>0</v>
      </c>
      <c r="H543" s="2">
        <f t="shared" si="8"/>
        <v>0</v>
      </c>
      <c r="I543" s="2" t="s">
        <v>113</v>
      </c>
      <c r="J543" s="2" t="s">
        <v>59</v>
      </c>
    </row>
    <row r="544" ht="19" customHeight="1" spans="1:10">
      <c r="A544" s="2">
        <v>2</v>
      </c>
      <c r="B544" s="2" t="s">
        <v>342</v>
      </c>
      <c r="C544" s="2" t="s">
        <v>312</v>
      </c>
      <c r="D544" s="3">
        <v>8516.13</v>
      </c>
      <c r="E544" s="3">
        <v>2938.6</v>
      </c>
      <c r="F544" s="2">
        <v>0</v>
      </c>
      <c r="G544" s="2">
        <v>0</v>
      </c>
      <c r="H544" s="2">
        <f t="shared" si="8"/>
        <v>0</v>
      </c>
      <c r="I544" s="2" t="s">
        <v>59</v>
      </c>
      <c r="J544" s="2" t="s">
        <v>59</v>
      </c>
    </row>
    <row r="545" ht="19" customHeight="1" spans="1:10">
      <c r="A545" s="2">
        <v>2</v>
      </c>
      <c r="B545" s="2" t="s">
        <v>588</v>
      </c>
      <c r="C545" s="2" t="s">
        <v>3070</v>
      </c>
      <c r="D545" s="3">
        <v>6000</v>
      </c>
      <c r="E545" s="3">
        <v>2170.5</v>
      </c>
      <c r="F545" s="2">
        <v>0</v>
      </c>
      <c r="G545" s="2">
        <v>0</v>
      </c>
      <c r="H545" s="2">
        <f t="shared" si="8"/>
        <v>0</v>
      </c>
      <c r="I545" s="2" t="s">
        <v>59</v>
      </c>
      <c r="J545" s="2" t="s">
        <v>59</v>
      </c>
    </row>
    <row r="546" ht="19" customHeight="1" spans="1:10">
      <c r="A546" s="2">
        <v>2</v>
      </c>
      <c r="B546" s="2" t="s">
        <v>608</v>
      </c>
      <c r="C546" s="2" t="s">
        <v>3070</v>
      </c>
      <c r="D546" s="3">
        <v>6000</v>
      </c>
      <c r="E546" s="3">
        <v>2638.3</v>
      </c>
      <c r="F546" s="2">
        <v>0</v>
      </c>
      <c r="G546" s="2">
        <v>0</v>
      </c>
      <c r="H546" s="2">
        <f t="shared" si="8"/>
        <v>0</v>
      </c>
      <c r="I546" s="2" t="s">
        <v>59</v>
      </c>
      <c r="J546" s="2" t="s">
        <v>59</v>
      </c>
    </row>
    <row r="547" ht="19" customHeight="1" spans="1:10">
      <c r="A547" s="2">
        <v>2</v>
      </c>
      <c r="B547" s="2" t="s">
        <v>3118</v>
      </c>
      <c r="C547" s="2" t="s">
        <v>3070</v>
      </c>
      <c r="D547" s="3">
        <v>6000</v>
      </c>
      <c r="E547" s="3">
        <v>2427.5</v>
      </c>
      <c r="F547" s="2">
        <v>0</v>
      </c>
      <c r="G547" s="2">
        <v>0</v>
      </c>
      <c r="H547" s="2">
        <f t="shared" si="8"/>
        <v>0</v>
      </c>
      <c r="I547" s="2" t="s">
        <v>59</v>
      </c>
      <c r="J547" s="2" t="s">
        <v>59</v>
      </c>
    </row>
    <row r="548" ht="19" customHeight="1" spans="1:10">
      <c r="A548" s="2">
        <v>2</v>
      </c>
      <c r="B548" s="2" t="s">
        <v>618</v>
      </c>
      <c r="C548" s="2" t="s">
        <v>3070</v>
      </c>
      <c r="D548" s="3">
        <v>6000</v>
      </c>
      <c r="E548" s="3">
        <v>4163.6</v>
      </c>
      <c r="F548" s="2">
        <v>0</v>
      </c>
      <c r="G548" s="2">
        <v>0</v>
      </c>
      <c r="H548" s="2">
        <f t="shared" si="8"/>
        <v>0</v>
      </c>
      <c r="I548" s="2" t="s">
        <v>59</v>
      </c>
      <c r="J548" s="2" t="s">
        <v>59</v>
      </c>
    </row>
    <row r="549" ht="19" customHeight="1" spans="1:10">
      <c r="A549" s="2">
        <v>2</v>
      </c>
      <c r="B549" s="2" t="s">
        <v>3132</v>
      </c>
      <c r="C549" s="2" t="s">
        <v>3070</v>
      </c>
      <c r="D549" s="3">
        <v>6000</v>
      </c>
      <c r="E549" s="3">
        <v>2345</v>
      </c>
      <c r="F549" s="2">
        <v>0</v>
      </c>
      <c r="G549" s="2">
        <v>0</v>
      </c>
      <c r="H549" s="2">
        <f t="shared" si="8"/>
        <v>0</v>
      </c>
      <c r="I549" s="2" t="s">
        <v>59</v>
      </c>
      <c r="J549" s="2" t="s">
        <v>59</v>
      </c>
    </row>
    <row r="550" ht="19" customHeight="1" spans="1:10">
      <c r="A550" s="2">
        <v>2</v>
      </c>
      <c r="B550" s="2" t="s">
        <v>505</v>
      </c>
      <c r="C550" s="2" t="s">
        <v>3070</v>
      </c>
      <c r="D550" s="3">
        <v>3967.74</v>
      </c>
      <c r="E550" s="3">
        <v>5363.9</v>
      </c>
      <c r="F550" s="2">
        <v>0</v>
      </c>
      <c r="G550" s="2">
        <v>0</v>
      </c>
      <c r="H550" s="2">
        <f t="shared" si="8"/>
        <v>0</v>
      </c>
      <c r="I550" s="2" t="s">
        <v>113</v>
      </c>
      <c r="J550" s="2" t="s">
        <v>59</v>
      </c>
    </row>
    <row r="551" ht="19" customHeight="1" spans="1:10">
      <c r="A551" s="2">
        <v>2</v>
      </c>
      <c r="B551" s="2" t="s">
        <v>3217</v>
      </c>
      <c r="C551" s="2" t="s">
        <v>3070</v>
      </c>
      <c r="D551" s="3">
        <v>10000</v>
      </c>
      <c r="E551" s="3">
        <v>482.9</v>
      </c>
      <c r="F551" s="2">
        <v>0</v>
      </c>
      <c r="G551" s="2">
        <v>0</v>
      </c>
      <c r="H551" s="2">
        <f t="shared" si="8"/>
        <v>0</v>
      </c>
      <c r="I551" s="2" t="s">
        <v>59</v>
      </c>
      <c r="J551" s="2" t="s">
        <v>59</v>
      </c>
    </row>
    <row r="552" ht="19" customHeight="1" spans="1:10">
      <c r="A552" s="2">
        <v>2</v>
      </c>
      <c r="B552" s="2" t="s">
        <v>3251</v>
      </c>
      <c r="C552" s="2" t="s">
        <v>3070</v>
      </c>
      <c r="D552" s="3">
        <v>6000</v>
      </c>
      <c r="E552" s="3">
        <v>3232</v>
      </c>
      <c r="F552" s="2">
        <v>0</v>
      </c>
      <c r="G552" s="2">
        <v>0</v>
      </c>
      <c r="H552" s="2">
        <f t="shared" si="8"/>
        <v>0</v>
      </c>
      <c r="I552" s="2" t="s">
        <v>113</v>
      </c>
      <c r="J552" s="2" t="s">
        <v>59</v>
      </c>
    </row>
    <row r="553" ht="19" customHeight="1" spans="1:10">
      <c r="A553" s="2">
        <v>2</v>
      </c>
      <c r="B553" s="2" t="s">
        <v>3265</v>
      </c>
      <c r="C553" s="2" t="s">
        <v>3070</v>
      </c>
      <c r="D553" s="3">
        <v>6000</v>
      </c>
      <c r="E553" s="3">
        <v>2219.6</v>
      </c>
      <c r="F553" s="2">
        <v>0</v>
      </c>
      <c r="G553" s="2">
        <v>0</v>
      </c>
      <c r="H553" s="2">
        <f t="shared" si="8"/>
        <v>0</v>
      </c>
      <c r="I553" s="2" t="s">
        <v>59</v>
      </c>
      <c r="J553" s="2" t="s">
        <v>59</v>
      </c>
    </row>
    <row r="554" ht="19" customHeight="1" spans="1:10">
      <c r="A554" s="2">
        <v>2</v>
      </c>
      <c r="B554" s="2" t="s">
        <v>3301</v>
      </c>
      <c r="C554" s="2" t="s">
        <v>3070</v>
      </c>
      <c r="D554" s="3">
        <v>3967.74</v>
      </c>
      <c r="E554" s="3">
        <v>3654.3</v>
      </c>
      <c r="F554" s="2">
        <v>0</v>
      </c>
      <c r="G554" s="2">
        <v>0</v>
      </c>
      <c r="H554" s="2">
        <f t="shared" si="8"/>
        <v>0</v>
      </c>
      <c r="I554" s="2" t="s">
        <v>59</v>
      </c>
      <c r="J554" s="2" t="s">
        <v>59</v>
      </c>
    </row>
    <row r="555" ht="19" customHeight="1" spans="1:10">
      <c r="A555" s="2">
        <v>2</v>
      </c>
      <c r="B555" s="2" t="s">
        <v>656</v>
      </c>
      <c r="C555" s="2" t="s">
        <v>3070</v>
      </c>
      <c r="D555" s="3">
        <v>6000</v>
      </c>
      <c r="E555" s="3">
        <v>3369.2</v>
      </c>
      <c r="F555" s="2">
        <v>0</v>
      </c>
      <c r="G555" s="2">
        <v>0</v>
      </c>
      <c r="H555" s="2">
        <f t="shared" si="8"/>
        <v>0</v>
      </c>
      <c r="I555" s="2" t="s">
        <v>59</v>
      </c>
      <c r="J555" s="2" t="s">
        <v>59</v>
      </c>
    </row>
    <row r="556" ht="19" customHeight="1" spans="1:10">
      <c r="A556" s="2">
        <v>2</v>
      </c>
      <c r="B556" s="2" t="s">
        <v>3319</v>
      </c>
      <c r="C556" s="2" t="s">
        <v>3070</v>
      </c>
      <c r="D556" s="3">
        <v>6000</v>
      </c>
      <c r="E556" s="3">
        <v>1468.4</v>
      </c>
      <c r="F556" s="2">
        <v>0</v>
      </c>
      <c r="G556" s="2">
        <v>0</v>
      </c>
      <c r="H556" s="2">
        <f t="shared" si="8"/>
        <v>0</v>
      </c>
      <c r="I556" s="2" t="s">
        <v>59</v>
      </c>
      <c r="J556" s="2" t="s">
        <v>59</v>
      </c>
    </row>
    <row r="557" ht="19" customHeight="1" spans="1:10">
      <c r="A557" s="2">
        <v>2</v>
      </c>
      <c r="B557" s="2" t="s">
        <v>538</v>
      </c>
      <c r="C557" s="2" t="s">
        <v>3070</v>
      </c>
      <c r="D557" s="3">
        <v>5806.45</v>
      </c>
      <c r="E557" s="3">
        <v>2756.9</v>
      </c>
      <c r="F557" s="2">
        <v>0</v>
      </c>
      <c r="G557" s="2">
        <v>0</v>
      </c>
      <c r="H557" s="2">
        <f t="shared" si="8"/>
        <v>0</v>
      </c>
      <c r="I557" s="2" t="s">
        <v>59</v>
      </c>
      <c r="J557" s="2" t="s">
        <v>59</v>
      </c>
    </row>
    <row r="558" ht="19" customHeight="1" spans="1:10">
      <c r="A558" s="2">
        <v>2</v>
      </c>
      <c r="B558" s="2" t="s">
        <v>675</v>
      </c>
      <c r="C558" s="2" t="s">
        <v>3070</v>
      </c>
      <c r="D558" s="3">
        <v>6000</v>
      </c>
      <c r="E558" s="3">
        <v>1838.1</v>
      </c>
      <c r="F558" s="2">
        <v>0</v>
      </c>
      <c r="G558" s="2">
        <v>0</v>
      </c>
      <c r="H558" s="2">
        <f t="shared" si="8"/>
        <v>0</v>
      </c>
      <c r="I558" s="2" t="s">
        <v>59</v>
      </c>
      <c r="J558" s="2" t="s">
        <v>59</v>
      </c>
    </row>
    <row r="559" ht="19" customHeight="1" spans="1:10">
      <c r="A559" s="2">
        <v>2</v>
      </c>
      <c r="B559" s="2" t="s">
        <v>447</v>
      </c>
      <c r="C559" s="2" t="s">
        <v>564</v>
      </c>
      <c r="D559" s="3">
        <v>10645.16</v>
      </c>
      <c r="E559" s="3">
        <v>890.9</v>
      </c>
      <c r="F559" s="2">
        <v>0</v>
      </c>
      <c r="G559" s="2">
        <v>0</v>
      </c>
      <c r="H559" s="2">
        <f t="shared" si="8"/>
        <v>0</v>
      </c>
      <c r="I559" s="2" t="s">
        <v>59</v>
      </c>
      <c r="J559" s="2" t="s">
        <v>59</v>
      </c>
    </row>
    <row r="560" ht="19" customHeight="1" spans="1:10">
      <c r="A560" s="2">
        <v>2</v>
      </c>
      <c r="B560" s="2" t="s">
        <v>456</v>
      </c>
      <c r="C560" s="2" t="s">
        <v>564</v>
      </c>
      <c r="D560" s="3">
        <v>5571.43</v>
      </c>
      <c r="E560" s="3">
        <v>1973.3</v>
      </c>
      <c r="F560" s="2">
        <v>0</v>
      </c>
      <c r="G560" s="2">
        <v>0</v>
      </c>
      <c r="H560" s="2">
        <f t="shared" si="8"/>
        <v>0</v>
      </c>
      <c r="I560" s="2" t="s">
        <v>59</v>
      </c>
      <c r="J560" s="2" t="s">
        <v>59</v>
      </c>
    </row>
    <row r="561" ht="19" customHeight="1" spans="1:10">
      <c r="A561" s="2">
        <v>2</v>
      </c>
      <c r="B561" s="2" t="s">
        <v>340</v>
      </c>
      <c r="C561" s="2" t="s">
        <v>564</v>
      </c>
      <c r="D561" s="3">
        <v>10645.16</v>
      </c>
      <c r="E561" s="3">
        <v>1889</v>
      </c>
      <c r="F561" s="2">
        <v>0</v>
      </c>
      <c r="G561" s="2">
        <v>0</v>
      </c>
      <c r="H561" s="2">
        <f t="shared" si="8"/>
        <v>0</v>
      </c>
      <c r="I561" s="2" t="s">
        <v>59</v>
      </c>
      <c r="J561" s="2" t="s">
        <v>59</v>
      </c>
    </row>
    <row r="562" ht="19" customHeight="1" spans="1:10">
      <c r="A562" s="2">
        <v>2</v>
      </c>
      <c r="B562" s="2" t="s">
        <v>573</v>
      </c>
      <c r="C562" s="2" t="s">
        <v>564</v>
      </c>
      <c r="D562" s="3">
        <v>6000</v>
      </c>
      <c r="E562" s="3">
        <v>3887.9</v>
      </c>
      <c r="F562" s="2">
        <v>0</v>
      </c>
      <c r="G562" s="2">
        <v>0</v>
      </c>
      <c r="H562" s="2">
        <f t="shared" si="8"/>
        <v>0</v>
      </c>
      <c r="I562" s="2" t="s">
        <v>59</v>
      </c>
      <c r="J562" s="2" t="s">
        <v>59</v>
      </c>
    </row>
    <row r="563" ht="19" customHeight="1" spans="1:10">
      <c r="A563" s="2">
        <v>2</v>
      </c>
      <c r="B563" s="2" t="s">
        <v>3048</v>
      </c>
      <c r="C563" s="2" t="s">
        <v>564</v>
      </c>
      <c r="D563" s="3">
        <v>6000</v>
      </c>
      <c r="E563" s="3">
        <v>1796.4</v>
      </c>
      <c r="F563" s="2">
        <v>0</v>
      </c>
      <c r="G563" s="2">
        <v>0</v>
      </c>
      <c r="H563" s="2">
        <f t="shared" si="8"/>
        <v>0</v>
      </c>
      <c r="I563" s="2" t="s">
        <v>59</v>
      </c>
      <c r="J563" s="2" t="s">
        <v>59</v>
      </c>
    </row>
    <row r="564" ht="19" customHeight="1" spans="1:10">
      <c r="A564" s="2">
        <v>2</v>
      </c>
      <c r="B564" s="2" t="s">
        <v>3080</v>
      </c>
      <c r="C564" s="2" t="s">
        <v>564</v>
      </c>
      <c r="D564" s="3">
        <v>6000</v>
      </c>
      <c r="E564" s="3">
        <v>1583.3</v>
      </c>
      <c r="F564" s="2">
        <v>0</v>
      </c>
      <c r="G564" s="2">
        <v>0</v>
      </c>
      <c r="H564" s="2">
        <f t="shared" si="8"/>
        <v>0</v>
      </c>
      <c r="I564" s="2" t="s">
        <v>59</v>
      </c>
      <c r="J564" s="2" t="s">
        <v>59</v>
      </c>
    </row>
    <row r="565" ht="19" customHeight="1" spans="1:10">
      <c r="A565" s="2">
        <v>2</v>
      </c>
      <c r="B565" s="2" t="s">
        <v>604</v>
      </c>
      <c r="C565" s="2" t="s">
        <v>564</v>
      </c>
      <c r="D565" s="3">
        <v>6000</v>
      </c>
      <c r="E565" s="3">
        <v>4648.2</v>
      </c>
      <c r="F565" s="2">
        <v>0</v>
      </c>
      <c r="G565" s="2">
        <v>0</v>
      </c>
      <c r="H565" s="2">
        <f t="shared" si="8"/>
        <v>0</v>
      </c>
      <c r="I565" s="2" t="s">
        <v>59</v>
      </c>
      <c r="J565" s="2" t="s">
        <v>59</v>
      </c>
    </row>
    <row r="566" ht="19" customHeight="1" spans="1:10">
      <c r="A566" s="2">
        <v>2</v>
      </c>
      <c r="B566" s="2" t="s">
        <v>612</v>
      </c>
      <c r="C566" s="2" t="s">
        <v>564</v>
      </c>
      <c r="D566" s="3">
        <v>3358.29</v>
      </c>
      <c r="E566" s="3">
        <v>5303.2</v>
      </c>
      <c r="F566" s="2">
        <v>0</v>
      </c>
      <c r="G566" s="2">
        <v>0</v>
      </c>
      <c r="H566" s="2">
        <f t="shared" si="8"/>
        <v>0</v>
      </c>
      <c r="I566" s="2" t="s">
        <v>113</v>
      </c>
      <c r="J566" s="2" t="s">
        <v>59</v>
      </c>
    </row>
    <row r="567" ht="19" customHeight="1" spans="1:10">
      <c r="A567" s="2">
        <v>2</v>
      </c>
      <c r="B567" s="2" t="s">
        <v>615</v>
      </c>
      <c r="C567" s="2" t="s">
        <v>564</v>
      </c>
      <c r="D567" s="3">
        <v>3392.86</v>
      </c>
      <c r="E567" s="3">
        <v>392.4</v>
      </c>
      <c r="F567" s="2">
        <v>0</v>
      </c>
      <c r="G567" s="2">
        <v>0</v>
      </c>
      <c r="H567" s="2">
        <f t="shared" si="8"/>
        <v>0</v>
      </c>
      <c r="I567" s="2" t="s">
        <v>59</v>
      </c>
      <c r="J567" s="2" t="s">
        <v>59</v>
      </c>
    </row>
    <row r="568" ht="19" customHeight="1" spans="1:10">
      <c r="A568" s="2">
        <v>2</v>
      </c>
      <c r="B568" s="2" t="s">
        <v>141</v>
      </c>
      <c r="C568" s="2" t="s">
        <v>564</v>
      </c>
      <c r="D568" s="3">
        <v>10000</v>
      </c>
      <c r="E568" s="3">
        <v>0</v>
      </c>
      <c r="F568" s="2">
        <v>0</v>
      </c>
      <c r="G568" s="2">
        <v>0</v>
      </c>
      <c r="H568" s="2">
        <f t="shared" si="8"/>
        <v>0</v>
      </c>
      <c r="I568" s="2" t="s">
        <v>59</v>
      </c>
      <c r="J568" s="2" t="s">
        <v>59</v>
      </c>
    </row>
    <row r="569" ht="19" customHeight="1" spans="1:10">
      <c r="A569" s="2">
        <v>2</v>
      </c>
      <c r="B569" s="2" t="s">
        <v>3112</v>
      </c>
      <c r="C569" s="2" t="s">
        <v>564</v>
      </c>
      <c r="D569" s="3">
        <v>6000</v>
      </c>
      <c r="E569" s="3">
        <v>1200.7</v>
      </c>
      <c r="F569" s="2">
        <v>0</v>
      </c>
      <c r="G569" s="2">
        <v>0</v>
      </c>
      <c r="H569" s="2">
        <f t="shared" si="8"/>
        <v>0</v>
      </c>
      <c r="I569" s="2" t="s">
        <v>59</v>
      </c>
      <c r="J569" s="2" t="s">
        <v>59</v>
      </c>
    </row>
    <row r="570" ht="19" customHeight="1" spans="1:10">
      <c r="A570" s="2">
        <v>2</v>
      </c>
      <c r="B570" s="2" t="s">
        <v>3137</v>
      </c>
      <c r="C570" s="2" t="s">
        <v>564</v>
      </c>
      <c r="D570" s="3">
        <v>6000</v>
      </c>
      <c r="E570" s="3">
        <v>2793.7</v>
      </c>
      <c r="F570" s="2">
        <v>0</v>
      </c>
      <c r="G570" s="2">
        <v>0</v>
      </c>
      <c r="H570" s="2">
        <f t="shared" si="8"/>
        <v>0</v>
      </c>
      <c r="I570" s="2" t="s">
        <v>59</v>
      </c>
      <c r="J570" s="2" t="s">
        <v>59</v>
      </c>
    </row>
    <row r="571" ht="19" customHeight="1" spans="1:10">
      <c r="A571" s="2">
        <v>2</v>
      </c>
      <c r="B571" s="2" t="s">
        <v>629</v>
      </c>
      <c r="C571" s="2" t="s">
        <v>564</v>
      </c>
      <c r="D571" s="3">
        <v>10000</v>
      </c>
      <c r="E571" s="3">
        <v>1155.4</v>
      </c>
      <c r="F571" s="2">
        <v>0</v>
      </c>
      <c r="G571" s="2">
        <v>0</v>
      </c>
      <c r="H571" s="2">
        <f t="shared" si="8"/>
        <v>0</v>
      </c>
      <c r="I571" s="2" t="s">
        <v>59</v>
      </c>
      <c r="J571" s="2" t="s">
        <v>59</v>
      </c>
    </row>
    <row r="572" ht="19" customHeight="1" spans="1:10">
      <c r="A572" s="2">
        <v>2</v>
      </c>
      <c r="B572" s="2" t="s">
        <v>497</v>
      </c>
      <c r="C572" s="2" t="s">
        <v>564</v>
      </c>
      <c r="D572" s="3">
        <v>6000</v>
      </c>
      <c r="E572" s="3">
        <v>3447.7</v>
      </c>
      <c r="F572" s="2">
        <v>0</v>
      </c>
      <c r="G572" s="2">
        <v>0</v>
      </c>
      <c r="H572" s="2">
        <f t="shared" si="8"/>
        <v>0</v>
      </c>
      <c r="I572" s="2" t="s">
        <v>59</v>
      </c>
      <c r="J572" s="2" t="s">
        <v>59</v>
      </c>
    </row>
    <row r="573" ht="19" customHeight="1" spans="1:10">
      <c r="A573" s="2">
        <v>2</v>
      </c>
      <c r="B573" s="2" t="s">
        <v>500</v>
      </c>
      <c r="C573" s="2" t="s">
        <v>564</v>
      </c>
      <c r="D573" s="3">
        <v>6000</v>
      </c>
      <c r="E573" s="3">
        <v>3118.9</v>
      </c>
      <c r="F573" s="2">
        <v>0</v>
      </c>
      <c r="G573" s="2">
        <v>0</v>
      </c>
      <c r="H573" s="2">
        <f t="shared" si="8"/>
        <v>0</v>
      </c>
      <c r="I573" s="2" t="s">
        <v>59</v>
      </c>
      <c r="J573" s="2" t="s">
        <v>59</v>
      </c>
    </row>
    <row r="574" ht="19" customHeight="1" spans="1:10">
      <c r="A574" s="2">
        <v>2</v>
      </c>
      <c r="B574" s="2" t="s">
        <v>633</v>
      </c>
      <c r="C574" s="2" t="s">
        <v>564</v>
      </c>
      <c r="D574" s="3">
        <v>2035.71</v>
      </c>
      <c r="E574" s="3">
        <v>2626.9</v>
      </c>
      <c r="F574" s="2">
        <v>0</v>
      </c>
      <c r="G574" s="2">
        <v>0</v>
      </c>
      <c r="H574" s="2">
        <f t="shared" si="8"/>
        <v>0</v>
      </c>
      <c r="I574" s="2" t="s">
        <v>113</v>
      </c>
      <c r="J574" s="2" t="s">
        <v>59</v>
      </c>
    </row>
    <row r="575" ht="19" customHeight="1" spans="1:10">
      <c r="A575" s="2">
        <v>2</v>
      </c>
      <c r="B575" s="2" t="s">
        <v>3198</v>
      </c>
      <c r="C575" s="2" t="s">
        <v>564</v>
      </c>
      <c r="D575" s="3">
        <v>6000</v>
      </c>
      <c r="E575" s="3">
        <v>4434.3</v>
      </c>
      <c r="F575" s="2">
        <v>0</v>
      </c>
      <c r="G575" s="2">
        <v>0</v>
      </c>
      <c r="H575" s="2">
        <f t="shared" si="8"/>
        <v>0</v>
      </c>
      <c r="I575" s="2" t="s">
        <v>59</v>
      </c>
      <c r="J575" s="2" t="s">
        <v>59</v>
      </c>
    </row>
    <row r="576" ht="19" customHeight="1" spans="1:10">
      <c r="A576" s="2">
        <v>2</v>
      </c>
      <c r="B576" s="2" t="s">
        <v>3204</v>
      </c>
      <c r="C576" s="2" t="s">
        <v>564</v>
      </c>
      <c r="D576" s="3">
        <v>2180.87</v>
      </c>
      <c r="E576" s="3">
        <v>2428.4</v>
      </c>
      <c r="F576" s="2">
        <v>0</v>
      </c>
      <c r="G576" s="2">
        <v>0</v>
      </c>
      <c r="H576" s="2">
        <f t="shared" si="8"/>
        <v>0</v>
      </c>
      <c r="I576" s="2" t="s">
        <v>113</v>
      </c>
      <c r="J576" s="2" t="s">
        <v>59</v>
      </c>
    </row>
    <row r="577" ht="19" customHeight="1" spans="1:10">
      <c r="A577" s="2">
        <v>2</v>
      </c>
      <c r="B577" s="2" t="s">
        <v>514</v>
      </c>
      <c r="C577" s="2" t="s">
        <v>564</v>
      </c>
      <c r="D577" s="3">
        <v>6000</v>
      </c>
      <c r="E577" s="3">
        <v>2420</v>
      </c>
      <c r="F577" s="2">
        <v>0</v>
      </c>
      <c r="G577" s="2">
        <v>0</v>
      </c>
      <c r="H577" s="2">
        <f t="shared" si="8"/>
        <v>0</v>
      </c>
      <c r="I577" s="2" t="s">
        <v>59</v>
      </c>
      <c r="J577" s="2" t="s">
        <v>59</v>
      </c>
    </row>
    <row r="578" ht="19" customHeight="1" spans="1:10">
      <c r="A578" s="2">
        <v>2</v>
      </c>
      <c r="B578" s="2" t="s">
        <v>637</v>
      </c>
      <c r="C578" s="2" t="s">
        <v>564</v>
      </c>
      <c r="D578" s="3">
        <v>6000</v>
      </c>
      <c r="E578" s="3">
        <v>3206.3</v>
      </c>
      <c r="F578" s="2">
        <v>0</v>
      </c>
      <c r="G578" s="2">
        <v>0</v>
      </c>
      <c r="H578" s="2">
        <f t="shared" ref="H578:H641" si="9">MAX(0,F578-G578)</f>
        <v>0</v>
      </c>
      <c r="I578" s="2" t="s">
        <v>113</v>
      </c>
      <c r="J578" s="2" t="s">
        <v>59</v>
      </c>
    </row>
    <row r="579" ht="19" customHeight="1" spans="1:10">
      <c r="A579" s="2">
        <v>2</v>
      </c>
      <c r="B579" s="2" t="s">
        <v>641</v>
      </c>
      <c r="C579" s="2" t="s">
        <v>564</v>
      </c>
      <c r="D579" s="3">
        <v>6000</v>
      </c>
      <c r="E579" s="3">
        <v>4976.8</v>
      </c>
      <c r="F579" s="2">
        <v>0</v>
      </c>
      <c r="G579" s="2">
        <v>0</v>
      </c>
      <c r="H579" s="2">
        <f t="shared" si="9"/>
        <v>0</v>
      </c>
      <c r="I579" s="2" t="s">
        <v>113</v>
      </c>
      <c r="J579" s="2" t="s">
        <v>59</v>
      </c>
    </row>
    <row r="580" ht="19" customHeight="1" spans="1:10">
      <c r="A580" s="2">
        <v>2</v>
      </c>
      <c r="B580" s="2" t="s">
        <v>3230</v>
      </c>
      <c r="C580" s="2" t="s">
        <v>564</v>
      </c>
      <c r="D580" s="3">
        <v>6000</v>
      </c>
      <c r="E580" s="3">
        <v>5224.7</v>
      </c>
      <c r="F580" s="2">
        <v>0</v>
      </c>
      <c r="G580" s="2">
        <v>0</v>
      </c>
      <c r="H580" s="2">
        <f t="shared" si="9"/>
        <v>0</v>
      </c>
      <c r="I580" s="2" t="s">
        <v>113</v>
      </c>
      <c r="J580" s="2" t="s">
        <v>59</v>
      </c>
    </row>
    <row r="581" ht="19" customHeight="1" spans="1:10">
      <c r="A581" s="2">
        <v>2</v>
      </c>
      <c r="B581" s="2" t="s">
        <v>519</v>
      </c>
      <c r="C581" s="2" t="s">
        <v>564</v>
      </c>
      <c r="D581" s="3">
        <v>6000</v>
      </c>
      <c r="E581" s="3">
        <v>2861.7</v>
      </c>
      <c r="F581" s="2">
        <v>0</v>
      </c>
      <c r="G581" s="2">
        <v>0</v>
      </c>
      <c r="H581" s="2">
        <f t="shared" si="9"/>
        <v>0</v>
      </c>
      <c r="I581" s="2" t="s">
        <v>59</v>
      </c>
      <c r="J581" s="2" t="s">
        <v>59</v>
      </c>
    </row>
    <row r="582" ht="19" customHeight="1" spans="1:10">
      <c r="A582" s="2">
        <v>2</v>
      </c>
      <c r="B582" s="2" t="s">
        <v>642</v>
      </c>
      <c r="C582" s="2" t="s">
        <v>564</v>
      </c>
      <c r="D582" s="3">
        <v>6000</v>
      </c>
      <c r="E582" s="3">
        <v>2595.2</v>
      </c>
      <c r="F582" s="2">
        <v>0</v>
      </c>
      <c r="G582" s="2">
        <v>0</v>
      </c>
      <c r="H582" s="2">
        <f t="shared" si="9"/>
        <v>0</v>
      </c>
      <c r="I582" s="2" t="s">
        <v>59</v>
      </c>
      <c r="J582" s="2" t="s">
        <v>59</v>
      </c>
    </row>
    <row r="583" ht="19" customHeight="1" spans="1:10">
      <c r="A583" s="2">
        <v>2</v>
      </c>
      <c r="B583" s="2" t="s">
        <v>648</v>
      </c>
      <c r="C583" s="2" t="s">
        <v>564</v>
      </c>
      <c r="D583" s="3">
        <v>10000</v>
      </c>
      <c r="E583" s="3">
        <v>798.9</v>
      </c>
      <c r="F583" s="2">
        <v>0</v>
      </c>
      <c r="G583" s="2">
        <v>0</v>
      </c>
      <c r="H583" s="2">
        <f t="shared" si="9"/>
        <v>0</v>
      </c>
      <c r="I583" s="2" t="s">
        <v>59</v>
      </c>
      <c r="J583" s="2" t="s">
        <v>59</v>
      </c>
    </row>
    <row r="584" ht="19" customHeight="1" spans="1:10">
      <c r="A584" s="2">
        <v>2</v>
      </c>
      <c r="B584" s="2" t="s">
        <v>3249</v>
      </c>
      <c r="C584" s="2" t="s">
        <v>564</v>
      </c>
      <c r="D584" s="3">
        <v>6000</v>
      </c>
      <c r="E584" s="3">
        <v>1467.2</v>
      </c>
      <c r="F584" s="2">
        <v>0</v>
      </c>
      <c r="G584" s="2">
        <v>0</v>
      </c>
      <c r="H584" s="2">
        <f t="shared" si="9"/>
        <v>0</v>
      </c>
      <c r="I584" s="2" t="s">
        <v>59</v>
      </c>
      <c r="J584" s="2" t="s">
        <v>59</v>
      </c>
    </row>
    <row r="585" ht="19" customHeight="1" spans="1:10">
      <c r="A585" s="2">
        <v>2</v>
      </c>
      <c r="B585" s="2" t="s">
        <v>654</v>
      </c>
      <c r="C585" s="2" t="s">
        <v>564</v>
      </c>
      <c r="D585" s="3">
        <v>6000</v>
      </c>
      <c r="E585" s="3">
        <v>2838.9</v>
      </c>
      <c r="F585" s="2">
        <v>0</v>
      </c>
      <c r="G585" s="2">
        <v>0</v>
      </c>
      <c r="H585" s="2">
        <f t="shared" si="9"/>
        <v>0</v>
      </c>
      <c r="I585" s="2" t="s">
        <v>113</v>
      </c>
      <c r="J585" s="2" t="s">
        <v>59</v>
      </c>
    </row>
    <row r="586" ht="19" customHeight="1" spans="1:10">
      <c r="A586" s="2">
        <v>2</v>
      </c>
      <c r="B586" s="2" t="s">
        <v>173</v>
      </c>
      <c r="C586" s="2" t="s">
        <v>564</v>
      </c>
      <c r="D586" s="3">
        <v>10000</v>
      </c>
      <c r="E586" s="3">
        <v>0</v>
      </c>
      <c r="F586" s="2">
        <v>0</v>
      </c>
      <c r="G586" s="2">
        <v>0</v>
      </c>
      <c r="H586" s="2">
        <f t="shared" si="9"/>
        <v>0</v>
      </c>
      <c r="I586" s="2" t="s">
        <v>59</v>
      </c>
      <c r="J586" s="2" t="s">
        <v>59</v>
      </c>
    </row>
    <row r="587" ht="19" customHeight="1" spans="1:10">
      <c r="A587" s="2">
        <v>2</v>
      </c>
      <c r="B587" s="2" t="s">
        <v>531</v>
      </c>
      <c r="C587" s="2" t="s">
        <v>564</v>
      </c>
      <c r="D587" s="3">
        <v>10000</v>
      </c>
      <c r="E587" s="3">
        <v>62.2</v>
      </c>
      <c r="F587" s="2">
        <v>0</v>
      </c>
      <c r="G587" s="2">
        <v>0</v>
      </c>
      <c r="H587" s="2">
        <f t="shared" si="9"/>
        <v>0</v>
      </c>
      <c r="I587" s="2" t="s">
        <v>59</v>
      </c>
      <c r="J587" s="2" t="s">
        <v>59</v>
      </c>
    </row>
    <row r="588" ht="19" customHeight="1" spans="1:10">
      <c r="A588" s="2">
        <v>2</v>
      </c>
      <c r="B588" s="2" t="s">
        <v>657</v>
      </c>
      <c r="C588" s="2" t="s">
        <v>564</v>
      </c>
      <c r="D588" s="3">
        <v>6000</v>
      </c>
      <c r="E588" s="3">
        <v>1737.5</v>
      </c>
      <c r="F588" s="2">
        <v>0</v>
      </c>
      <c r="G588" s="2">
        <v>0</v>
      </c>
      <c r="H588" s="2">
        <f t="shared" si="9"/>
        <v>0</v>
      </c>
      <c r="I588" s="2" t="s">
        <v>59</v>
      </c>
      <c r="J588" s="2" t="s">
        <v>59</v>
      </c>
    </row>
    <row r="589" ht="19" customHeight="1" spans="1:10">
      <c r="A589" s="2">
        <v>2</v>
      </c>
      <c r="B589" s="2" t="s">
        <v>658</v>
      </c>
      <c r="C589" s="2" t="s">
        <v>564</v>
      </c>
      <c r="D589" s="3">
        <v>6000</v>
      </c>
      <c r="E589" s="3">
        <v>5356.5</v>
      </c>
      <c r="F589" s="2">
        <v>0</v>
      </c>
      <c r="G589" s="2">
        <v>0</v>
      </c>
      <c r="H589" s="2">
        <f t="shared" si="9"/>
        <v>0</v>
      </c>
      <c r="I589" s="2" t="s">
        <v>113</v>
      </c>
      <c r="J589" s="2" t="s">
        <v>59</v>
      </c>
    </row>
    <row r="590" ht="19" customHeight="1" spans="1:10">
      <c r="A590" s="2">
        <v>2</v>
      </c>
      <c r="B590" s="2" t="s">
        <v>3308</v>
      </c>
      <c r="C590" s="2" t="s">
        <v>564</v>
      </c>
      <c r="D590" s="3">
        <v>4071.43</v>
      </c>
      <c r="E590" s="3">
        <v>53.7</v>
      </c>
      <c r="F590" s="2">
        <v>0</v>
      </c>
      <c r="G590" s="2">
        <v>0</v>
      </c>
      <c r="H590" s="2">
        <f t="shared" si="9"/>
        <v>0</v>
      </c>
      <c r="I590" s="2" t="s">
        <v>59</v>
      </c>
      <c r="J590" s="2" t="s">
        <v>59</v>
      </c>
    </row>
    <row r="591" ht="19" customHeight="1" spans="1:10">
      <c r="A591" s="2">
        <v>2</v>
      </c>
      <c r="B591" s="2" t="s">
        <v>662</v>
      </c>
      <c r="C591" s="2" t="s">
        <v>564</v>
      </c>
      <c r="D591" s="3">
        <v>6000</v>
      </c>
      <c r="E591" s="3">
        <v>1689.9</v>
      </c>
      <c r="F591" s="2">
        <v>0</v>
      </c>
      <c r="G591" s="2">
        <v>0</v>
      </c>
      <c r="H591" s="2">
        <f t="shared" si="9"/>
        <v>0</v>
      </c>
      <c r="I591" s="2" t="s">
        <v>59</v>
      </c>
      <c r="J591" s="2" t="s">
        <v>59</v>
      </c>
    </row>
    <row r="592" ht="19" customHeight="1" spans="1:10">
      <c r="A592" s="2">
        <v>2</v>
      </c>
      <c r="B592" s="2" t="s">
        <v>537</v>
      </c>
      <c r="C592" s="2" t="s">
        <v>564</v>
      </c>
      <c r="D592" s="3">
        <v>6000</v>
      </c>
      <c r="E592" s="3">
        <v>2160.4</v>
      </c>
      <c r="F592" s="2">
        <v>0</v>
      </c>
      <c r="G592" s="2">
        <v>0</v>
      </c>
      <c r="H592" s="2">
        <f t="shared" si="9"/>
        <v>0</v>
      </c>
      <c r="I592" s="2" t="s">
        <v>113</v>
      </c>
      <c r="J592" s="2" t="s">
        <v>59</v>
      </c>
    </row>
    <row r="593" ht="19" customHeight="1" spans="1:10">
      <c r="A593" s="2">
        <v>2</v>
      </c>
      <c r="B593" s="2" t="s">
        <v>664</v>
      </c>
      <c r="C593" s="2" t="s">
        <v>564</v>
      </c>
      <c r="D593" s="3">
        <v>6000</v>
      </c>
      <c r="E593" s="3">
        <v>4438</v>
      </c>
      <c r="F593" s="2">
        <v>0</v>
      </c>
      <c r="G593" s="2">
        <v>0</v>
      </c>
      <c r="H593" s="2">
        <f t="shared" si="9"/>
        <v>0</v>
      </c>
      <c r="I593" s="2" t="s">
        <v>113</v>
      </c>
      <c r="J593" s="2" t="s">
        <v>59</v>
      </c>
    </row>
    <row r="594" ht="19" customHeight="1" spans="1:10">
      <c r="A594" s="2">
        <v>2</v>
      </c>
      <c r="B594" s="2" t="s">
        <v>667</v>
      </c>
      <c r="C594" s="2" t="s">
        <v>564</v>
      </c>
      <c r="D594" s="3">
        <v>6000</v>
      </c>
      <c r="E594" s="3">
        <v>8420.2</v>
      </c>
      <c r="F594" s="2">
        <v>0</v>
      </c>
      <c r="G594" s="2">
        <v>0</v>
      </c>
      <c r="H594" s="2">
        <f t="shared" si="9"/>
        <v>0</v>
      </c>
      <c r="I594" s="2" t="s">
        <v>113</v>
      </c>
      <c r="J594" s="2" t="s">
        <v>59</v>
      </c>
    </row>
    <row r="595" ht="19" customHeight="1" spans="1:10">
      <c r="A595" s="2">
        <v>2</v>
      </c>
      <c r="B595" s="2" t="s">
        <v>540</v>
      </c>
      <c r="C595" s="2" t="s">
        <v>564</v>
      </c>
      <c r="D595" s="3">
        <v>6000</v>
      </c>
      <c r="E595" s="3">
        <v>0</v>
      </c>
      <c r="F595" s="2">
        <v>0</v>
      </c>
      <c r="G595" s="2">
        <v>0</v>
      </c>
      <c r="H595" s="2">
        <f t="shared" si="9"/>
        <v>0</v>
      </c>
      <c r="I595" s="2" t="s">
        <v>113</v>
      </c>
      <c r="J595" s="2" t="s">
        <v>59</v>
      </c>
    </row>
    <row r="596" ht="19" customHeight="1" spans="1:10">
      <c r="A596" s="2">
        <v>2</v>
      </c>
      <c r="B596" s="2" t="s">
        <v>541</v>
      </c>
      <c r="C596" s="2" t="s">
        <v>564</v>
      </c>
      <c r="D596" s="3">
        <v>6000</v>
      </c>
      <c r="E596" s="3">
        <v>2210.6</v>
      </c>
      <c r="F596" s="2">
        <v>0</v>
      </c>
      <c r="G596" s="2">
        <v>0</v>
      </c>
      <c r="H596" s="2">
        <f t="shared" si="9"/>
        <v>0</v>
      </c>
      <c r="I596" s="2" t="s">
        <v>59</v>
      </c>
      <c r="J596" s="2" t="s">
        <v>59</v>
      </c>
    </row>
    <row r="597" ht="19" customHeight="1" spans="1:10">
      <c r="A597" s="2">
        <v>2</v>
      </c>
      <c r="B597" s="2" t="s">
        <v>671</v>
      </c>
      <c r="C597" s="2" t="s">
        <v>564</v>
      </c>
      <c r="D597" s="3">
        <v>6000</v>
      </c>
      <c r="E597" s="3">
        <v>3326.4</v>
      </c>
      <c r="F597" s="2">
        <v>0</v>
      </c>
      <c r="G597" s="2">
        <v>0</v>
      </c>
      <c r="H597" s="2">
        <f t="shared" si="9"/>
        <v>0</v>
      </c>
      <c r="I597" s="2" t="s">
        <v>59</v>
      </c>
      <c r="J597" s="2" t="s">
        <v>59</v>
      </c>
    </row>
    <row r="598" ht="19" customHeight="1" spans="1:10">
      <c r="A598" s="2">
        <v>2</v>
      </c>
      <c r="B598" s="2" t="s">
        <v>555</v>
      </c>
      <c r="C598" s="2" t="s">
        <v>564</v>
      </c>
      <c r="D598" s="3">
        <v>6000</v>
      </c>
      <c r="E598" s="3">
        <v>4857.4</v>
      </c>
      <c r="F598" s="2">
        <v>0</v>
      </c>
      <c r="G598" s="2">
        <v>0</v>
      </c>
      <c r="H598" s="2">
        <f t="shared" si="9"/>
        <v>0</v>
      </c>
      <c r="I598" s="2" t="s">
        <v>59</v>
      </c>
      <c r="J598" s="2" t="s">
        <v>59</v>
      </c>
    </row>
    <row r="599" ht="19" customHeight="1" spans="1:10">
      <c r="A599" s="2">
        <v>2</v>
      </c>
      <c r="B599" s="2" t="s">
        <v>556</v>
      </c>
      <c r="C599" s="2" t="s">
        <v>564</v>
      </c>
      <c r="D599" s="3">
        <v>4071.43</v>
      </c>
      <c r="E599" s="3">
        <v>9085.3</v>
      </c>
      <c r="F599" s="2">
        <v>1</v>
      </c>
      <c r="G599" s="2">
        <v>1</v>
      </c>
      <c r="H599" s="2">
        <f t="shared" si="9"/>
        <v>0</v>
      </c>
      <c r="I599" s="2" t="s">
        <v>113</v>
      </c>
      <c r="J599" s="2" t="s">
        <v>59</v>
      </c>
    </row>
    <row r="600" ht="19" customHeight="1" spans="1:10">
      <c r="A600" s="2">
        <v>2</v>
      </c>
      <c r="B600" s="2" t="s">
        <v>633</v>
      </c>
      <c r="C600" s="2" t="s">
        <v>3190</v>
      </c>
      <c r="D600" s="3">
        <v>3428.57</v>
      </c>
      <c r="E600" s="3">
        <v>1219.8</v>
      </c>
      <c r="F600" s="2">
        <v>0</v>
      </c>
      <c r="G600" s="2">
        <v>0</v>
      </c>
      <c r="H600" s="2">
        <f t="shared" si="9"/>
        <v>0</v>
      </c>
      <c r="I600" s="2" t="s">
        <v>59</v>
      </c>
      <c r="J600" s="2" t="s">
        <v>59</v>
      </c>
    </row>
    <row r="601" ht="19" customHeight="1" spans="1:10">
      <c r="A601" s="2">
        <v>2</v>
      </c>
      <c r="B601" s="2" t="s">
        <v>522</v>
      </c>
      <c r="C601" s="2" t="s">
        <v>3190</v>
      </c>
      <c r="D601" s="3">
        <v>6000</v>
      </c>
      <c r="E601" s="3">
        <v>1858.1</v>
      </c>
      <c r="F601" s="2">
        <v>0</v>
      </c>
      <c r="G601" s="2">
        <v>0</v>
      </c>
      <c r="H601" s="2">
        <f t="shared" si="9"/>
        <v>0</v>
      </c>
      <c r="I601" s="2" t="s">
        <v>113</v>
      </c>
      <c r="J601" s="2" t="s">
        <v>59</v>
      </c>
    </row>
    <row r="602" ht="19" customHeight="1" spans="1:10">
      <c r="A602" s="2">
        <v>2</v>
      </c>
      <c r="B602" s="2" t="s">
        <v>526</v>
      </c>
      <c r="C602" s="2" t="s">
        <v>3190</v>
      </c>
      <c r="D602" s="3">
        <v>6000</v>
      </c>
      <c r="E602" s="3">
        <v>3581.6</v>
      </c>
      <c r="F602" s="2">
        <v>0</v>
      </c>
      <c r="G602" s="2">
        <v>0</v>
      </c>
      <c r="H602" s="2">
        <f t="shared" si="9"/>
        <v>0</v>
      </c>
      <c r="I602" s="2" t="s">
        <v>113</v>
      </c>
      <c r="J602" s="2" t="s">
        <v>59</v>
      </c>
    </row>
    <row r="603" ht="19" customHeight="1" spans="1:10">
      <c r="A603" s="2">
        <v>2</v>
      </c>
      <c r="B603" s="2" t="s">
        <v>527</v>
      </c>
      <c r="C603" s="2" t="s">
        <v>3190</v>
      </c>
      <c r="D603" s="3">
        <v>10000</v>
      </c>
      <c r="E603" s="3">
        <v>6620.5</v>
      </c>
      <c r="F603" s="2">
        <v>0</v>
      </c>
      <c r="G603" s="2">
        <v>0</v>
      </c>
      <c r="H603" s="2">
        <f t="shared" si="9"/>
        <v>0</v>
      </c>
      <c r="I603" s="2" t="s">
        <v>59</v>
      </c>
      <c r="J603" s="2" t="s">
        <v>59</v>
      </c>
    </row>
    <row r="604" ht="19" customHeight="1" spans="1:10">
      <c r="A604" s="2">
        <v>2</v>
      </c>
      <c r="B604" s="2" t="s">
        <v>659</v>
      </c>
      <c r="C604" s="2" t="s">
        <v>3190</v>
      </c>
      <c r="D604" s="3">
        <v>4285.71</v>
      </c>
      <c r="E604" s="3">
        <v>914.9</v>
      </c>
      <c r="F604" s="2">
        <v>0</v>
      </c>
      <c r="G604" s="2">
        <v>0</v>
      </c>
      <c r="H604" s="2">
        <f t="shared" si="9"/>
        <v>0</v>
      </c>
      <c r="I604" s="2" t="s">
        <v>59</v>
      </c>
      <c r="J604" s="2" t="s">
        <v>59</v>
      </c>
    </row>
    <row r="605" ht="19" customHeight="1" spans="1:10">
      <c r="A605" s="2">
        <v>2</v>
      </c>
      <c r="B605" s="2" t="s">
        <v>3322</v>
      </c>
      <c r="C605" s="2" t="s">
        <v>3190</v>
      </c>
      <c r="D605" s="3">
        <v>3428.57</v>
      </c>
      <c r="E605" s="3">
        <v>1127.2</v>
      </c>
      <c r="F605" s="2">
        <v>0</v>
      </c>
      <c r="G605" s="2">
        <v>0</v>
      </c>
      <c r="H605" s="2">
        <f t="shared" si="9"/>
        <v>0</v>
      </c>
      <c r="I605" s="2" t="s">
        <v>113</v>
      </c>
      <c r="J605" s="2" t="s">
        <v>59</v>
      </c>
    </row>
    <row r="606" ht="19" customHeight="1" spans="1:10">
      <c r="A606" s="2">
        <v>2</v>
      </c>
      <c r="B606" s="2" t="s">
        <v>668</v>
      </c>
      <c r="C606" s="2" t="s">
        <v>3190</v>
      </c>
      <c r="D606" s="3">
        <v>4285.71</v>
      </c>
      <c r="E606" s="3">
        <v>1433.7</v>
      </c>
      <c r="F606" s="2">
        <v>0</v>
      </c>
      <c r="G606" s="2">
        <v>0</v>
      </c>
      <c r="H606" s="2">
        <f t="shared" si="9"/>
        <v>0</v>
      </c>
      <c r="I606" s="2" t="s">
        <v>59</v>
      </c>
      <c r="J606" s="2" t="s">
        <v>59</v>
      </c>
    </row>
    <row r="607" ht="19" customHeight="1" spans="1:10">
      <c r="A607" s="2">
        <v>2</v>
      </c>
      <c r="B607" s="2" t="s">
        <v>3358</v>
      </c>
      <c r="C607" s="2" t="s">
        <v>3190</v>
      </c>
      <c r="D607" s="3">
        <v>6000</v>
      </c>
      <c r="E607" s="3">
        <v>3832.4</v>
      </c>
      <c r="F607" s="2">
        <v>0</v>
      </c>
      <c r="G607" s="2">
        <v>0</v>
      </c>
      <c r="H607" s="2">
        <f t="shared" si="9"/>
        <v>0</v>
      </c>
      <c r="I607" s="2" t="s">
        <v>113</v>
      </c>
      <c r="J607" s="2" t="s">
        <v>59</v>
      </c>
    </row>
    <row r="608" ht="19" customHeight="1" spans="1:10">
      <c r="A608" s="2">
        <v>2</v>
      </c>
      <c r="B608" s="2" t="s">
        <v>670</v>
      </c>
      <c r="C608" s="2" t="s">
        <v>3190</v>
      </c>
      <c r="D608" s="3">
        <v>6000</v>
      </c>
      <c r="E608" s="3">
        <v>9792.5</v>
      </c>
      <c r="F608" s="2">
        <v>1</v>
      </c>
      <c r="G608" s="2">
        <v>1</v>
      </c>
      <c r="H608" s="2">
        <f t="shared" si="9"/>
        <v>0</v>
      </c>
      <c r="I608" s="2" t="s">
        <v>113</v>
      </c>
      <c r="J608" s="2" t="s">
        <v>59</v>
      </c>
    </row>
    <row r="609" ht="19" customHeight="1" spans="1:10">
      <c r="A609" s="2">
        <v>2</v>
      </c>
      <c r="B609" s="2" t="s">
        <v>672</v>
      </c>
      <c r="C609" s="2" t="s">
        <v>3190</v>
      </c>
      <c r="D609" s="3">
        <v>4285.71</v>
      </c>
      <c r="E609" s="3">
        <v>1858.1</v>
      </c>
      <c r="F609" s="2">
        <v>0</v>
      </c>
      <c r="G609" s="2">
        <v>0</v>
      </c>
      <c r="H609" s="2">
        <f t="shared" si="9"/>
        <v>0</v>
      </c>
      <c r="I609" s="2" t="s">
        <v>59</v>
      </c>
      <c r="J609" s="2" t="s">
        <v>59</v>
      </c>
    </row>
    <row r="610" ht="19" customHeight="1" spans="1:10">
      <c r="A610" s="2">
        <v>2</v>
      </c>
      <c r="B610" s="2" t="s">
        <v>556</v>
      </c>
      <c r="C610" s="2" t="s">
        <v>3190</v>
      </c>
      <c r="D610" s="3">
        <v>107.14</v>
      </c>
      <c r="E610" s="3">
        <v>4.8</v>
      </c>
      <c r="F610" s="2">
        <v>0</v>
      </c>
      <c r="G610" s="2">
        <v>0</v>
      </c>
      <c r="H610" s="2">
        <f t="shared" si="9"/>
        <v>0</v>
      </c>
      <c r="I610" s="2" t="s">
        <v>59</v>
      </c>
      <c r="J610" s="2" t="s">
        <v>59</v>
      </c>
    </row>
    <row r="611" ht="19" customHeight="1" spans="1:10">
      <c r="A611" s="2">
        <v>3</v>
      </c>
      <c r="B611" s="2" t="s">
        <v>3473</v>
      </c>
      <c r="C611" s="2" t="s">
        <v>3104</v>
      </c>
      <c r="D611" s="3">
        <v>387.1</v>
      </c>
      <c r="E611" s="3">
        <v>291.5</v>
      </c>
      <c r="F611" s="2">
        <v>0</v>
      </c>
      <c r="G611" s="2">
        <v>0</v>
      </c>
      <c r="H611" s="2">
        <f t="shared" si="9"/>
        <v>0</v>
      </c>
      <c r="I611" s="2" t="s">
        <v>113</v>
      </c>
      <c r="J611" s="2" t="s">
        <v>59</v>
      </c>
    </row>
    <row r="612" ht="19" customHeight="1" spans="1:10">
      <c r="A612" s="2">
        <v>3</v>
      </c>
      <c r="B612" s="2" t="s">
        <v>213</v>
      </c>
      <c r="C612" s="2" t="s">
        <v>3104</v>
      </c>
      <c r="D612" s="3">
        <v>1161.29</v>
      </c>
      <c r="E612" s="3">
        <v>1398.1</v>
      </c>
      <c r="F612" s="2">
        <v>0</v>
      </c>
      <c r="G612" s="2">
        <v>0</v>
      </c>
      <c r="H612" s="2">
        <f t="shared" si="9"/>
        <v>0</v>
      </c>
      <c r="I612" s="2" t="s">
        <v>113</v>
      </c>
      <c r="J612" s="2" t="s">
        <v>59</v>
      </c>
    </row>
    <row r="613" ht="19" customHeight="1" spans="1:10">
      <c r="A613" s="2">
        <v>3</v>
      </c>
      <c r="B613" s="2" t="s">
        <v>343</v>
      </c>
      <c r="C613" s="2" t="s">
        <v>3104</v>
      </c>
      <c r="D613" s="3">
        <v>387.1</v>
      </c>
      <c r="E613" s="3">
        <v>248.8</v>
      </c>
      <c r="F613" s="2">
        <v>0</v>
      </c>
      <c r="G613" s="2">
        <v>0</v>
      </c>
      <c r="H613" s="2">
        <f t="shared" si="9"/>
        <v>0</v>
      </c>
      <c r="I613" s="2" t="s">
        <v>59</v>
      </c>
      <c r="J613" s="2" t="s">
        <v>59</v>
      </c>
    </row>
    <row r="614" ht="19" customHeight="1" spans="1:10">
      <c r="A614" s="2">
        <v>3</v>
      </c>
      <c r="B614" s="2" t="s">
        <v>3146</v>
      </c>
      <c r="C614" s="2" t="s">
        <v>3104</v>
      </c>
      <c r="D614" s="3">
        <v>7161.29</v>
      </c>
      <c r="E614" s="3">
        <v>13308.3</v>
      </c>
      <c r="F614" s="2">
        <v>2</v>
      </c>
      <c r="G614" s="2">
        <v>2</v>
      </c>
      <c r="H614" s="2">
        <f t="shared" si="9"/>
        <v>0</v>
      </c>
      <c r="I614" s="2" t="s">
        <v>113</v>
      </c>
      <c r="J614" s="2" t="s">
        <v>59</v>
      </c>
    </row>
    <row r="615" ht="19" customHeight="1" spans="1:10">
      <c r="A615" s="2">
        <v>3</v>
      </c>
      <c r="B615" s="2" t="s">
        <v>3431</v>
      </c>
      <c r="C615" s="2" t="s">
        <v>3104</v>
      </c>
      <c r="D615" s="3">
        <v>5535.71</v>
      </c>
      <c r="E615" s="3">
        <v>9866.2</v>
      </c>
      <c r="F615" s="2">
        <v>0</v>
      </c>
      <c r="G615" s="2">
        <v>0</v>
      </c>
      <c r="H615" s="2">
        <f t="shared" si="9"/>
        <v>0</v>
      </c>
      <c r="I615" s="2" t="s">
        <v>113</v>
      </c>
      <c r="J615" s="2" t="s">
        <v>59</v>
      </c>
    </row>
    <row r="616" ht="19" customHeight="1" spans="1:10">
      <c r="A616" s="2">
        <v>3</v>
      </c>
      <c r="B616" s="2" t="s">
        <v>3440</v>
      </c>
      <c r="C616" s="2" t="s">
        <v>3104</v>
      </c>
      <c r="D616" s="3">
        <v>5535.71</v>
      </c>
      <c r="E616" s="3">
        <v>2936.3</v>
      </c>
      <c r="F616" s="2">
        <v>0</v>
      </c>
      <c r="G616" s="2">
        <v>0</v>
      </c>
      <c r="H616" s="2">
        <f t="shared" si="9"/>
        <v>0</v>
      </c>
      <c r="I616" s="2" t="s">
        <v>113</v>
      </c>
      <c r="J616" s="2" t="s">
        <v>59</v>
      </c>
    </row>
    <row r="617" ht="19" customHeight="1" spans="1:10">
      <c r="A617" s="2">
        <v>3</v>
      </c>
      <c r="B617" s="2" t="s">
        <v>352</v>
      </c>
      <c r="C617" s="2" t="s">
        <v>3104</v>
      </c>
      <c r="D617" s="3">
        <v>5714.29</v>
      </c>
      <c r="E617" s="3">
        <v>9260.7</v>
      </c>
      <c r="F617" s="2">
        <v>0</v>
      </c>
      <c r="G617" s="2">
        <v>0</v>
      </c>
      <c r="H617" s="2">
        <f t="shared" si="9"/>
        <v>0</v>
      </c>
      <c r="I617" s="2" t="s">
        <v>113</v>
      </c>
      <c r="J617" s="2" t="s">
        <v>59</v>
      </c>
    </row>
    <row r="618" ht="19" customHeight="1" spans="1:10">
      <c r="A618" s="2">
        <v>3</v>
      </c>
      <c r="B618" s="2" t="s">
        <v>3572</v>
      </c>
      <c r="C618" s="2" t="s">
        <v>3104</v>
      </c>
      <c r="D618" s="3">
        <v>2225.81</v>
      </c>
      <c r="E618" s="3">
        <v>4696.3</v>
      </c>
      <c r="F618" s="2">
        <v>0</v>
      </c>
      <c r="G618" s="2">
        <v>0</v>
      </c>
      <c r="H618" s="2">
        <f t="shared" si="9"/>
        <v>0</v>
      </c>
      <c r="I618" s="2" t="s">
        <v>113</v>
      </c>
      <c r="J618" s="2" t="s">
        <v>59</v>
      </c>
    </row>
    <row r="619" ht="19" customHeight="1" spans="1:10">
      <c r="A619" s="2">
        <v>3</v>
      </c>
      <c r="B619" s="2" t="s">
        <v>3255</v>
      </c>
      <c r="C619" s="2" t="s">
        <v>3104</v>
      </c>
      <c r="D619" s="3">
        <v>2709.68</v>
      </c>
      <c r="E619" s="3">
        <v>6741.9</v>
      </c>
      <c r="F619" s="2">
        <v>1</v>
      </c>
      <c r="G619" s="2">
        <v>0</v>
      </c>
      <c r="H619" s="2">
        <f t="shared" si="9"/>
        <v>1</v>
      </c>
      <c r="I619" s="2" t="s">
        <v>113</v>
      </c>
      <c r="J619" s="2" t="s">
        <v>59</v>
      </c>
    </row>
    <row r="620" ht="19" customHeight="1" spans="1:10">
      <c r="A620" s="2">
        <v>3</v>
      </c>
      <c r="B620" s="2" t="s">
        <v>258</v>
      </c>
      <c r="C620" s="2" t="s">
        <v>3104</v>
      </c>
      <c r="D620" s="3">
        <v>8035.71</v>
      </c>
      <c r="E620" s="3">
        <v>16493.8</v>
      </c>
      <c r="F620" s="2">
        <v>1</v>
      </c>
      <c r="G620" s="2">
        <v>0</v>
      </c>
      <c r="H620" s="2">
        <f t="shared" si="9"/>
        <v>1</v>
      </c>
      <c r="I620" s="2" t="s">
        <v>113</v>
      </c>
      <c r="J620" s="2" t="s">
        <v>59</v>
      </c>
    </row>
    <row r="621" ht="19" customHeight="1" spans="1:10">
      <c r="A621" s="2">
        <v>3</v>
      </c>
      <c r="B621" s="2" t="s">
        <v>3381</v>
      </c>
      <c r="C621" s="2" t="s">
        <v>3104</v>
      </c>
      <c r="D621" s="3">
        <v>8398.61</v>
      </c>
      <c r="E621" s="3">
        <v>21896.2</v>
      </c>
      <c r="F621" s="2">
        <v>4</v>
      </c>
      <c r="G621" s="2">
        <v>1</v>
      </c>
      <c r="H621" s="2">
        <f t="shared" si="9"/>
        <v>3</v>
      </c>
      <c r="I621" s="2" t="s">
        <v>113</v>
      </c>
      <c r="J621" s="2" t="s">
        <v>59</v>
      </c>
    </row>
    <row r="622" ht="19" customHeight="1" spans="1:10">
      <c r="A622" s="2">
        <v>3</v>
      </c>
      <c r="B622" s="2" t="s">
        <v>3399</v>
      </c>
      <c r="C622" s="2" t="s">
        <v>3104</v>
      </c>
      <c r="D622" s="3">
        <v>7935.48</v>
      </c>
      <c r="E622" s="3">
        <v>10015.8</v>
      </c>
      <c r="F622" s="2">
        <v>0</v>
      </c>
      <c r="G622" s="2">
        <v>0</v>
      </c>
      <c r="H622" s="2">
        <f t="shared" si="9"/>
        <v>0</v>
      </c>
      <c r="I622" s="2" t="s">
        <v>113</v>
      </c>
      <c r="J622" s="2" t="s">
        <v>59</v>
      </c>
    </row>
    <row r="623" ht="19" customHeight="1" spans="1:10">
      <c r="A623" s="2">
        <v>3</v>
      </c>
      <c r="B623" s="2" t="s">
        <v>355</v>
      </c>
      <c r="C623" s="2" t="s">
        <v>356</v>
      </c>
      <c r="D623" s="3">
        <v>9000</v>
      </c>
      <c r="E623" s="3">
        <v>5365.9</v>
      </c>
      <c r="F623" s="2">
        <v>0</v>
      </c>
      <c r="G623" s="2">
        <v>0</v>
      </c>
      <c r="H623" s="2">
        <f t="shared" si="9"/>
        <v>0</v>
      </c>
      <c r="I623" s="2" t="s">
        <v>113</v>
      </c>
      <c r="J623" s="2" t="s">
        <v>59</v>
      </c>
    </row>
    <row r="624" ht="19" customHeight="1" spans="1:10">
      <c r="A624" s="2">
        <v>3</v>
      </c>
      <c r="B624" s="2" t="s">
        <v>3107</v>
      </c>
      <c r="C624" s="2" t="s">
        <v>356</v>
      </c>
      <c r="D624" s="3">
        <v>15000</v>
      </c>
      <c r="E624" s="3">
        <v>25960.6</v>
      </c>
      <c r="F624" s="2">
        <v>2</v>
      </c>
      <c r="G624" s="2">
        <v>1</v>
      </c>
      <c r="H624" s="2">
        <f t="shared" si="9"/>
        <v>1</v>
      </c>
      <c r="I624" s="2" t="s">
        <v>113</v>
      </c>
      <c r="J624" s="2" t="s">
        <v>59</v>
      </c>
    </row>
    <row r="625" ht="19" customHeight="1" spans="1:10">
      <c r="A625" s="2">
        <v>3</v>
      </c>
      <c r="B625" s="2" t="s">
        <v>364</v>
      </c>
      <c r="C625" s="2" t="s">
        <v>356</v>
      </c>
      <c r="D625" s="3">
        <v>9000</v>
      </c>
      <c r="E625" s="3">
        <v>4119.6</v>
      </c>
      <c r="F625" s="2">
        <v>0</v>
      </c>
      <c r="G625" s="2">
        <v>0</v>
      </c>
      <c r="H625" s="2">
        <f t="shared" si="9"/>
        <v>0</v>
      </c>
      <c r="I625" s="2" t="s">
        <v>59</v>
      </c>
      <c r="J625" s="2" t="s">
        <v>59</v>
      </c>
    </row>
    <row r="626" ht="19" customHeight="1" spans="1:10">
      <c r="A626" s="2">
        <v>3</v>
      </c>
      <c r="B626" s="2" t="s">
        <v>365</v>
      </c>
      <c r="C626" s="2" t="s">
        <v>356</v>
      </c>
      <c r="D626" s="3">
        <v>483.87</v>
      </c>
      <c r="E626" s="3">
        <v>81.9</v>
      </c>
      <c r="F626" s="2">
        <v>0</v>
      </c>
      <c r="G626" s="2">
        <v>0</v>
      </c>
      <c r="H626" s="2">
        <f t="shared" si="9"/>
        <v>0</v>
      </c>
      <c r="I626" s="2" t="s">
        <v>59</v>
      </c>
      <c r="J626" s="2" t="s">
        <v>59</v>
      </c>
    </row>
    <row r="627" ht="19" customHeight="1" spans="1:10">
      <c r="A627" s="2">
        <v>3</v>
      </c>
      <c r="B627" s="2" t="s">
        <v>348</v>
      </c>
      <c r="C627" s="2" t="s">
        <v>356</v>
      </c>
      <c r="D627" s="3">
        <v>15000</v>
      </c>
      <c r="E627" s="3">
        <v>5083.8</v>
      </c>
      <c r="F627" s="2">
        <v>0</v>
      </c>
      <c r="G627" s="2">
        <v>0</v>
      </c>
      <c r="H627" s="2">
        <f t="shared" si="9"/>
        <v>0</v>
      </c>
      <c r="I627" s="2" t="s">
        <v>113</v>
      </c>
      <c r="J627" s="2" t="s">
        <v>59</v>
      </c>
    </row>
    <row r="628" ht="19" customHeight="1" spans="1:10">
      <c r="A628" s="2">
        <v>3</v>
      </c>
      <c r="B628" s="2" t="s">
        <v>370</v>
      </c>
      <c r="C628" s="2" t="s">
        <v>356</v>
      </c>
      <c r="D628" s="3">
        <v>483.87</v>
      </c>
      <c r="E628" s="3">
        <v>190.1</v>
      </c>
      <c r="F628" s="2">
        <v>0</v>
      </c>
      <c r="G628" s="2">
        <v>0</v>
      </c>
      <c r="H628" s="2">
        <f t="shared" si="9"/>
        <v>0</v>
      </c>
      <c r="I628" s="2" t="s">
        <v>59</v>
      </c>
      <c r="J628" s="2" t="s">
        <v>59</v>
      </c>
    </row>
    <row r="629" ht="19" customHeight="1" spans="1:10">
      <c r="A629" s="2">
        <v>3</v>
      </c>
      <c r="B629" s="2" t="s">
        <v>3162</v>
      </c>
      <c r="C629" s="2" t="s">
        <v>356</v>
      </c>
      <c r="D629" s="3">
        <v>15000</v>
      </c>
      <c r="E629" s="3">
        <v>12863.4</v>
      </c>
      <c r="F629" s="2">
        <v>0</v>
      </c>
      <c r="G629" s="2">
        <v>0</v>
      </c>
      <c r="H629" s="2">
        <f t="shared" si="9"/>
        <v>0</v>
      </c>
      <c r="I629" s="2" t="s">
        <v>113</v>
      </c>
      <c r="J629" s="2" t="s">
        <v>59</v>
      </c>
    </row>
    <row r="630" ht="19" customHeight="1" spans="1:10">
      <c r="A630" s="2">
        <v>3</v>
      </c>
      <c r="B630" s="2" t="s">
        <v>375</v>
      </c>
      <c r="C630" s="2" t="s">
        <v>356</v>
      </c>
      <c r="D630" s="3">
        <v>15000</v>
      </c>
      <c r="E630" s="3">
        <v>7053.5</v>
      </c>
      <c r="F630" s="2">
        <v>0</v>
      </c>
      <c r="G630" s="2">
        <v>0</v>
      </c>
      <c r="H630" s="2">
        <f t="shared" si="9"/>
        <v>0</v>
      </c>
      <c r="I630" s="2" t="s">
        <v>113</v>
      </c>
      <c r="J630" s="2" t="s">
        <v>59</v>
      </c>
    </row>
    <row r="631" ht="19" customHeight="1" spans="1:10">
      <c r="A631" s="2">
        <v>3</v>
      </c>
      <c r="B631" s="2" t="s">
        <v>3425</v>
      </c>
      <c r="C631" s="2" t="s">
        <v>356</v>
      </c>
      <c r="D631" s="3">
        <v>7500</v>
      </c>
      <c r="E631" s="3">
        <v>4686.9</v>
      </c>
      <c r="F631" s="2">
        <v>0</v>
      </c>
      <c r="G631" s="2">
        <v>0</v>
      </c>
      <c r="H631" s="2">
        <f t="shared" si="9"/>
        <v>0</v>
      </c>
      <c r="I631" s="2" t="s">
        <v>59</v>
      </c>
      <c r="J631" s="2" t="s">
        <v>59</v>
      </c>
    </row>
    <row r="632" ht="19" customHeight="1" spans="1:10">
      <c r="A632" s="2">
        <v>3</v>
      </c>
      <c r="B632" s="2" t="s">
        <v>378</v>
      </c>
      <c r="C632" s="2" t="s">
        <v>356</v>
      </c>
      <c r="D632" s="3">
        <v>9285.71</v>
      </c>
      <c r="E632" s="3">
        <v>10714.6</v>
      </c>
      <c r="F632" s="2">
        <v>0</v>
      </c>
      <c r="G632" s="2">
        <v>0</v>
      </c>
      <c r="H632" s="2">
        <f t="shared" si="9"/>
        <v>0</v>
      </c>
      <c r="I632" s="2" t="s">
        <v>113</v>
      </c>
      <c r="J632" s="2" t="s">
        <v>59</v>
      </c>
    </row>
    <row r="633" ht="19" customHeight="1" spans="1:10">
      <c r="A633" s="2">
        <v>3</v>
      </c>
      <c r="B633" s="2" t="s">
        <v>703</v>
      </c>
      <c r="C633" s="2" t="s">
        <v>356</v>
      </c>
      <c r="D633" s="3">
        <v>9000</v>
      </c>
      <c r="E633" s="3">
        <v>16194.3</v>
      </c>
      <c r="F633" s="2">
        <v>2</v>
      </c>
      <c r="G633" s="2">
        <v>1</v>
      </c>
      <c r="H633" s="2">
        <f t="shared" si="9"/>
        <v>1</v>
      </c>
      <c r="I633" s="2" t="s">
        <v>113</v>
      </c>
      <c r="J633" s="2" t="s">
        <v>59</v>
      </c>
    </row>
    <row r="634" ht="19" customHeight="1" spans="1:10">
      <c r="A634" s="2">
        <v>3</v>
      </c>
      <c r="B634" s="2" t="s">
        <v>3438</v>
      </c>
      <c r="C634" s="2" t="s">
        <v>356</v>
      </c>
      <c r="D634" s="3">
        <v>9107.14</v>
      </c>
      <c r="E634" s="3">
        <v>11194.7</v>
      </c>
      <c r="F634" s="2">
        <v>0</v>
      </c>
      <c r="G634" s="2">
        <v>0</v>
      </c>
      <c r="H634" s="2">
        <f t="shared" si="9"/>
        <v>0</v>
      </c>
      <c r="I634" s="2" t="s">
        <v>113</v>
      </c>
      <c r="J634" s="2" t="s">
        <v>59</v>
      </c>
    </row>
    <row r="635" ht="19" customHeight="1" spans="1:10">
      <c r="A635" s="2">
        <v>3</v>
      </c>
      <c r="B635" s="2" t="s">
        <v>390</v>
      </c>
      <c r="C635" s="2" t="s">
        <v>356</v>
      </c>
      <c r="D635" s="3">
        <v>15000</v>
      </c>
      <c r="E635" s="3">
        <v>6403.1</v>
      </c>
      <c r="F635" s="2">
        <v>0</v>
      </c>
      <c r="G635" s="2">
        <v>0</v>
      </c>
      <c r="H635" s="2">
        <f t="shared" si="9"/>
        <v>0</v>
      </c>
      <c r="I635" s="2" t="s">
        <v>59</v>
      </c>
      <c r="J635" s="2" t="s">
        <v>59</v>
      </c>
    </row>
    <row r="636" ht="19" customHeight="1" spans="1:10">
      <c r="A636" s="2">
        <v>3</v>
      </c>
      <c r="B636" s="2" t="s">
        <v>396</v>
      </c>
      <c r="C636" s="2" t="s">
        <v>356</v>
      </c>
      <c r="D636" s="3">
        <v>15000</v>
      </c>
      <c r="E636" s="3">
        <v>341.9</v>
      </c>
      <c r="F636" s="2">
        <v>0</v>
      </c>
      <c r="G636" s="2">
        <v>0</v>
      </c>
      <c r="H636" s="2">
        <f t="shared" si="9"/>
        <v>0</v>
      </c>
      <c r="I636" s="2" t="s">
        <v>59</v>
      </c>
      <c r="J636" s="2" t="s">
        <v>59</v>
      </c>
    </row>
    <row r="637" ht="19" customHeight="1" spans="1:10">
      <c r="A637" s="2">
        <v>3</v>
      </c>
      <c r="B637" s="2" t="s">
        <v>398</v>
      </c>
      <c r="C637" s="2" t="s">
        <v>356</v>
      </c>
      <c r="D637" s="3">
        <v>15000</v>
      </c>
      <c r="E637" s="3">
        <v>2559.7</v>
      </c>
      <c r="F637" s="2">
        <v>0</v>
      </c>
      <c r="G637" s="2">
        <v>0</v>
      </c>
      <c r="H637" s="2">
        <f t="shared" si="9"/>
        <v>0</v>
      </c>
      <c r="I637" s="2" t="s">
        <v>59</v>
      </c>
      <c r="J637" s="2" t="s">
        <v>59</v>
      </c>
    </row>
    <row r="638" ht="19" customHeight="1" spans="1:10">
      <c r="A638" s="2">
        <v>3</v>
      </c>
      <c r="B638" s="2" t="s">
        <v>3443</v>
      </c>
      <c r="C638" s="2" t="s">
        <v>356</v>
      </c>
      <c r="D638" s="3">
        <v>6000</v>
      </c>
      <c r="E638" s="3">
        <v>16841.5</v>
      </c>
      <c r="F638" s="2">
        <v>3</v>
      </c>
      <c r="G638" s="2">
        <v>1</v>
      </c>
      <c r="H638" s="2">
        <f t="shared" si="9"/>
        <v>2</v>
      </c>
      <c r="I638" s="2" t="s">
        <v>113</v>
      </c>
      <c r="J638" s="2" t="s">
        <v>59</v>
      </c>
    </row>
    <row r="639" ht="19" customHeight="1" spans="1:10">
      <c r="A639" s="2">
        <v>3</v>
      </c>
      <c r="B639" s="2" t="s">
        <v>400</v>
      </c>
      <c r="C639" s="2" t="s">
        <v>356</v>
      </c>
      <c r="D639" s="3">
        <v>9000</v>
      </c>
      <c r="E639" s="3">
        <v>10429.9</v>
      </c>
      <c r="F639" s="2">
        <v>0</v>
      </c>
      <c r="G639" s="2">
        <v>0</v>
      </c>
      <c r="H639" s="2">
        <f t="shared" si="9"/>
        <v>0</v>
      </c>
      <c r="I639" s="2" t="s">
        <v>113</v>
      </c>
      <c r="J639" s="2" t="s">
        <v>59</v>
      </c>
    </row>
    <row r="640" ht="19" customHeight="1" spans="1:10">
      <c r="A640" s="2">
        <v>3</v>
      </c>
      <c r="B640" s="2" t="s">
        <v>401</v>
      </c>
      <c r="C640" s="2" t="s">
        <v>356</v>
      </c>
      <c r="D640" s="3">
        <v>9000</v>
      </c>
      <c r="E640" s="3">
        <v>4593.7</v>
      </c>
      <c r="F640" s="2">
        <v>0</v>
      </c>
      <c r="G640" s="2">
        <v>0</v>
      </c>
      <c r="H640" s="2">
        <f t="shared" si="9"/>
        <v>0</v>
      </c>
      <c r="I640" s="2" t="s">
        <v>113</v>
      </c>
      <c r="J640" s="2" t="s">
        <v>59</v>
      </c>
    </row>
    <row r="641" ht="19" customHeight="1" spans="1:10">
      <c r="A641" s="2">
        <v>3</v>
      </c>
      <c r="B641" s="2" t="s">
        <v>402</v>
      </c>
      <c r="C641" s="2" t="s">
        <v>356</v>
      </c>
      <c r="D641" s="3">
        <v>9000</v>
      </c>
      <c r="E641" s="3">
        <v>6177.1</v>
      </c>
      <c r="F641" s="2">
        <v>0</v>
      </c>
      <c r="G641" s="2">
        <v>0</v>
      </c>
      <c r="H641" s="2">
        <f t="shared" si="9"/>
        <v>0</v>
      </c>
      <c r="I641" s="2" t="s">
        <v>59</v>
      </c>
      <c r="J641" s="2" t="s">
        <v>59</v>
      </c>
    </row>
    <row r="642" ht="19" customHeight="1" spans="1:10">
      <c r="A642" s="2">
        <v>3</v>
      </c>
      <c r="B642" s="2" t="s">
        <v>405</v>
      </c>
      <c r="C642" s="2" t="s">
        <v>356</v>
      </c>
      <c r="D642" s="3">
        <v>9000</v>
      </c>
      <c r="E642" s="3">
        <v>12376.2</v>
      </c>
      <c r="F642" s="2">
        <v>1</v>
      </c>
      <c r="G642" s="2">
        <v>0</v>
      </c>
      <c r="H642" s="2">
        <f t="shared" ref="H642:H705" si="10">MAX(0,F642-G642)</f>
        <v>1</v>
      </c>
      <c r="I642" s="2" t="s">
        <v>113</v>
      </c>
      <c r="J642" s="2" t="s">
        <v>59</v>
      </c>
    </row>
    <row r="643" ht="19" customHeight="1" spans="1:10">
      <c r="A643" s="2">
        <v>3</v>
      </c>
      <c r="B643" s="2" t="s">
        <v>407</v>
      </c>
      <c r="C643" s="2" t="s">
        <v>356</v>
      </c>
      <c r="D643" s="3">
        <v>9000</v>
      </c>
      <c r="E643" s="3">
        <v>9888.5</v>
      </c>
      <c r="F643" s="2">
        <v>0</v>
      </c>
      <c r="G643" s="2">
        <v>1</v>
      </c>
      <c r="H643" s="2">
        <f t="shared" si="10"/>
        <v>0</v>
      </c>
      <c r="I643" s="2" t="s">
        <v>113</v>
      </c>
      <c r="J643" s="2" t="s">
        <v>59</v>
      </c>
    </row>
    <row r="644" ht="19" customHeight="1" spans="1:10">
      <c r="A644" s="2">
        <v>3</v>
      </c>
      <c r="B644" s="2" t="s">
        <v>409</v>
      </c>
      <c r="C644" s="2" t="s">
        <v>356</v>
      </c>
      <c r="D644" s="3">
        <v>9642.86</v>
      </c>
      <c r="E644" s="3">
        <v>13301.3</v>
      </c>
      <c r="F644" s="2">
        <v>0</v>
      </c>
      <c r="G644" s="2">
        <v>0</v>
      </c>
      <c r="H644" s="2">
        <f t="shared" si="10"/>
        <v>0</v>
      </c>
      <c r="I644" s="2" t="s">
        <v>113</v>
      </c>
      <c r="J644" s="2" t="s">
        <v>59</v>
      </c>
    </row>
    <row r="645" ht="19" customHeight="1" spans="1:10">
      <c r="A645" s="2">
        <v>3</v>
      </c>
      <c r="B645" s="2" t="s">
        <v>3261</v>
      </c>
      <c r="C645" s="2" t="s">
        <v>356</v>
      </c>
      <c r="D645" s="3">
        <v>15000</v>
      </c>
      <c r="E645" s="3">
        <v>16778</v>
      </c>
      <c r="F645" s="2">
        <v>0</v>
      </c>
      <c r="G645" s="2">
        <v>0</v>
      </c>
      <c r="H645" s="2">
        <f t="shared" si="10"/>
        <v>0</v>
      </c>
      <c r="I645" s="2" t="s">
        <v>113</v>
      </c>
      <c r="J645" s="2" t="s">
        <v>59</v>
      </c>
    </row>
    <row r="646" ht="19" customHeight="1" spans="1:10">
      <c r="A646" s="2">
        <v>3</v>
      </c>
      <c r="B646" s="2" t="s">
        <v>413</v>
      </c>
      <c r="C646" s="2" t="s">
        <v>356</v>
      </c>
      <c r="D646" s="3">
        <v>15000</v>
      </c>
      <c r="E646" s="3">
        <v>21204.3</v>
      </c>
      <c r="F646" s="2">
        <v>1</v>
      </c>
      <c r="G646" s="2">
        <v>1</v>
      </c>
      <c r="H646" s="2">
        <f t="shared" si="10"/>
        <v>0</v>
      </c>
      <c r="I646" s="2" t="s">
        <v>113</v>
      </c>
      <c r="J646" s="2" t="s">
        <v>59</v>
      </c>
    </row>
    <row r="647" ht="19" customHeight="1" spans="1:10">
      <c r="A647" s="2">
        <v>3</v>
      </c>
      <c r="B647" s="2" t="s">
        <v>294</v>
      </c>
      <c r="C647" s="2" t="s">
        <v>356</v>
      </c>
      <c r="D647" s="3">
        <v>15000</v>
      </c>
      <c r="E647" s="3">
        <v>1358.7</v>
      </c>
      <c r="F647" s="2">
        <v>0</v>
      </c>
      <c r="G647" s="2">
        <v>0</v>
      </c>
      <c r="H647" s="2">
        <f t="shared" si="10"/>
        <v>0</v>
      </c>
      <c r="I647" s="2" t="s">
        <v>59</v>
      </c>
      <c r="J647" s="2" t="s">
        <v>59</v>
      </c>
    </row>
    <row r="648" ht="19" customHeight="1" spans="1:10">
      <c r="A648" s="2">
        <v>3</v>
      </c>
      <c r="B648" s="2" t="s">
        <v>417</v>
      </c>
      <c r="C648" s="2" t="s">
        <v>356</v>
      </c>
      <c r="D648" s="3">
        <v>9000</v>
      </c>
      <c r="E648" s="3">
        <v>8602.6</v>
      </c>
      <c r="F648" s="2">
        <v>0</v>
      </c>
      <c r="G648" s="2">
        <v>0</v>
      </c>
      <c r="H648" s="2">
        <f t="shared" si="10"/>
        <v>0</v>
      </c>
      <c r="I648" s="2" t="s">
        <v>113</v>
      </c>
      <c r="J648" s="2" t="s">
        <v>59</v>
      </c>
    </row>
    <row r="649" ht="19" customHeight="1" spans="1:10">
      <c r="A649" s="2">
        <v>3</v>
      </c>
      <c r="B649" s="2" t="s">
        <v>3299</v>
      </c>
      <c r="C649" s="2" t="s">
        <v>356</v>
      </c>
      <c r="D649" s="3">
        <v>9000</v>
      </c>
      <c r="E649" s="3">
        <v>19401.5</v>
      </c>
      <c r="F649" s="2">
        <v>3</v>
      </c>
      <c r="G649" s="2">
        <v>1</v>
      </c>
      <c r="H649" s="2">
        <f t="shared" si="10"/>
        <v>2</v>
      </c>
      <c r="I649" s="2" t="s">
        <v>113</v>
      </c>
      <c r="J649" s="2" t="s">
        <v>59</v>
      </c>
    </row>
    <row r="650" ht="19" customHeight="1" spans="1:10">
      <c r="A650" s="2">
        <v>3</v>
      </c>
      <c r="B650" s="2" t="s">
        <v>418</v>
      </c>
      <c r="C650" s="2" t="s">
        <v>356</v>
      </c>
      <c r="D650" s="3">
        <v>9000</v>
      </c>
      <c r="E650" s="3">
        <v>5109.7</v>
      </c>
      <c r="F650" s="2">
        <v>0</v>
      </c>
      <c r="G650" s="2">
        <v>0</v>
      </c>
      <c r="H650" s="2">
        <f t="shared" si="10"/>
        <v>0</v>
      </c>
      <c r="I650" s="2" t="s">
        <v>113</v>
      </c>
      <c r="J650" s="2" t="s">
        <v>59</v>
      </c>
    </row>
    <row r="651" ht="19" customHeight="1" spans="1:10">
      <c r="A651" s="2">
        <v>3</v>
      </c>
      <c r="B651" s="2" t="s">
        <v>420</v>
      </c>
      <c r="C651" s="2" t="s">
        <v>356</v>
      </c>
      <c r="D651" s="3">
        <v>9000</v>
      </c>
      <c r="E651" s="3">
        <v>23952.4</v>
      </c>
      <c r="F651" s="2">
        <v>4</v>
      </c>
      <c r="G651" s="2">
        <v>2</v>
      </c>
      <c r="H651" s="2">
        <f t="shared" si="10"/>
        <v>2</v>
      </c>
      <c r="I651" s="2" t="s">
        <v>113</v>
      </c>
      <c r="J651" s="2" t="s">
        <v>59</v>
      </c>
    </row>
    <row r="652" ht="19" customHeight="1" spans="1:10">
      <c r="A652" s="2">
        <v>3</v>
      </c>
      <c r="B652" s="2" t="s">
        <v>3316</v>
      </c>
      <c r="C652" s="2" t="s">
        <v>356</v>
      </c>
      <c r="D652" s="3">
        <v>9000</v>
      </c>
      <c r="E652" s="3">
        <v>12675</v>
      </c>
      <c r="F652" s="2">
        <v>1</v>
      </c>
      <c r="G652" s="2">
        <v>0</v>
      </c>
      <c r="H652" s="2">
        <f t="shared" si="10"/>
        <v>1</v>
      </c>
      <c r="I652" s="2" t="s">
        <v>113</v>
      </c>
      <c r="J652" s="2" t="s">
        <v>59</v>
      </c>
    </row>
    <row r="653" ht="19" customHeight="1" spans="1:10">
      <c r="A653" s="2">
        <v>3</v>
      </c>
      <c r="B653" s="2" t="s">
        <v>421</v>
      </c>
      <c r="C653" s="2" t="s">
        <v>356</v>
      </c>
      <c r="D653" s="3">
        <v>9000</v>
      </c>
      <c r="E653" s="3">
        <v>6411</v>
      </c>
      <c r="F653" s="2">
        <v>0</v>
      </c>
      <c r="G653" s="2">
        <v>0</v>
      </c>
      <c r="H653" s="2">
        <f t="shared" si="10"/>
        <v>0</v>
      </c>
      <c r="I653" s="2" t="s">
        <v>59</v>
      </c>
      <c r="J653" s="2" t="s">
        <v>59</v>
      </c>
    </row>
    <row r="654" ht="19" customHeight="1" spans="1:10">
      <c r="A654" s="2">
        <v>3</v>
      </c>
      <c r="B654" s="2" t="s">
        <v>423</v>
      </c>
      <c r="C654" s="2" t="s">
        <v>356</v>
      </c>
      <c r="D654" s="3">
        <v>9000</v>
      </c>
      <c r="E654" s="3">
        <v>4303.5</v>
      </c>
      <c r="F654" s="2">
        <v>0</v>
      </c>
      <c r="G654" s="2">
        <v>0</v>
      </c>
      <c r="H654" s="2">
        <f t="shared" si="10"/>
        <v>0</v>
      </c>
      <c r="I654" s="2" t="s">
        <v>59</v>
      </c>
      <c r="J654" s="2" t="s">
        <v>59</v>
      </c>
    </row>
    <row r="655" ht="19" customHeight="1" spans="1:10">
      <c r="A655" s="2">
        <v>3</v>
      </c>
      <c r="B655" s="2" t="s">
        <v>424</v>
      </c>
      <c r="C655" s="2" t="s">
        <v>356</v>
      </c>
      <c r="D655" s="3">
        <v>9000</v>
      </c>
      <c r="E655" s="3">
        <v>2786.8</v>
      </c>
      <c r="F655" s="2">
        <v>0</v>
      </c>
      <c r="G655" s="2">
        <v>0</v>
      </c>
      <c r="H655" s="2">
        <f t="shared" si="10"/>
        <v>0</v>
      </c>
      <c r="I655" s="2" t="s">
        <v>113</v>
      </c>
      <c r="J655" s="2" t="s">
        <v>59</v>
      </c>
    </row>
    <row r="656" ht="19" customHeight="1" spans="1:10">
      <c r="A656" s="2">
        <v>3</v>
      </c>
      <c r="B656" s="2" t="s">
        <v>426</v>
      </c>
      <c r="C656" s="2" t="s">
        <v>356</v>
      </c>
      <c r="D656" s="3">
        <v>9000</v>
      </c>
      <c r="E656" s="3">
        <v>8041.8</v>
      </c>
      <c r="F656" s="2">
        <v>0</v>
      </c>
      <c r="G656" s="2">
        <v>0</v>
      </c>
      <c r="H656" s="2">
        <f t="shared" si="10"/>
        <v>0</v>
      </c>
      <c r="I656" s="2" t="s">
        <v>113</v>
      </c>
      <c r="J656" s="2" t="s">
        <v>59</v>
      </c>
    </row>
    <row r="657" ht="19" customHeight="1" spans="1:10">
      <c r="A657" s="2">
        <v>3</v>
      </c>
      <c r="B657" s="2" t="s">
        <v>427</v>
      </c>
      <c r="C657" s="2" t="s">
        <v>356</v>
      </c>
      <c r="D657" s="3">
        <v>9000</v>
      </c>
      <c r="E657" s="3">
        <v>5639.8</v>
      </c>
      <c r="F657" s="2">
        <v>0</v>
      </c>
      <c r="G657" s="2">
        <v>0</v>
      </c>
      <c r="H657" s="2">
        <f t="shared" si="10"/>
        <v>0</v>
      </c>
      <c r="I657" s="2" t="s">
        <v>59</v>
      </c>
      <c r="J657" s="2" t="s">
        <v>59</v>
      </c>
    </row>
    <row r="658" ht="19" customHeight="1" spans="1:10">
      <c r="A658" s="2">
        <v>3</v>
      </c>
      <c r="B658" s="2" t="s">
        <v>3345</v>
      </c>
      <c r="C658" s="2" t="s">
        <v>356</v>
      </c>
      <c r="D658" s="3">
        <v>9000</v>
      </c>
      <c r="E658" s="3">
        <v>2381.7</v>
      </c>
      <c r="F658" s="2">
        <v>0</v>
      </c>
      <c r="G658" s="2">
        <v>0</v>
      </c>
      <c r="H658" s="2">
        <f t="shared" si="10"/>
        <v>0</v>
      </c>
      <c r="I658" s="2" t="s">
        <v>59</v>
      </c>
      <c r="J658" s="2" t="s">
        <v>59</v>
      </c>
    </row>
    <row r="659" ht="19" customHeight="1" spans="1:10">
      <c r="A659" s="2">
        <v>3</v>
      </c>
      <c r="B659" s="2" t="s">
        <v>428</v>
      </c>
      <c r="C659" s="2" t="s">
        <v>356</v>
      </c>
      <c r="D659" s="3">
        <v>9000</v>
      </c>
      <c r="E659" s="3">
        <v>4444.9</v>
      </c>
      <c r="F659" s="2">
        <v>0</v>
      </c>
      <c r="G659" s="2">
        <v>0</v>
      </c>
      <c r="H659" s="2">
        <f t="shared" si="10"/>
        <v>0</v>
      </c>
      <c r="I659" s="2" t="s">
        <v>113</v>
      </c>
      <c r="J659" s="2" t="s">
        <v>59</v>
      </c>
    </row>
    <row r="660" ht="19" customHeight="1" spans="1:10">
      <c r="A660" s="2">
        <v>3</v>
      </c>
      <c r="B660" s="2" t="s">
        <v>429</v>
      </c>
      <c r="C660" s="2" t="s">
        <v>356</v>
      </c>
      <c r="D660" s="3">
        <v>9000</v>
      </c>
      <c r="E660" s="3">
        <v>3566.3</v>
      </c>
      <c r="F660" s="2">
        <v>0</v>
      </c>
      <c r="G660" s="2">
        <v>0</v>
      </c>
      <c r="H660" s="2">
        <f t="shared" si="10"/>
        <v>0</v>
      </c>
      <c r="I660" s="2" t="s">
        <v>59</v>
      </c>
      <c r="J660" s="2" t="s">
        <v>59</v>
      </c>
    </row>
    <row r="661" ht="19" customHeight="1" spans="1:10">
      <c r="A661" s="2">
        <v>3</v>
      </c>
      <c r="B661" s="2" t="s">
        <v>430</v>
      </c>
      <c r="C661" s="2" t="s">
        <v>356</v>
      </c>
      <c r="D661" s="3">
        <v>9000</v>
      </c>
      <c r="E661" s="3">
        <v>25754.1</v>
      </c>
      <c r="F661" s="2">
        <v>5</v>
      </c>
      <c r="G661" s="2">
        <v>1</v>
      </c>
      <c r="H661" s="2">
        <f t="shared" si="10"/>
        <v>4</v>
      </c>
      <c r="I661" s="2" t="s">
        <v>113</v>
      </c>
      <c r="J661" s="2" t="s">
        <v>59</v>
      </c>
    </row>
    <row r="662" ht="19" customHeight="1" spans="1:10">
      <c r="A662" s="2">
        <v>3</v>
      </c>
      <c r="B662" s="2" t="s">
        <v>431</v>
      </c>
      <c r="C662" s="2" t="s">
        <v>356</v>
      </c>
      <c r="D662" s="3">
        <v>9000</v>
      </c>
      <c r="E662" s="3">
        <v>19065.5</v>
      </c>
      <c r="F662" s="2">
        <v>3</v>
      </c>
      <c r="G662" s="2">
        <v>2</v>
      </c>
      <c r="H662" s="2">
        <f t="shared" si="10"/>
        <v>1</v>
      </c>
      <c r="I662" s="2" t="s">
        <v>113</v>
      </c>
      <c r="J662" s="2" t="s">
        <v>59</v>
      </c>
    </row>
    <row r="663" ht="19" customHeight="1" spans="1:10">
      <c r="A663" s="2">
        <v>3</v>
      </c>
      <c r="B663" s="2" t="s">
        <v>704</v>
      </c>
      <c r="C663" s="2" t="s">
        <v>356</v>
      </c>
      <c r="D663" s="3">
        <v>9000</v>
      </c>
      <c r="E663" s="3">
        <v>18934.3</v>
      </c>
      <c r="F663" s="2">
        <v>3</v>
      </c>
      <c r="G663" s="2">
        <v>1</v>
      </c>
      <c r="H663" s="2">
        <f t="shared" si="10"/>
        <v>2</v>
      </c>
      <c r="I663" s="2" t="s">
        <v>113</v>
      </c>
      <c r="J663" s="2" t="s">
        <v>59</v>
      </c>
    </row>
    <row r="664" ht="19" customHeight="1" spans="1:10">
      <c r="A664" s="2">
        <v>3</v>
      </c>
      <c r="B664" s="2" t="s">
        <v>434</v>
      </c>
      <c r="C664" s="2" t="s">
        <v>356</v>
      </c>
      <c r="D664" s="3">
        <v>870.97</v>
      </c>
      <c r="E664" s="3">
        <v>187.3</v>
      </c>
      <c r="F664" s="2">
        <v>0</v>
      </c>
      <c r="G664" s="2">
        <v>0</v>
      </c>
      <c r="H664" s="2">
        <f t="shared" si="10"/>
        <v>0</v>
      </c>
      <c r="I664" s="2" t="s">
        <v>113</v>
      </c>
      <c r="J664" s="2" t="s">
        <v>59</v>
      </c>
    </row>
    <row r="665" ht="19" customHeight="1" spans="1:10">
      <c r="A665" s="2">
        <v>3</v>
      </c>
      <c r="B665" s="2" t="s">
        <v>435</v>
      </c>
      <c r="C665" s="2" t="s">
        <v>356</v>
      </c>
      <c r="D665" s="3">
        <v>9000</v>
      </c>
      <c r="E665" s="3">
        <v>14818.7</v>
      </c>
      <c r="F665" s="2">
        <v>1</v>
      </c>
      <c r="G665" s="2">
        <v>0</v>
      </c>
      <c r="H665" s="2">
        <f t="shared" si="10"/>
        <v>1</v>
      </c>
      <c r="I665" s="2" t="s">
        <v>113</v>
      </c>
      <c r="J665" s="2" t="s">
        <v>59</v>
      </c>
    </row>
    <row r="666" ht="19" customHeight="1" spans="1:10">
      <c r="A666" s="2">
        <v>3</v>
      </c>
      <c r="B666" s="2" t="s">
        <v>436</v>
      </c>
      <c r="C666" s="2" t="s">
        <v>356</v>
      </c>
      <c r="D666" s="3">
        <v>9000</v>
      </c>
      <c r="E666" s="3">
        <v>15591.4</v>
      </c>
      <c r="F666" s="2">
        <v>2</v>
      </c>
      <c r="G666" s="2">
        <v>2</v>
      </c>
      <c r="H666" s="2">
        <f t="shared" si="10"/>
        <v>0</v>
      </c>
      <c r="I666" s="2" t="s">
        <v>113</v>
      </c>
      <c r="J666" s="2" t="s">
        <v>59</v>
      </c>
    </row>
    <row r="667" ht="19" customHeight="1" spans="1:10">
      <c r="A667" s="2">
        <v>3</v>
      </c>
      <c r="B667" s="2" t="s">
        <v>3396</v>
      </c>
      <c r="C667" s="2" t="s">
        <v>356</v>
      </c>
      <c r="D667" s="3">
        <v>9000</v>
      </c>
      <c r="E667" s="3">
        <v>8708.3</v>
      </c>
      <c r="F667" s="2">
        <v>0</v>
      </c>
      <c r="G667" s="2">
        <v>0</v>
      </c>
      <c r="H667" s="2">
        <f t="shared" si="10"/>
        <v>0</v>
      </c>
      <c r="I667" s="2" t="s">
        <v>113</v>
      </c>
      <c r="J667" s="2" t="s">
        <v>59</v>
      </c>
    </row>
    <row r="668" ht="19" customHeight="1" spans="1:10">
      <c r="A668" s="2">
        <v>3</v>
      </c>
      <c r="B668" s="2" t="s">
        <v>178</v>
      </c>
      <c r="C668" s="2" t="s">
        <v>179</v>
      </c>
      <c r="D668" s="3">
        <v>17032.26</v>
      </c>
      <c r="E668" s="3">
        <v>8664.7</v>
      </c>
      <c r="F668" s="2">
        <v>0</v>
      </c>
      <c r="G668" s="2">
        <v>0</v>
      </c>
      <c r="H668" s="2">
        <f t="shared" si="10"/>
        <v>0</v>
      </c>
      <c r="I668" s="2" t="s">
        <v>59</v>
      </c>
      <c r="J668" s="2" t="s">
        <v>59</v>
      </c>
    </row>
    <row r="669" ht="19" customHeight="1" spans="1:10">
      <c r="A669" s="2">
        <v>3</v>
      </c>
      <c r="B669" s="2" t="s">
        <v>182</v>
      </c>
      <c r="C669" s="2" t="s">
        <v>179</v>
      </c>
      <c r="D669" s="3">
        <v>1161.29</v>
      </c>
      <c r="E669" s="3">
        <v>2472.8</v>
      </c>
      <c r="F669" s="2">
        <v>0</v>
      </c>
      <c r="G669" s="2">
        <v>0</v>
      </c>
      <c r="H669" s="2">
        <f t="shared" si="10"/>
        <v>0</v>
      </c>
      <c r="I669" s="2" t="s">
        <v>113</v>
      </c>
      <c r="J669" s="2" t="s">
        <v>59</v>
      </c>
    </row>
    <row r="670" ht="19" customHeight="1" spans="1:10">
      <c r="A670" s="2">
        <v>3</v>
      </c>
      <c r="B670" s="2" t="s">
        <v>185</v>
      </c>
      <c r="C670" s="2" t="s">
        <v>179</v>
      </c>
      <c r="D670" s="3">
        <v>15096.77</v>
      </c>
      <c r="E670" s="3">
        <v>26692.5</v>
      </c>
      <c r="F670" s="2">
        <v>1</v>
      </c>
      <c r="G670" s="2">
        <v>0</v>
      </c>
      <c r="H670" s="2">
        <f t="shared" si="10"/>
        <v>1</v>
      </c>
      <c r="I670" s="2" t="s">
        <v>113</v>
      </c>
      <c r="J670" s="2" t="s">
        <v>59</v>
      </c>
    </row>
    <row r="671" ht="19" customHeight="1" spans="1:10">
      <c r="A671" s="2">
        <v>3</v>
      </c>
      <c r="B671" s="2" t="s">
        <v>190</v>
      </c>
      <c r="C671" s="2" t="s">
        <v>179</v>
      </c>
      <c r="D671" s="3">
        <v>11357.14</v>
      </c>
      <c r="E671" s="3">
        <v>7149.7</v>
      </c>
      <c r="F671" s="2">
        <v>0</v>
      </c>
      <c r="G671" s="2">
        <v>0</v>
      </c>
      <c r="H671" s="2">
        <f t="shared" si="10"/>
        <v>0</v>
      </c>
      <c r="I671" s="2" t="s">
        <v>113</v>
      </c>
      <c r="J671" s="2" t="s">
        <v>59</v>
      </c>
    </row>
    <row r="672" ht="19" customHeight="1" spans="1:10">
      <c r="A672" s="2">
        <v>3</v>
      </c>
      <c r="B672" s="2" t="s">
        <v>450</v>
      </c>
      <c r="C672" s="2" t="s">
        <v>179</v>
      </c>
      <c r="D672" s="3">
        <v>16451.61</v>
      </c>
      <c r="E672" s="3">
        <v>9150.3</v>
      </c>
      <c r="F672" s="2">
        <v>0</v>
      </c>
      <c r="G672" s="2">
        <v>0</v>
      </c>
      <c r="H672" s="2">
        <f t="shared" si="10"/>
        <v>0</v>
      </c>
      <c r="I672" s="2" t="s">
        <v>59</v>
      </c>
      <c r="J672" s="2" t="s">
        <v>59</v>
      </c>
    </row>
    <row r="673" ht="19" customHeight="1" spans="1:10">
      <c r="A673" s="2">
        <v>3</v>
      </c>
      <c r="B673" s="2" t="s">
        <v>192</v>
      </c>
      <c r="C673" s="2" t="s">
        <v>179</v>
      </c>
      <c r="D673" s="3">
        <v>17225.81</v>
      </c>
      <c r="E673" s="3">
        <v>19748.1</v>
      </c>
      <c r="F673" s="2">
        <v>0</v>
      </c>
      <c r="G673" s="2">
        <v>0</v>
      </c>
      <c r="H673" s="2">
        <f t="shared" si="10"/>
        <v>0</v>
      </c>
      <c r="I673" s="2" t="s">
        <v>113</v>
      </c>
      <c r="J673" s="2" t="s">
        <v>59</v>
      </c>
    </row>
    <row r="674" ht="19" customHeight="1" spans="1:10">
      <c r="A674" s="2">
        <v>3</v>
      </c>
      <c r="B674" s="2" t="s">
        <v>193</v>
      </c>
      <c r="C674" s="2" t="s">
        <v>179</v>
      </c>
      <c r="D674" s="3">
        <v>10347.92</v>
      </c>
      <c r="E674" s="3">
        <v>5204.5</v>
      </c>
      <c r="F674" s="2">
        <v>0</v>
      </c>
      <c r="G674" s="2">
        <v>0</v>
      </c>
      <c r="H674" s="2">
        <f t="shared" si="10"/>
        <v>0</v>
      </c>
      <c r="I674" s="2" t="s">
        <v>59</v>
      </c>
      <c r="J674" s="2" t="s">
        <v>59</v>
      </c>
    </row>
    <row r="675" ht="19" customHeight="1" spans="1:10">
      <c r="A675" s="2">
        <v>3</v>
      </c>
      <c r="B675" s="2" t="s">
        <v>195</v>
      </c>
      <c r="C675" s="2" t="s">
        <v>179</v>
      </c>
      <c r="D675" s="3">
        <v>17032.26</v>
      </c>
      <c r="E675" s="3">
        <v>23830.2</v>
      </c>
      <c r="F675" s="2">
        <v>1</v>
      </c>
      <c r="G675" s="2">
        <v>0</v>
      </c>
      <c r="H675" s="2">
        <f t="shared" si="10"/>
        <v>1</v>
      </c>
      <c r="I675" s="2" t="s">
        <v>113</v>
      </c>
      <c r="J675" s="2" t="s">
        <v>59</v>
      </c>
    </row>
    <row r="676" ht="19" customHeight="1" spans="1:10">
      <c r="A676" s="2">
        <v>3</v>
      </c>
      <c r="B676" s="2" t="s">
        <v>52</v>
      </c>
      <c r="C676" s="2" t="s">
        <v>179</v>
      </c>
      <c r="D676" s="3">
        <v>6214.29</v>
      </c>
      <c r="E676" s="3">
        <v>2735</v>
      </c>
      <c r="F676" s="2">
        <v>0</v>
      </c>
      <c r="G676" s="2">
        <v>0</v>
      </c>
      <c r="H676" s="2">
        <f t="shared" si="10"/>
        <v>0</v>
      </c>
      <c r="I676" s="2" t="s">
        <v>59</v>
      </c>
      <c r="J676" s="2" t="s">
        <v>59</v>
      </c>
    </row>
    <row r="677" ht="19" customHeight="1" spans="1:10">
      <c r="A677" s="2">
        <v>3</v>
      </c>
      <c r="B677" s="2" t="s">
        <v>2998</v>
      </c>
      <c r="C677" s="2" t="s">
        <v>179</v>
      </c>
      <c r="D677" s="3">
        <v>14709.68</v>
      </c>
      <c r="E677" s="3">
        <v>22038.4</v>
      </c>
      <c r="F677" s="2">
        <v>1</v>
      </c>
      <c r="G677" s="2">
        <v>0</v>
      </c>
      <c r="H677" s="2">
        <f t="shared" si="10"/>
        <v>1</v>
      </c>
      <c r="I677" s="2" t="s">
        <v>113</v>
      </c>
      <c r="J677" s="2" t="s">
        <v>59</v>
      </c>
    </row>
    <row r="678" ht="19" customHeight="1" spans="1:10">
      <c r="A678" s="2">
        <v>3</v>
      </c>
      <c r="B678" s="2" t="s">
        <v>196</v>
      </c>
      <c r="C678" s="2" t="s">
        <v>179</v>
      </c>
      <c r="D678" s="3">
        <v>14903.23</v>
      </c>
      <c r="E678" s="3">
        <v>17461.3</v>
      </c>
      <c r="F678" s="2">
        <v>0</v>
      </c>
      <c r="G678" s="2">
        <v>0</v>
      </c>
      <c r="H678" s="2">
        <f t="shared" si="10"/>
        <v>0</v>
      </c>
      <c r="I678" s="2" t="s">
        <v>113</v>
      </c>
      <c r="J678" s="2" t="s">
        <v>59</v>
      </c>
    </row>
    <row r="679" ht="19" customHeight="1" spans="1:10">
      <c r="A679" s="2">
        <v>3</v>
      </c>
      <c r="B679" s="2" t="s">
        <v>3476</v>
      </c>
      <c r="C679" s="2" t="s">
        <v>179</v>
      </c>
      <c r="D679" s="3">
        <v>5225.81</v>
      </c>
      <c r="E679" s="3">
        <v>2924</v>
      </c>
      <c r="F679" s="2">
        <v>0</v>
      </c>
      <c r="G679" s="2">
        <v>0</v>
      </c>
      <c r="H679" s="2">
        <f t="shared" si="10"/>
        <v>0</v>
      </c>
      <c r="I679" s="2" t="s">
        <v>59</v>
      </c>
      <c r="J679" s="2" t="s">
        <v>59</v>
      </c>
    </row>
    <row r="680" ht="19" customHeight="1" spans="1:10">
      <c r="A680" s="2">
        <v>3</v>
      </c>
      <c r="B680" s="2" t="s">
        <v>3005</v>
      </c>
      <c r="C680" s="2" t="s">
        <v>179</v>
      </c>
      <c r="D680" s="3">
        <v>13935.48</v>
      </c>
      <c r="E680" s="3">
        <v>10781.2</v>
      </c>
      <c r="F680" s="2">
        <v>0</v>
      </c>
      <c r="G680" s="2">
        <v>0</v>
      </c>
      <c r="H680" s="2">
        <f t="shared" si="10"/>
        <v>0</v>
      </c>
      <c r="I680" s="2" t="s">
        <v>113</v>
      </c>
      <c r="J680" s="2" t="s">
        <v>59</v>
      </c>
    </row>
    <row r="681" ht="19" customHeight="1" spans="1:10">
      <c r="A681" s="2">
        <v>3</v>
      </c>
      <c r="B681" s="2" t="s">
        <v>197</v>
      </c>
      <c r="C681" s="2" t="s">
        <v>179</v>
      </c>
      <c r="D681" s="3">
        <v>2516.13</v>
      </c>
      <c r="E681" s="3">
        <v>3699.3</v>
      </c>
      <c r="F681" s="2">
        <v>0</v>
      </c>
      <c r="G681" s="2">
        <v>0</v>
      </c>
      <c r="H681" s="2">
        <f t="shared" si="10"/>
        <v>0</v>
      </c>
      <c r="I681" s="2" t="s">
        <v>113</v>
      </c>
      <c r="J681" s="2" t="s">
        <v>59</v>
      </c>
    </row>
    <row r="682" ht="19" customHeight="1" spans="1:10">
      <c r="A682" s="2">
        <v>3</v>
      </c>
      <c r="B682" s="2" t="s">
        <v>200</v>
      </c>
      <c r="C682" s="2" t="s">
        <v>179</v>
      </c>
      <c r="D682" s="3">
        <v>1741.94</v>
      </c>
      <c r="E682" s="3">
        <v>2417</v>
      </c>
      <c r="F682" s="2">
        <v>0</v>
      </c>
      <c r="G682" s="2">
        <v>0</v>
      </c>
      <c r="H682" s="2">
        <f t="shared" si="10"/>
        <v>0</v>
      </c>
      <c r="I682" s="2" t="s">
        <v>113</v>
      </c>
      <c r="J682" s="2" t="s">
        <v>59</v>
      </c>
    </row>
    <row r="683" ht="19" customHeight="1" spans="1:10">
      <c r="A683" s="2">
        <v>3</v>
      </c>
      <c r="B683" s="2" t="s">
        <v>326</v>
      </c>
      <c r="C683" s="2" t="s">
        <v>179</v>
      </c>
      <c r="D683" s="3">
        <v>16258.07</v>
      </c>
      <c r="E683" s="3">
        <v>21457.2</v>
      </c>
      <c r="F683" s="2">
        <v>0</v>
      </c>
      <c r="G683" s="2">
        <v>0</v>
      </c>
      <c r="H683" s="2">
        <f t="shared" si="10"/>
        <v>0</v>
      </c>
      <c r="I683" s="2" t="s">
        <v>113</v>
      </c>
      <c r="J683" s="2" t="s">
        <v>59</v>
      </c>
    </row>
    <row r="684" ht="19" customHeight="1" spans="1:10">
      <c r="A684" s="2">
        <v>3</v>
      </c>
      <c r="B684" s="2" t="s">
        <v>203</v>
      </c>
      <c r="C684" s="2" t="s">
        <v>179</v>
      </c>
      <c r="D684" s="3">
        <v>15677.42</v>
      </c>
      <c r="E684" s="3">
        <v>8956.4</v>
      </c>
      <c r="F684" s="2">
        <v>0</v>
      </c>
      <c r="G684" s="2">
        <v>0</v>
      </c>
      <c r="H684" s="2">
        <f t="shared" si="10"/>
        <v>0</v>
      </c>
      <c r="I684" s="2" t="s">
        <v>113</v>
      </c>
      <c r="J684" s="2" t="s">
        <v>59</v>
      </c>
    </row>
    <row r="685" ht="19" customHeight="1" spans="1:10">
      <c r="A685" s="2">
        <v>3</v>
      </c>
      <c r="B685" s="2" t="s">
        <v>204</v>
      </c>
      <c r="C685" s="2" t="s">
        <v>179</v>
      </c>
      <c r="D685" s="3">
        <v>2516.13</v>
      </c>
      <c r="E685" s="3">
        <v>1288.8</v>
      </c>
      <c r="F685" s="2">
        <v>0</v>
      </c>
      <c r="G685" s="2">
        <v>0</v>
      </c>
      <c r="H685" s="2">
        <f t="shared" si="10"/>
        <v>0</v>
      </c>
      <c r="I685" s="2" t="s">
        <v>59</v>
      </c>
      <c r="J685" s="2" t="s">
        <v>59</v>
      </c>
    </row>
    <row r="686" ht="19" customHeight="1" spans="1:10">
      <c r="A686" s="2">
        <v>3</v>
      </c>
      <c r="B686" s="2" t="s">
        <v>3410</v>
      </c>
      <c r="C686" s="2" t="s">
        <v>179</v>
      </c>
      <c r="D686" s="3">
        <v>6857.14</v>
      </c>
      <c r="E686" s="3">
        <v>1980.1</v>
      </c>
      <c r="F686" s="2">
        <v>0</v>
      </c>
      <c r="G686" s="2">
        <v>0</v>
      </c>
      <c r="H686" s="2">
        <f t="shared" si="10"/>
        <v>0</v>
      </c>
      <c r="I686" s="2" t="s">
        <v>59</v>
      </c>
      <c r="J686" s="2" t="s">
        <v>59</v>
      </c>
    </row>
    <row r="687" ht="19" customHeight="1" spans="1:10">
      <c r="A687" s="2">
        <v>3</v>
      </c>
      <c r="B687" s="2" t="s">
        <v>208</v>
      </c>
      <c r="C687" s="2" t="s">
        <v>179</v>
      </c>
      <c r="D687" s="3">
        <v>17032.26</v>
      </c>
      <c r="E687" s="3">
        <v>30001.9</v>
      </c>
      <c r="F687" s="2">
        <v>2</v>
      </c>
      <c r="G687" s="2">
        <v>1</v>
      </c>
      <c r="H687" s="2">
        <f t="shared" si="10"/>
        <v>1</v>
      </c>
      <c r="I687" s="2" t="s">
        <v>113</v>
      </c>
      <c r="J687" s="2" t="s">
        <v>59</v>
      </c>
    </row>
    <row r="688" ht="19" customHeight="1" spans="1:10">
      <c r="A688" s="2">
        <v>3</v>
      </c>
      <c r="B688" s="2" t="s">
        <v>335</v>
      </c>
      <c r="C688" s="2" t="s">
        <v>179</v>
      </c>
      <c r="D688" s="3">
        <v>15483.87</v>
      </c>
      <c r="E688" s="3">
        <v>3994.1</v>
      </c>
      <c r="F688" s="2">
        <v>0</v>
      </c>
      <c r="G688" s="2">
        <v>0</v>
      </c>
      <c r="H688" s="2">
        <f t="shared" si="10"/>
        <v>0</v>
      </c>
      <c r="I688" s="2" t="s">
        <v>59</v>
      </c>
      <c r="J688" s="2" t="s">
        <v>59</v>
      </c>
    </row>
    <row r="689" ht="19" customHeight="1" spans="1:10">
      <c r="A689" s="2">
        <v>3</v>
      </c>
      <c r="B689" s="2" t="s">
        <v>209</v>
      </c>
      <c r="C689" s="2" t="s">
        <v>179</v>
      </c>
      <c r="D689" s="3">
        <v>1741.94</v>
      </c>
      <c r="E689" s="3">
        <v>1550.4</v>
      </c>
      <c r="F689" s="2">
        <v>0</v>
      </c>
      <c r="G689" s="2">
        <v>0</v>
      </c>
      <c r="H689" s="2">
        <f t="shared" si="10"/>
        <v>0</v>
      </c>
      <c r="I689" s="2" t="s">
        <v>113</v>
      </c>
      <c r="J689" s="2" t="s">
        <v>59</v>
      </c>
    </row>
    <row r="690" ht="19" customHeight="1" spans="1:10">
      <c r="A690" s="2">
        <v>3</v>
      </c>
      <c r="B690" s="2" t="s">
        <v>336</v>
      </c>
      <c r="C690" s="2" t="s">
        <v>179</v>
      </c>
      <c r="D690" s="3">
        <v>14709.67</v>
      </c>
      <c r="E690" s="3">
        <v>19500.5</v>
      </c>
      <c r="F690" s="2">
        <v>0</v>
      </c>
      <c r="G690" s="2">
        <v>0</v>
      </c>
      <c r="H690" s="2">
        <f t="shared" si="10"/>
        <v>0</v>
      </c>
      <c r="I690" s="2" t="s">
        <v>113</v>
      </c>
      <c r="J690" s="2" t="s">
        <v>59</v>
      </c>
    </row>
    <row r="691" ht="19" customHeight="1" spans="1:10">
      <c r="A691" s="2">
        <v>3</v>
      </c>
      <c r="B691" s="2" t="s">
        <v>212</v>
      </c>
      <c r="C691" s="2" t="s">
        <v>179</v>
      </c>
      <c r="D691" s="3">
        <v>16838.71</v>
      </c>
      <c r="E691" s="3">
        <v>7961.1</v>
      </c>
      <c r="F691" s="2">
        <v>0</v>
      </c>
      <c r="G691" s="2">
        <v>0</v>
      </c>
      <c r="H691" s="2">
        <f t="shared" si="10"/>
        <v>0</v>
      </c>
      <c r="I691" s="2" t="s">
        <v>59</v>
      </c>
      <c r="J691" s="2" t="s">
        <v>59</v>
      </c>
    </row>
    <row r="692" ht="19" customHeight="1" spans="1:10">
      <c r="A692" s="2">
        <v>3</v>
      </c>
      <c r="B692" s="2" t="s">
        <v>215</v>
      </c>
      <c r="C692" s="2" t="s">
        <v>179</v>
      </c>
      <c r="D692" s="3">
        <v>15677.42</v>
      </c>
      <c r="E692" s="3">
        <v>6082</v>
      </c>
      <c r="F692" s="2">
        <v>0</v>
      </c>
      <c r="G692" s="2">
        <v>0</v>
      </c>
      <c r="H692" s="2">
        <f t="shared" si="10"/>
        <v>0</v>
      </c>
      <c r="I692" s="2" t="s">
        <v>113</v>
      </c>
      <c r="J692" s="2" t="s">
        <v>59</v>
      </c>
    </row>
    <row r="693" ht="19" customHeight="1" spans="1:10">
      <c r="A693" s="2">
        <v>3</v>
      </c>
      <c r="B693" s="2" t="s">
        <v>218</v>
      </c>
      <c r="C693" s="2" t="s">
        <v>179</v>
      </c>
      <c r="D693" s="3">
        <v>1161.29</v>
      </c>
      <c r="E693" s="3">
        <v>2422.9</v>
      </c>
      <c r="F693" s="2">
        <v>0</v>
      </c>
      <c r="G693" s="2">
        <v>0</v>
      </c>
      <c r="H693" s="2">
        <f t="shared" si="10"/>
        <v>0</v>
      </c>
      <c r="I693" s="2" t="s">
        <v>113</v>
      </c>
      <c r="J693" s="2" t="s">
        <v>59</v>
      </c>
    </row>
    <row r="694" ht="19" customHeight="1" spans="1:10">
      <c r="A694" s="2">
        <v>3</v>
      </c>
      <c r="B694" s="2" t="s">
        <v>221</v>
      </c>
      <c r="C694" s="2" t="s">
        <v>179</v>
      </c>
      <c r="D694" s="3">
        <v>17225.81</v>
      </c>
      <c r="E694" s="3">
        <v>13755.5</v>
      </c>
      <c r="F694" s="2">
        <v>0</v>
      </c>
      <c r="G694" s="2">
        <v>0</v>
      </c>
      <c r="H694" s="2">
        <f t="shared" si="10"/>
        <v>0</v>
      </c>
      <c r="I694" s="2" t="s">
        <v>113</v>
      </c>
      <c r="J694" s="2" t="s">
        <v>59</v>
      </c>
    </row>
    <row r="695" ht="19" customHeight="1" spans="1:10">
      <c r="A695" s="2">
        <v>3</v>
      </c>
      <c r="B695" s="2" t="s">
        <v>222</v>
      </c>
      <c r="C695" s="2" t="s">
        <v>179</v>
      </c>
      <c r="D695" s="3">
        <v>6000</v>
      </c>
      <c r="E695" s="3">
        <v>4759.8</v>
      </c>
      <c r="F695" s="2">
        <v>0</v>
      </c>
      <c r="G695" s="2">
        <v>0</v>
      </c>
      <c r="H695" s="2">
        <f t="shared" si="10"/>
        <v>0</v>
      </c>
      <c r="I695" s="2" t="s">
        <v>113</v>
      </c>
      <c r="J695" s="2" t="s">
        <v>59</v>
      </c>
    </row>
    <row r="696" ht="19" customHeight="1" spans="1:10">
      <c r="A696" s="2">
        <v>3</v>
      </c>
      <c r="B696" s="2" t="s">
        <v>62</v>
      </c>
      <c r="C696" s="2" t="s">
        <v>179</v>
      </c>
      <c r="D696" s="3">
        <v>17225.81</v>
      </c>
      <c r="E696" s="3">
        <v>20240.8</v>
      </c>
      <c r="F696" s="2">
        <v>0</v>
      </c>
      <c r="G696" s="2">
        <v>0</v>
      </c>
      <c r="H696" s="2">
        <f t="shared" si="10"/>
        <v>0</v>
      </c>
      <c r="I696" s="2" t="s">
        <v>113</v>
      </c>
      <c r="J696" s="2" t="s">
        <v>59</v>
      </c>
    </row>
    <row r="697" ht="19" customHeight="1" spans="1:10">
      <c r="A697" s="2">
        <v>3</v>
      </c>
      <c r="B697" s="2" t="s">
        <v>3035</v>
      </c>
      <c r="C697" s="2" t="s">
        <v>179</v>
      </c>
      <c r="D697" s="3">
        <v>15096.77</v>
      </c>
      <c r="E697" s="3">
        <v>2471.9</v>
      </c>
      <c r="F697" s="2">
        <v>0</v>
      </c>
      <c r="G697" s="2">
        <v>0</v>
      </c>
      <c r="H697" s="2">
        <f t="shared" si="10"/>
        <v>0</v>
      </c>
      <c r="I697" s="2" t="s">
        <v>59</v>
      </c>
      <c r="J697" s="2" t="s">
        <v>59</v>
      </c>
    </row>
    <row r="698" ht="19" customHeight="1" spans="1:10">
      <c r="A698" s="2">
        <v>3</v>
      </c>
      <c r="B698" s="2" t="s">
        <v>223</v>
      </c>
      <c r="C698" s="2" t="s">
        <v>179</v>
      </c>
      <c r="D698" s="3">
        <v>1354.84</v>
      </c>
      <c r="E698" s="3">
        <v>2759.2</v>
      </c>
      <c r="F698" s="2">
        <v>0</v>
      </c>
      <c r="G698" s="2">
        <v>0</v>
      </c>
      <c r="H698" s="2">
        <f t="shared" si="10"/>
        <v>0</v>
      </c>
      <c r="I698" s="2" t="s">
        <v>113</v>
      </c>
      <c r="J698" s="2" t="s">
        <v>59</v>
      </c>
    </row>
    <row r="699" ht="19" customHeight="1" spans="1:10">
      <c r="A699" s="2">
        <v>3</v>
      </c>
      <c r="B699" s="2" t="s">
        <v>463</v>
      </c>
      <c r="C699" s="2" t="s">
        <v>179</v>
      </c>
      <c r="D699" s="3">
        <v>15096.77</v>
      </c>
      <c r="E699" s="3">
        <v>8317.9</v>
      </c>
      <c r="F699" s="2">
        <v>0</v>
      </c>
      <c r="G699" s="2">
        <v>0</v>
      </c>
      <c r="H699" s="2">
        <f t="shared" si="10"/>
        <v>0</v>
      </c>
      <c r="I699" s="2" t="s">
        <v>59</v>
      </c>
      <c r="J699" s="2" t="s">
        <v>59</v>
      </c>
    </row>
    <row r="700" ht="19" customHeight="1" spans="1:10">
      <c r="A700" s="2">
        <v>3</v>
      </c>
      <c r="B700" s="2" t="s">
        <v>3501</v>
      </c>
      <c r="C700" s="2" t="s">
        <v>179</v>
      </c>
      <c r="D700" s="3">
        <v>1935.48</v>
      </c>
      <c r="E700" s="3">
        <v>4398.9</v>
      </c>
      <c r="F700" s="2">
        <v>0</v>
      </c>
      <c r="G700" s="2">
        <v>0</v>
      </c>
      <c r="H700" s="2">
        <f t="shared" si="10"/>
        <v>0</v>
      </c>
      <c r="I700" s="2" t="s">
        <v>113</v>
      </c>
      <c r="J700" s="2" t="s">
        <v>59</v>
      </c>
    </row>
    <row r="701" ht="19" customHeight="1" spans="1:10">
      <c r="A701" s="2">
        <v>3</v>
      </c>
      <c r="B701" s="2" t="s">
        <v>3043</v>
      </c>
      <c r="C701" s="2" t="s">
        <v>179</v>
      </c>
      <c r="D701" s="3">
        <v>9000</v>
      </c>
      <c r="E701" s="3">
        <v>17248.1</v>
      </c>
      <c r="F701" s="2">
        <v>2</v>
      </c>
      <c r="G701" s="2">
        <v>1</v>
      </c>
      <c r="H701" s="2">
        <f t="shared" si="10"/>
        <v>1</v>
      </c>
      <c r="I701" s="2" t="s">
        <v>113</v>
      </c>
      <c r="J701" s="2" t="s">
        <v>59</v>
      </c>
    </row>
    <row r="702" ht="19" customHeight="1" spans="1:10">
      <c r="A702" s="2">
        <v>3</v>
      </c>
      <c r="B702" s="2" t="s">
        <v>3050</v>
      </c>
      <c r="C702" s="2" t="s">
        <v>179</v>
      </c>
      <c r="D702" s="3">
        <v>9000</v>
      </c>
      <c r="E702" s="3">
        <v>635</v>
      </c>
      <c r="F702" s="2">
        <v>0</v>
      </c>
      <c r="G702" s="2">
        <v>0</v>
      </c>
      <c r="H702" s="2">
        <f t="shared" si="10"/>
        <v>0</v>
      </c>
      <c r="I702" s="2" t="s">
        <v>59</v>
      </c>
      <c r="J702" s="2" t="s">
        <v>59</v>
      </c>
    </row>
    <row r="703" ht="19" customHeight="1" spans="1:10">
      <c r="A703" s="2">
        <v>3</v>
      </c>
      <c r="B703" s="2" t="s">
        <v>3052</v>
      </c>
      <c r="C703" s="2" t="s">
        <v>179</v>
      </c>
      <c r="D703" s="3">
        <v>9000</v>
      </c>
      <c r="E703" s="3">
        <v>4759.4</v>
      </c>
      <c r="F703" s="2">
        <v>0</v>
      </c>
      <c r="G703" s="2">
        <v>0</v>
      </c>
      <c r="H703" s="2">
        <f t="shared" si="10"/>
        <v>0</v>
      </c>
      <c r="I703" s="2" t="s">
        <v>59</v>
      </c>
      <c r="J703" s="2" t="s">
        <v>59</v>
      </c>
    </row>
    <row r="704" ht="19" customHeight="1" spans="1:10">
      <c r="A704" s="2">
        <v>3</v>
      </c>
      <c r="B704" s="2" t="s">
        <v>3063</v>
      </c>
      <c r="C704" s="2" t="s">
        <v>179</v>
      </c>
      <c r="D704" s="3">
        <v>9000</v>
      </c>
      <c r="E704" s="3">
        <v>4613.7</v>
      </c>
      <c r="F704" s="2">
        <v>0</v>
      </c>
      <c r="G704" s="2">
        <v>0</v>
      </c>
      <c r="H704" s="2">
        <f t="shared" si="10"/>
        <v>0</v>
      </c>
      <c r="I704" s="2" t="s">
        <v>59</v>
      </c>
      <c r="J704" s="2" t="s">
        <v>59</v>
      </c>
    </row>
    <row r="705" ht="19" customHeight="1" spans="1:10">
      <c r="A705" s="2">
        <v>3</v>
      </c>
      <c r="B705" s="2" t="s">
        <v>3078</v>
      </c>
      <c r="C705" s="2" t="s">
        <v>179</v>
      </c>
      <c r="D705" s="3">
        <v>6967.74</v>
      </c>
      <c r="E705" s="3">
        <v>2722.8</v>
      </c>
      <c r="F705" s="2">
        <v>0</v>
      </c>
      <c r="G705" s="2">
        <v>0</v>
      </c>
      <c r="H705" s="2">
        <f t="shared" si="10"/>
        <v>0</v>
      </c>
      <c r="I705" s="2" t="s">
        <v>59</v>
      </c>
      <c r="J705" s="2" t="s">
        <v>59</v>
      </c>
    </row>
    <row r="706" ht="19" customHeight="1" spans="1:10">
      <c r="A706" s="2">
        <v>3</v>
      </c>
      <c r="B706" s="2" t="s">
        <v>3085</v>
      </c>
      <c r="C706" s="2" t="s">
        <v>179</v>
      </c>
      <c r="D706" s="3">
        <v>9000</v>
      </c>
      <c r="E706" s="3">
        <v>4883.6</v>
      </c>
      <c r="F706" s="2">
        <v>0</v>
      </c>
      <c r="G706" s="2">
        <v>0</v>
      </c>
      <c r="H706" s="2">
        <f t="shared" ref="H706:H769" si="11">MAX(0,F706-G706)</f>
        <v>0</v>
      </c>
      <c r="I706" s="2" t="s">
        <v>59</v>
      </c>
      <c r="J706" s="2" t="s">
        <v>59</v>
      </c>
    </row>
    <row r="707" ht="19" customHeight="1" spans="1:10">
      <c r="A707" s="2">
        <v>3</v>
      </c>
      <c r="B707" s="2" t="s">
        <v>236</v>
      </c>
      <c r="C707" s="2" t="s">
        <v>179</v>
      </c>
      <c r="D707" s="3">
        <v>15000</v>
      </c>
      <c r="E707" s="3">
        <v>11930.1</v>
      </c>
      <c r="F707" s="2">
        <v>0</v>
      </c>
      <c r="G707" s="2">
        <v>0</v>
      </c>
      <c r="H707" s="2">
        <f t="shared" si="11"/>
        <v>0</v>
      </c>
      <c r="I707" s="2" t="s">
        <v>113</v>
      </c>
      <c r="J707" s="2" t="s">
        <v>59</v>
      </c>
    </row>
    <row r="708" ht="19" customHeight="1" spans="1:10">
      <c r="A708" s="2">
        <v>3</v>
      </c>
      <c r="B708" s="2" t="s">
        <v>73</v>
      </c>
      <c r="C708" s="2" t="s">
        <v>179</v>
      </c>
      <c r="D708" s="3">
        <v>15000</v>
      </c>
      <c r="E708" s="3">
        <v>10517.4</v>
      </c>
      <c r="F708" s="2">
        <v>0</v>
      </c>
      <c r="G708" s="2">
        <v>0</v>
      </c>
      <c r="H708" s="2">
        <f t="shared" si="11"/>
        <v>0</v>
      </c>
      <c r="I708" s="2" t="s">
        <v>59</v>
      </c>
      <c r="J708" s="2" t="s">
        <v>59</v>
      </c>
    </row>
    <row r="709" ht="19" customHeight="1" spans="1:10">
      <c r="A709" s="2">
        <v>3</v>
      </c>
      <c r="B709" s="2" t="s">
        <v>240</v>
      </c>
      <c r="C709" s="2" t="s">
        <v>179</v>
      </c>
      <c r="D709" s="3">
        <v>9000</v>
      </c>
      <c r="E709" s="3">
        <v>16274.4</v>
      </c>
      <c r="F709" s="2">
        <v>2</v>
      </c>
      <c r="G709" s="2">
        <v>1</v>
      </c>
      <c r="H709" s="2">
        <f t="shared" si="11"/>
        <v>1</v>
      </c>
      <c r="I709" s="2" t="s">
        <v>113</v>
      </c>
      <c r="J709" s="2" t="s">
        <v>59</v>
      </c>
    </row>
    <row r="710" ht="19" customHeight="1" spans="1:10">
      <c r="A710" s="2">
        <v>3</v>
      </c>
      <c r="B710" s="2" t="s">
        <v>3125</v>
      </c>
      <c r="C710" s="2" t="s">
        <v>179</v>
      </c>
      <c r="D710" s="3">
        <v>15000</v>
      </c>
      <c r="E710" s="3">
        <v>4294.4</v>
      </c>
      <c r="F710" s="2">
        <v>0</v>
      </c>
      <c r="G710" s="2">
        <v>0</v>
      </c>
      <c r="H710" s="2">
        <f t="shared" si="11"/>
        <v>0</v>
      </c>
      <c r="I710" s="2" t="s">
        <v>59</v>
      </c>
      <c r="J710" s="2" t="s">
        <v>59</v>
      </c>
    </row>
    <row r="711" ht="19" customHeight="1" spans="1:10">
      <c r="A711" s="2">
        <v>3</v>
      </c>
      <c r="B711" s="2" t="s">
        <v>242</v>
      </c>
      <c r="C711" s="2" t="s">
        <v>179</v>
      </c>
      <c r="D711" s="3">
        <v>15000</v>
      </c>
      <c r="E711" s="3">
        <v>10326.6</v>
      </c>
      <c r="F711" s="2">
        <v>0</v>
      </c>
      <c r="G711" s="2">
        <v>0</v>
      </c>
      <c r="H711" s="2">
        <f t="shared" si="11"/>
        <v>0</v>
      </c>
      <c r="I711" s="2" t="s">
        <v>113</v>
      </c>
      <c r="J711" s="2" t="s">
        <v>59</v>
      </c>
    </row>
    <row r="712" ht="19" customHeight="1" spans="1:10">
      <c r="A712" s="2">
        <v>3</v>
      </c>
      <c r="B712" s="2" t="s">
        <v>243</v>
      </c>
      <c r="C712" s="2" t="s">
        <v>179</v>
      </c>
      <c r="D712" s="3">
        <v>2258.06</v>
      </c>
      <c r="E712" s="3">
        <v>3688.7</v>
      </c>
      <c r="F712" s="2">
        <v>0</v>
      </c>
      <c r="G712" s="2">
        <v>0</v>
      </c>
      <c r="H712" s="2">
        <f t="shared" si="11"/>
        <v>0</v>
      </c>
      <c r="I712" s="2" t="s">
        <v>113</v>
      </c>
      <c r="J712" s="2" t="s">
        <v>59</v>
      </c>
    </row>
    <row r="713" ht="19" customHeight="1" spans="1:10">
      <c r="A713" s="2">
        <v>3</v>
      </c>
      <c r="B713" s="2" t="s">
        <v>368</v>
      </c>
      <c r="C713" s="2" t="s">
        <v>179</v>
      </c>
      <c r="D713" s="3">
        <v>15000</v>
      </c>
      <c r="E713" s="3">
        <v>11656</v>
      </c>
      <c r="F713" s="2">
        <v>0</v>
      </c>
      <c r="G713" s="2">
        <v>0</v>
      </c>
      <c r="H713" s="2">
        <f t="shared" si="11"/>
        <v>0</v>
      </c>
      <c r="I713" s="2" t="s">
        <v>113</v>
      </c>
      <c r="J713" s="2" t="s">
        <v>59</v>
      </c>
    </row>
    <row r="714" ht="19" customHeight="1" spans="1:10">
      <c r="A714" s="2">
        <v>3</v>
      </c>
      <c r="B714" s="2" t="s">
        <v>82</v>
      </c>
      <c r="C714" s="2" t="s">
        <v>179</v>
      </c>
      <c r="D714" s="3">
        <v>15000</v>
      </c>
      <c r="E714" s="3">
        <v>4122</v>
      </c>
      <c r="F714" s="2">
        <v>0</v>
      </c>
      <c r="G714" s="2">
        <v>0</v>
      </c>
      <c r="H714" s="2">
        <f t="shared" si="11"/>
        <v>0</v>
      </c>
      <c r="I714" s="2" t="s">
        <v>59</v>
      </c>
      <c r="J714" s="2" t="s">
        <v>59</v>
      </c>
    </row>
    <row r="715" ht="19" customHeight="1" spans="1:10">
      <c r="A715" s="2">
        <v>3</v>
      </c>
      <c r="B715" s="2" t="s">
        <v>246</v>
      </c>
      <c r="C715" s="2" t="s">
        <v>179</v>
      </c>
      <c r="D715" s="3">
        <v>12580.65</v>
      </c>
      <c r="E715" s="3">
        <v>1673.5</v>
      </c>
      <c r="F715" s="2">
        <v>0</v>
      </c>
      <c r="G715" s="2">
        <v>0</v>
      </c>
      <c r="H715" s="2">
        <f t="shared" si="11"/>
        <v>0</v>
      </c>
      <c r="I715" s="2" t="s">
        <v>59</v>
      </c>
      <c r="J715" s="2" t="s">
        <v>59</v>
      </c>
    </row>
    <row r="716" ht="19" customHeight="1" spans="1:10">
      <c r="A716" s="2">
        <v>3</v>
      </c>
      <c r="B716" s="2" t="s">
        <v>83</v>
      </c>
      <c r="C716" s="2" t="s">
        <v>179</v>
      </c>
      <c r="D716" s="3">
        <v>10967.74</v>
      </c>
      <c r="E716" s="3">
        <v>8871.7</v>
      </c>
      <c r="F716" s="2">
        <v>0</v>
      </c>
      <c r="G716" s="2">
        <v>0</v>
      </c>
      <c r="H716" s="2">
        <f t="shared" si="11"/>
        <v>0</v>
      </c>
      <c r="I716" s="2" t="s">
        <v>59</v>
      </c>
      <c r="J716" s="2" t="s">
        <v>59</v>
      </c>
    </row>
    <row r="717" ht="19" customHeight="1" spans="1:10">
      <c r="A717" s="2">
        <v>3</v>
      </c>
      <c r="B717" s="2" t="s">
        <v>3160</v>
      </c>
      <c r="C717" s="2" t="s">
        <v>179</v>
      </c>
      <c r="D717" s="3">
        <v>9000</v>
      </c>
      <c r="E717" s="3">
        <v>7226.1</v>
      </c>
      <c r="F717" s="2">
        <v>0</v>
      </c>
      <c r="G717" s="2">
        <v>0</v>
      </c>
      <c r="H717" s="2">
        <f t="shared" si="11"/>
        <v>0</v>
      </c>
      <c r="I717" s="2" t="s">
        <v>113</v>
      </c>
      <c r="J717" s="2" t="s">
        <v>59</v>
      </c>
    </row>
    <row r="718" ht="19" customHeight="1" spans="1:10">
      <c r="A718" s="2">
        <v>3</v>
      </c>
      <c r="B718" s="2" t="s">
        <v>248</v>
      </c>
      <c r="C718" s="2" t="s">
        <v>179</v>
      </c>
      <c r="D718" s="3">
        <v>10161.29</v>
      </c>
      <c r="E718" s="3">
        <v>6835.7</v>
      </c>
      <c r="F718" s="2">
        <v>0</v>
      </c>
      <c r="G718" s="2">
        <v>0</v>
      </c>
      <c r="H718" s="2">
        <f t="shared" si="11"/>
        <v>0</v>
      </c>
      <c r="I718" s="2" t="s">
        <v>113</v>
      </c>
      <c r="J718" s="2" t="s">
        <v>59</v>
      </c>
    </row>
    <row r="719" ht="19" customHeight="1" spans="1:10">
      <c r="A719" s="2">
        <v>3</v>
      </c>
      <c r="B719" s="2" t="s">
        <v>85</v>
      </c>
      <c r="C719" s="2" t="s">
        <v>179</v>
      </c>
      <c r="D719" s="3">
        <v>7574.88</v>
      </c>
      <c r="E719" s="3">
        <v>2046.1</v>
      </c>
      <c r="F719" s="2">
        <v>0</v>
      </c>
      <c r="G719" s="2">
        <v>0</v>
      </c>
      <c r="H719" s="2">
        <f t="shared" si="11"/>
        <v>0</v>
      </c>
      <c r="I719" s="2" t="s">
        <v>113</v>
      </c>
      <c r="J719" s="2" t="s">
        <v>59</v>
      </c>
    </row>
    <row r="720" ht="19" customHeight="1" spans="1:10">
      <c r="A720" s="2">
        <v>3</v>
      </c>
      <c r="B720" s="2" t="s">
        <v>3544</v>
      </c>
      <c r="C720" s="2" t="s">
        <v>179</v>
      </c>
      <c r="D720" s="3">
        <v>2096.77</v>
      </c>
      <c r="E720" s="3">
        <v>3056.3</v>
      </c>
      <c r="F720" s="2">
        <v>0</v>
      </c>
      <c r="G720" s="2">
        <v>0</v>
      </c>
      <c r="H720" s="2">
        <f t="shared" si="11"/>
        <v>0</v>
      </c>
      <c r="I720" s="2" t="s">
        <v>113</v>
      </c>
      <c r="J720" s="2" t="s">
        <v>59</v>
      </c>
    </row>
    <row r="721" ht="19" customHeight="1" spans="1:10">
      <c r="A721" s="2">
        <v>3</v>
      </c>
      <c r="B721" s="2" t="s">
        <v>251</v>
      </c>
      <c r="C721" s="2" t="s">
        <v>179</v>
      </c>
      <c r="D721" s="3">
        <v>15000</v>
      </c>
      <c r="E721" s="3">
        <v>2252.5</v>
      </c>
      <c r="F721" s="2">
        <v>0</v>
      </c>
      <c r="G721" s="2">
        <v>0</v>
      </c>
      <c r="H721" s="2">
        <f t="shared" si="11"/>
        <v>0</v>
      </c>
      <c r="I721" s="2" t="s">
        <v>59</v>
      </c>
      <c r="J721" s="2" t="s">
        <v>59</v>
      </c>
    </row>
    <row r="722" ht="19" customHeight="1" spans="1:10">
      <c r="A722" s="2">
        <v>3</v>
      </c>
      <c r="B722" s="2" t="s">
        <v>252</v>
      </c>
      <c r="C722" s="2" t="s">
        <v>179</v>
      </c>
      <c r="D722" s="3">
        <v>9032.26</v>
      </c>
      <c r="E722" s="3">
        <v>2057.6</v>
      </c>
      <c r="F722" s="2">
        <v>0</v>
      </c>
      <c r="G722" s="2">
        <v>0</v>
      </c>
      <c r="H722" s="2">
        <f t="shared" si="11"/>
        <v>0</v>
      </c>
      <c r="I722" s="2" t="s">
        <v>59</v>
      </c>
      <c r="J722" s="2" t="s">
        <v>59</v>
      </c>
    </row>
    <row r="723" ht="19" customHeight="1" spans="1:10">
      <c r="A723" s="2">
        <v>3</v>
      </c>
      <c r="B723" s="2" t="s">
        <v>3435</v>
      </c>
      <c r="C723" s="2" t="s">
        <v>179</v>
      </c>
      <c r="D723" s="3">
        <v>5074.88</v>
      </c>
      <c r="E723" s="3">
        <v>5256</v>
      </c>
      <c r="F723" s="2">
        <v>0</v>
      </c>
      <c r="G723" s="2">
        <v>0</v>
      </c>
      <c r="H723" s="2">
        <f t="shared" si="11"/>
        <v>0</v>
      </c>
      <c r="I723" s="2" t="s">
        <v>113</v>
      </c>
      <c r="J723" s="2" t="s">
        <v>59</v>
      </c>
    </row>
    <row r="724" ht="19" customHeight="1" spans="1:10">
      <c r="A724" s="2">
        <v>3</v>
      </c>
      <c r="B724" s="2" t="s">
        <v>254</v>
      </c>
      <c r="C724" s="2" t="s">
        <v>179</v>
      </c>
      <c r="D724" s="3">
        <v>9000</v>
      </c>
      <c r="E724" s="3">
        <v>7686.5</v>
      </c>
      <c r="F724" s="2">
        <v>0</v>
      </c>
      <c r="G724" s="2">
        <v>0</v>
      </c>
      <c r="H724" s="2">
        <f t="shared" si="11"/>
        <v>0</v>
      </c>
      <c r="I724" s="2" t="s">
        <v>113</v>
      </c>
      <c r="J724" s="2" t="s">
        <v>59</v>
      </c>
    </row>
    <row r="725" ht="19" customHeight="1" spans="1:10">
      <c r="A725" s="2">
        <v>3</v>
      </c>
      <c r="B725" s="2" t="s">
        <v>88</v>
      </c>
      <c r="C725" s="2" t="s">
        <v>179</v>
      </c>
      <c r="D725" s="3">
        <v>15000</v>
      </c>
      <c r="E725" s="3">
        <v>8313.8</v>
      </c>
      <c r="F725" s="2">
        <v>0</v>
      </c>
      <c r="G725" s="2">
        <v>0</v>
      </c>
      <c r="H725" s="2">
        <f t="shared" si="11"/>
        <v>0</v>
      </c>
      <c r="I725" s="2" t="s">
        <v>59</v>
      </c>
      <c r="J725" s="2" t="s">
        <v>59</v>
      </c>
    </row>
    <row r="726" ht="19" customHeight="1" spans="1:10">
      <c r="A726" s="2">
        <v>3</v>
      </c>
      <c r="B726" s="2" t="s">
        <v>255</v>
      </c>
      <c r="C726" s="2" t="s">
        <v>179</v>
      </c>
      <c r="D726" s="3">
        <v>14677.42</v>
      </c>
      <c r="E726" s="3">
        <v>5836.8</v>
      </c>
      <c r="F726" s="2">
        <v>0</v>
      </c>
      <c r="G726" s="2">
        <v>0</v>
      </c>
      <c r="H726" s="2">
        <f t="shared" si="11"/>
        <v>0</v>
      </c>
      <c r="I726" s="2" t="s">
        <v>113</v>
      </c>
      <c r="J726" s="2" t="s">
        <v>59</v>
      </c>
    </row>
    <row r="727" ht="19" customHeight="1" spans="1:10">
      <c r="A727" s="2">
        <v>3</v>
      </c>
      <c r="B727" s="2" t="s">
        <v>388</v>
      </c>
      <c r="C727" s="2" t="s">
        <v>179</v>
      </c>
      <c r="D727" s="3">
        <v>12096.77</v>
      </c>
      <c r="E727" s="3">
        <v>345.1</v>
      </c>
      <c r="F727" s="2">
        <v>0</v>
      </c>
      <c r="G727" s="2">
        <v>0</v>
      </c>
      <c r="H727" s="2">
        <f t="shared" si="11"/>
        <v>0</v>
      </c>
      <c r="I727" s="2" t="s">
        <v>59</v>
      </c>
      <c r="J727" s="2" t="s">
        <v>59</v>
      </c>
    </row>
    <row r="728" ht="19" customHeight="1" spans="1:10">
      <c r="A728" s="2">
        <v>3</v>
      </c>
      <c r="B728" s="2" t="s">
        <v>3201</v>
      </c>
      <c r="C728" s="2" t="s">
        <v>179</v>
      </c>
      <c r="D728" s="3">
        <v>15000</v>
      </c>
      <c r="E728" s="3">
        <v>13122.7</v>
      </c>
      <c r="F728" s="2">
        <v>0</v>
      </c>
      <c r="G728" s="2">
        <v>0</v>
      </c>
      <c r="H728" s="2">
        <f t="shared" si="11"/>
        <v>0</v>
      </c>
      <c r="I728" s="2" t="s">
        <v>59</v>
      </c>
      <c r="J728" s="2" t="s">
        <v>59</v>
      </c>
    </row>
    <row r="729" ht="19" customHeight="1" spans="1:10">
      <c r="A729" s="2">
        <v>3</v>
      </c>
      <c r="B729" s="2" t="s">
        <v>3211</v>
      </c>
      <c r="C729" s="2" t="s">
        <v>179</v>
      </c>
      <c r="D729" s="3">
        <v>11451.61</v>
      </c>
      <c r="E729" s="3">
        <v>13969.1</v>
      </c>
      <c r="F729" s="2">
        <v>0</v>
      </c>
      <c r="G729" s="2">
        <v>0</v>
      </c>
      <c r="H729" s="2">
        <f t="shared" si="11"/>
        <v>0</v>
      </c>
      <c r="I729" s="2" t="s">
        <v>113</v>
      </c>
      <c r="J729" s="2" t="s">
        <v>59</v>
      </c>
    </row>
    <row r="730" ht="19" customHeight="1" spans="1:10">
      <c r="A730" s="2">
        <v>3</v>
      </c>
      <c r="B730" s="2" t="s">
        <v>3232</v>
      </c>
      <c r="C730" s="2" t="s">
        <v>179</v>
      </c>
      <c r="D730" s="3">
        <v>10161.29</v>
      </c>
      <c r="E730" s="3">
        <v>13784.8</v>
      </c>
      <c r="F730" s="2">
        <v>0</v>
      </c>
      <c r="G730" s="2">
        <v>0</v>
      </c>
      <c r="H730" s="2">
        <f t="shared" si="11"/>
        <v>0</v>
      </c>
      <c r="I730" s="2" t="s">
        <v>113</v>
      </c>
      <c r="J730" s="2" t="s">
        <v>59</v>
      </c>
    </row>
    <row r="731" ht="19" customHeight="1" spans="1:10">
      <c r="A731" s="2">
        <v>3</v>
      </c>
      <c r="B731" s="2" t="s">
        <v>397</v>
      </c>
      <c r="C731" s="2" t="s">
        <v>179</v>
      </c>
      <c r="D731" s="3">
        <v>12096.77</v>
      </c>
      <c r="E731" s="3">
        <v>8052.1</v>
      </c>
      <c r="F731" s="2">
        <v>0</v>
      </c>
      <c r="G731" s="2">
        <v>0</v>
      </c>
      <c r="H731" s="2">
        <f t="shared" si="11"/>
        <v>0</v>
      </c>
      <c r="I731" s="2" t="s">
        <v>59</v>
      </c>
      <c r="J731" s="2" t="s">
        <v>59</v>
      </c>
    </row>
    <row r="732" ht="19" customHeight="1" spans="1:10">
      <c r="A732" s="2">
        <v>3</v>
      </c>
      <c r="B732" s="2" t="s">
        <v>3236</v>
      </c>
      <c r="C732" s="2" t="s">
        <v>179</v>
      </c>
      <c r="D732" s="3">
        <v>11451.61</v>
      </c>
      <c r="E732" s="3">
        <v>10179.4</v>
      </c>
      <c r="F732" s="2">
        <v>0</v>
      </c>
      <c r="G732" s="2">
        <v>0</v>
      </c>
      <c r="H732" s="2">
        <f t="shared" si="11"/>
        <v>0</v>
      </c>
      <c r="I732" s="2" t="s">
        <v>59</v>
      </c>
      <c r="J732" s="2" t="s">
        <v>59</v>
      </c>
    </row>
    <row r="733" ht="19" customHeight="1" spans="1:10">
      <c r="A733" s="2">
        <v>3</v>
      </c>
      <c r="B733" s="2" t="s">
        <v>406</v>
      </c>
      <c r="C733" s="2" t="s">
        <v>179</v>
      </c>
      <c r="D733" s="3">
        <v>15000</v>
      </c>
      <c r="E733" s="3">
        <v>2108.9</v>
      </c>
      <c r="F733" s="2">
        <v>0</v>
      </c>
      <c r="G733" s="2">
        <v>0</v>
      </c>
      <c r="H733" s="2">
        <f t="shared" si="11"/>
        <v>0</v>
      </c>
      <c r="I733" s="2" t="s">
        <v>59</v>
      </c>
      <c r="J733" s="2" t="s">
        <v>59</v>
      </c>
    </row>
    <row r="734" ht="19" customHeight="1" spans="1:10">
      <c r="A734" s="2">
        <v>3</v>
      </c>
      <c r="B734" s="2" t="s">
        <v>3275</v>
      </c>
      <c r="C734" s="2" t="s">
        <v>179</v>
      </c>
      <c r="D734" s="3">
        <v>15000</v>
      </c>
      <c r="E734" s="3">
        <v>16587.8</v>
      </c>
      <c r="F734" s="2">
        <v>0</v>
      </c>
      <c r="G734" s="2">
        <v>0</v>
      </c>
      <c r="H734" s="2">
        <f t="shared" si="11"/>
        <v>0</v>
      </c>
      <c r="I734" s="2" t="s">
        <v>113</v>
      </c>
      <c r="J734" s="2" t="s">
        <v>59</v>
      </c>
    </row>
    <row r="735" ht="19" customHeight="1" spans="1:10">
      <c r="A735" s="2">
        <v>3</v>
      </c>
      <c r="B735" s="2" t="s">
        <v>3284</v>
      </c>
      <c r="C735" s="2" t="s">
        <v>179</v>
      </c>
      <c r="D735" s="3">
        <v>15000</v>
      </c>
      <c r="E735" s="3">
        <v>5524.2</v>
      </c>
      <c r="F735" s="2">
        <v>0</v>
      </c>
      <c r="G735" s="2">
        <v>0</v>
      </c>
      <c r="H735" s="2">
        <f t="shared" si="11"/>
        <v>0</v>
      </c>
      <c r="I735" s="2" t="s">
        <v>59</v>
      </c>
      <c r="J735" s="2" t="s">
        <v>59</v>
      </c>
    </row>
    <row r="736" ht="19" customHeight="1" spans="1:10">
      <c r="A736" s="2">
        <v>3</v>
      </c>
      <c r="B736" s="2" t="s">
        <v>91</v>
      </c>
      <c r="C736" s="2" t="s">
        <v>179</v>
      </c>
      <c r="D736" s="3">
        <v>6580.65</v>
      </c>
      <c r="E736" s="3">
        <v>2865.5</v>
      </c>
      <c r="F736" s="2">
        <v>0</v>
      </c>
      <c r="G736" s="2">
        <v>0</v>
      </c>
      <c r="H736" s="2">
        <f t="shared" si="11"/>
        <v>0</v>
      </c>
      <c r="I736" s="2" t="s">
        <v>59</v>
      </c>
      <c r="J736" s="2" t="s">
        <v>59</v>
      </c>
    </row>
    <row r="737" ht="19" customHeight="1" spans="1:10">
      <c r="A737" s="2">
        <v>3</v>
      </c>
      <c r="B737" s="2" t="s">
        <v>261</v>
      </c>
      <c r="C737" s="2" t="s">
        <v>179</v>
      </c>
      <c r="D737" s="3">
        <v>12258.06</v>
      </c>
      <c r="E737" s="3">
        <v>7522.6</v>
      </c>
      <c r="F737" s="2">
        <v>0</v>
      </c>
      <c r="G737" s="2">
        <v>0</v>
      </c>
      <c r="H737" s="2">
        <f t="shared" si="11"/>
        <v>0</v>
      </c>
      <c r="I737" s="2" t="s">
        <v>113</v>
      </c>
      <c r="J737" s="2" t="s">
        <v>59</v>
      </c>
    </row>
    <row r="738" ht="19" customHeight="1" spans="1:10">
      <c r="A738" s="2">
        <v>3</v>
      </c>
      <c r="B738" s="2" t="s">
        <v>93</v>
      </c>
      <c r="C738" s="2" t="s">
        <v>179</v>
      </c>
      <c r="D738" s="3">
        <v>7548.39</v>
      </c>
      <c r="E738" s="3">
        <v>1879.1</v>
      </c>
      <c r="F738" s="2">
        <v>0</v>
      </c>
      <c r="G738" s="2">
        <v>0</v>
      </c>
      <c r="H738" s="2">
        <f t="shared" si="11"/>
        <v>0</v>
      </c>
      <c r="I738" s="2" t="s">
        <v>59</v>
      </c>
      <c r="J738" s="2" t="s">
        <v>59</v>
      </c>
    </row>
    <row r="739" ht="19" customHeight="1" spans="1:10">
      <c r="A739" s="2">
        <v>3</v>
      </c>
      <c r="B739" s="2" t="s">
        <v>263</v>
      </c>
      <c r="C739" s="2" t="s">
        <v>179</v>
      </c>
      <c r="D739" s="3">
        <v>9000</v>
      </c>
      <c r="E739" s="3">
        <v>14852.1</v>
      </c>
      <c r="F739" s="2">
        <v>1</v>
      </c>
      <c r="G739" s="2">
        <v>0</v>
      </c>
      <c r="H739" s="2">
        <f t="shared" si="11"/>
        <v>1</v>
      </c>
      <c r="I739" s="2" t="s">
        <v>113</v>
      </c>
      <c r="J739" s="2" t="s">
        <v>59</v>
      </c>
    </row>
    <row r="740" ht="19" customHeight="1" spans="1:10">
      <c r="A740" s="2">
        <v>3</v>
      </c>
      <c r="B740" s="2" t="s">
        <v>264</v>
      </c>
      <c r="C740" s="2" t="s">
        <v>179</v>
      </c>
      <c r="D740" s="3">
        <v>774.19</v>
      </c>
      <c r="E740" s="3">
        <v>1071.7</v>
      </c>
      <c r="F740" s="2">
        <v>0</v>
      </c>
      <c r="G740" s="2">
        <v>0</v>
      </c>
      <c r="H740" s="2">
        <f t="shared" si="11"/>
        <v>0</v>
      </c>
      <c r="I740" s="2" t="s">
        <v>113</v>
      </c>
      <c r="J740" s="2" t="s">
        <v>59</v>
      </c>
    </row>
    <row r="741" ht="19" customHeight="1" spans="1:10">
      <c r="A741" s="2">
        <v>3</v>
      </c>
      <c r="B741" s="2" t="s">
        <v>267</v>
      </c>
      <c r="C741" s="2" t="s">
        <v>179</v>
      </c>
      <c r="D741" s="3">
        <v>9000</v>
      </c>
      <c r="E741" s="3">
        <v>11552.6</v>
      </c>
      <c r="F741" s="2">
        <v>0</v>
      </c>
      <c r="G741" s="2">
        <v>1</v>
      </c>
      <c r="H741" s="2">
        <f t="shared" si="11"/>
        <v>0</v>
      </c>
      <c r="I741" s="2" t="s">
        <v>113</v>
      </c>
      <c r="J741" s="2" t="s">
        <v>59</v>
      </c>
    </row>
    <row r="742" ht="19" customHeight="1" spans="1:10">
      <c r="A742" s="2">
        <v>3</v>
      </c>
      <c r="B742" s="2" t="s">
        <v>425</v>
      </c>
      <c r="C742" s="2" t="s">
        <v>179</v>
      </c>
      <c r="D742" s="3">
        <v>9000</v>
      </c>
      <c r="E742" s="3">
        <v>8304.2</v>
      </c>
      <c r="F742" s="2">
        <v>0</v>
      </c>
      <c r="G742" s="2">
        <v>0</v>
      </c>
      <c r="H742" s="2">
        <f t="shared" si="11"/>
        <v>0</v>
      </c>
      <c r="I742" s="2" t="s">
        <v>113</v>
      </c>
      <c r="J742" s="2" t="s">
        <v>59</v>
      </c>
    </row>
    <row r="743" ht="19" customHeight="1" spans="1:10">
      <c r="A743" s="2">
        <v>3</v>
      </c>
      <c r="B743" s="2" t="s">
        <v>269</v>
      </c>
      <c r="C743" s="2" t="s">
        <v>179</v>
      </c>
      <c r="D743" s="3">
        <v>9000</v>
      </c>
      <c r="E743" s="3">
        <v>21790.6</v>
      </c>
      <c r="F743" s="2">
        <v>4</v>
      </c>
      <c r="G743" s="2">
        <v>1</v>
      </c>
      <c r="H743" s="2">
        <f t="shared" si="11"/>
        <v>3</v>
      </c>
      <c r="I743" s="2" t="s">
        <v>113</v>
      </c>
      <c r="J743" s="2" t="s">
        <v>59</v>
      </c>
    </row>
    <row r="744" ht="19" customHeight="1" spans="1:10">
      <c r="A744" s="2">
        <v>3</v>
      </c>
      <c r="B744" s="2" t="s">
        <v>271</v>
      </c>
      <c r="C744" s="2" t="s">
        <v>179</v>
      </c>
      <c r="D744" s="3">
        <v>9000</v>
      </c>
      <c r="E744" s="3">
        <v>6878.2</v>
      </c>
      <c r="F744" s="2">
        <v>0</v>
      </c>
      <c r="G744" s="2">
        <v>0</v>
      </c>
      <c r="H744" s="2">
        <f t="shared" si="11"/>
        <v>0</v>
      </c>
      <c r="I744" s="2" t="s">
        <v>113</v>
      </c>
      <c r="J744" s="2" t="s">
        <v>59</v>
      </c>
    </row>
    <row r="745" ht="19" customHeight="1" spans="1:10">
      <c r="A745" s="2">
        <v>3</v>
      </c>
      <c r="B745" s="2" t="s">
        <v>3356</v>
      </c>
      <c r="C745" s="2" t="s">
        <v>179</v>
      </c>
      <c r="D745" s="3">
        <v>9000</v>
      </c>
      <c r="E745" s="3">
        <v>18422.9</v>
      </c>
      <c r="F745" s="2">
        <v>3</v>
      </c>
      <c r="G745" s="2">
        <v>2</v>
      </c>
      <c r="H745" s="2">
        <f t="shared" si="11"/>
        <v>1</v>
      </c>
      <c r="I745" s="2" t="s">
        <v>113</v>
      </c>
      <c r="J745" s="2" t="s">
        <v>59</v>
      </c>
    </row>
    <row r="746" ht="19" customHeight="1" spans="1:10">
      <c r="A746" s="2">
        <v>3</v>
      </c>
      <c r="B746" s="2" t="s">
        <v>3374</v>
      </c>
      <c r="C746" s="2" t="s">
        <v>179</v>
      </c>
      <c r="D746" s="3">
        <v>9000</v>
      </c>
      <c r="E746" s="3">
        <v>17103.9</v>
      </c>
      <c r="F746" s="2">
        <v>2</v>
      </c>
      <c r="G746" s="2">
        <v>2</v>
      </c>
      <c r="H746" s="2">
        <f t="shared" si="11"/>
        <v>0</v>
      </c>
      <c r="I746" s="2" t="s">
        <v>113</v>
      </c>
      <c r="J746" s="2" t="s">
        <v>59</v>
      </c>
    </row>
    <row r="747" ht="19" customHeight="1" spans="1:10">
      <c r="A747" s="2">
        <v>3</v>
      </c>
      <c r="B747" s="2" t="s">
        <v>272</v>
      </c>
      <c r="C747" s="2" t="s">
        <v>179</v>
      </c>
      <c r="D747" s="3">
        <v>9000</v>
      </c>
      <c r="E747" s="3">
        <v>19631.8</v>
      </c>
      <c r="F747" s="2">
        <v>3</v>
      </c>
      <c r="G747" s="2">
        <v>1</v>
      </c>
      <c r="H747" s="2">
        <f t="shared" si="11"/>
        <v>2</v>
      </c>
      <c r="I747" s="2" t="s">
        <v>113</v>
      </c>
      <c r="J747" s="2" t="s">
        <v>59</v>
      </c>
    </row>
    <row r="748" ht="19" customHeight="1" spans="1:10">
      <c r="A748" s="2">
        <v>3</v>
      </c>
      <c r="B748" s="2" t="s">
        <v>702</v>
      </c>
      <c r="C748" s="2" t="s">
        <v>179</v>
      </c>
      <c r="D748" s="3">
        <v>2612.9</v>
      </c>
      <c r="E748" s="3">
        <v>4981.9</v>
      </c>
      <c r="F748" s="2">
        <v>0</v>
      </c>
      <c r="G748" s="2">
        <v>0</v>
      </c>
      <c r="H748" s="2">
        <f t="shared" si="11"/>
        <v>0</v>
      </c>
      <c r="I748" s="2" t="s">
        <v>113</v>
      </c>
      <c r="J748" s="2" t="s">
        <v>59</v>
      </c>
    </row>
    <row r="749" ht="19" customHeight="1" spans="1:10">
      <c r="A749" s="2">
        <v>3</v>
      </c>
      <c r="B749" s="2" t="s">
        <v>3504</v>
      </c>
      <c r="C749" s="2" t="s">
        <v>274</v>
      </c>
      <c r="D749" s="3">
        <v>967.74</v>
      </c>
      <c r="E749" s="3">
        <v>1676</v>
      </c>
      <c r="F749" s="2">
        <v>0</v>
      </c>
      <c r="G749" s="2">
        <v>0</v>
      </c>
      <c r="H749" s="2">
        <f t="shared" si="11"/>
        <v>0</v>
      </c>
      <c r="I749" s="2" t="s">
        <v>113</v>
      </c>
      <c r="J749" s="2" t="s">
        <v>59</v>
      </c>
    </row>
    <row r="750" ht="19" customHeight="1" spans="1:10">
      <c r="A750" s="2">
        <v>3</v>
      </c>
      <c r="B750" s="2" t="s">
        <v>229</v>
      </c>
      <c r="C750" s="2" t="s">
        <v>274</v>
      </c>
      <c r="D750" s="3">
        <v>161.29</v>
      </c>
      <c r="E750" s="3">
        <v>76.8</v>
      </c>
      <c r="F750" s="2">
        <v>0</v>
      </c>
      <c r="G750" s="2">
        <v>0</v>
      </c>
      <c r="H750" s="2">
        <f t="shared" si="11"/>
        <v>0</v>
      </c>
      <c r="I750" s="2" t="s">
        <v>113</v>
      </c>
      <c r="J750" s="2" t="s">
        <v>59</v>
      </c>
    </row>
    <row r="751" ht="19" customHeight="1" spans="1:10">
      <c r="A751" s="2">
        <v>3</v>
      </c>
      <c r="B751" s="2" t="s">
        <v>3506</v>
      </c>
      <c r="C751" s="2" t="s">
        <v>274</v>
      </c>
      <c r="D751" s="3">
        <v>967.74</v>
      </c>
      <c r="E751" s="3">
        <v>1079.6</v>
      </c>
      <c r="F751" s="2">
        <v>0</v>
      </c>
      <c r="G751" s="2">
        <v>0</v>
      </c>
      <c r="H751" s="2">
        <f t="shared" si="11"/>
        <v>0</v>
      </c>
      <c r="I751" s="2" t="s">
        <v>113</v>
      </c>
      <c r="J751" s="2" t="s">
        <v>59</v>
      </c>
    </row>
    <row r="752" ht="19" customHeight="1" spans="1:10">
      <c r="A752" s="2">
        <v>3</v>
      </c>
      <c r="B752" s="2" t="s">
        <v>283</v>
      </c>
      <c r="C752" s="2" t="s">
        <v>274</v>
      </c>
      <c r="D752" s="3">
        <v>9000</v>
      </c>
      <c r="E752" s="3">
        <v>9967.8</v>
      </c>
      <c r="F752" s="2">
        <v>0</v>
      </c>
      <c r="G752" s="2">
        <v>0</v>
      </c>
      <c r="H752" s="2">
        <f t="shared" si="11"/>
        <v>0</v>
      </c>
      <c r="I752" s="2" t="s">
        <v>113</v>
      </c>
      <c r="J752" s="2" t="s">
        <v>59</v>
      </c>
    </row>
    <row r="753" ht="19" customHeight="1" spans="1:10">
      <c r="A753" s="2">
        <v>3</v>
      </c>
      <c r="B753" s="2" t="s">
        <v>288</v>
      </c>
      <c r="C753" s="2" t="s">
        <v>274</v>
      </c>
      <c r="D753" s="3">
        <v>9000</v>
      </c>
      <c r="E753" s="3">
        <v>8886.4</v>
      </c>
      <c r="F753" s="2">
        <v>0</v>
      </c>
      <c r="G753" s="2">
        <v>0</v>
      </c>
      <c r="H753" s="2">
        <f t="shared" si="11"/>
        <v>0</v>
      </c>
      <c r="I753" s="2" t="s">
        <v>113</v>
      </c>
      <c r="J753" s="2" t="s">
        <v>59</v>
      </c>
    </row>
    <row r="754" ht="19" customHeight="1" spans="1:10">
      <c r="A754" s="2">
        <v>3</v>
      </c>
      <c r="B754" s="2" t="s">
        <v>291</v>
      </c>
      <c r="C754" s="2" t="s">
        <v>274</v>
      </c>
      <c r="D754" s="3">
        <v>9000</v>
      </c>
      <c r="E754" s="3">
        <v>14805</v>
      </c>
      <c r="F754" s="2">
        <v>1</v>
      </c>
      <c r="G754" s="2">
        <v>0</v>
      </c>
      <c r="H754" s="2">
        <f t="shared" si="11"/>
        <v>1</v>
      </c>
      <c r="I754" s="2" t="s">
        <v>113</v>
      </c>
      <c r="J754" s="2" t="s">
        <v>59</v>
      </c>
    </row>
    <row r="755" ht="19" customHeight="1" spans="1:10">
      <c r="A755" s="2">
        <v>3</v>
      </c>
      <c r="B755" s="2" t="s">
        <v>414</v>
      </c>
      <c r="C755" s="2" t="s">
        <v>274</v>
      </c>
      <c r="D755" s="3">
        <v>1129.03</v>
      </c>
      <c r="E755" s="3">
        <v>1244.3</v>
      </c>
      <c r="F755" s="2">
        <v>0</v>
      </c>
      <c r="G755" s="2">
        <v>0</v>
      </c>
      <c r="H755" s="2">
        <f t="shared" si="11"/>
        <v>0</v>
      </c>
      <c r="I755" s="2" t="s">
        <v>113</v>
      </c>
      <c r="J755" s="2" t="s">
        <v>59</v>
      </c>
    </row>
    <row r="756" ht="19" customHeight="1" spans="1:10">
      <c r="A756" s="2">
        <v>3</v>
      </c>
      <c r="B756" s="2" t="s">
        <v>298</v>
      </c>
      <c r="C756" s="2" t="s">
        <v>274</v>
      </c>
      <c r="D756" s="3">
        <v>9000</v>
      </c>
      <c r="E756" s="3">
        <v>13358.7</v>
      </c>
      <c r="F756" s="2">
        <v>1</v>
      </c>
      <c r="G756" s="2">
        <v>1</v>
      </c>
      <c r="H756" s="2">
        <f t="shared" si="11"/>
        <v>0</v>
      </c>
      <c r="I756" s="2" t="s">
        <v>113</v>
      </c>
      <c r="J756" s="2" t="s">
        <v>59</v>
      </c>
    </row>
    <row r="757" ht="19" customHeight="1" spans="1:10">
      <c r="A757" s="2">
        <v>3</v>
      </c>
      <c r="B757" s="2" t="s">
        <v>299</v>
      </c>
      <c r="C757" s="2" t="s">
        <v>274</v>
      </c>
      <c r="D757" s="3">
        <v>870.97</v>
      </c>
      <c r="E757" s="3">
        <v>2112.8</v>
      </c>
      <c r="F757" s="2">
        <v>0</v>
      </c>
      <c r="G757" s="2">
        <v>0</v>
      </c>
      <c r="H757" s="2">
        <f t="shared" si="11"/>
        <v>0</v>
      </c>
      <c r="I757" s="2" t="s">
        <v>113</v>
      </c>
      <c r="J757" s="2" t="s">
        <v>59</v>
      </c>
    </row>
    <row r="758" ht="19" customHeight="1" spans="1:10">
      <c r="A758" s="2">
        <v>3</v>
      </c>
      <c r="B758" s="2" t="s">
        <v>308</v>
      </c>
      <c r="C758" s="2" t="s">
        <v>274</v>
      </c>
      <c r="D758" s="3">
        <v>9000</v>
      </c>
      <c r="E758" s="3">
        <v>15308</v>
      </c>
      <c r="F758" s="2">
        <v>2</v>
      </c>
      <c r="G758" s="2">
        <v>1</v>
      </c>
      <c r="H758" s="2">
        <f t="shared" si="11"/>
        <v>1</v>
      </c>
      <c r="I758" s="2" t="s">
        <v>113</v>
      </c>
      <c r="J758" s="2" t="s">
        <v>59</v>
      </c>
    </row>
    <row r="759" ht="19" customHeight="1" spans="1:10">
      <c r="A759" s="2">
        <v>3</v>
      </c>
      <c r="B759" s="2" t="s">
        <v>309</v>
      </c>
      <c r="C759" s="2" t="s">
        <v>274</v>
      </c>
      <c r="D759" s="3">
        <v>580.65</v>
      </c>
      <c r="E759" s="3">
        <v>809</v>
      </c>
      <c r="F759" s="2">
        <v>0</v>
      </c>
      <c r="G759" s="2">
        <v>0</v>
      </c>
      <c r="H759" s="2">
        <f t="shared" si="11"/>
        <v>0</v>
      </c>
      <c r="I759" s="2" t="s">
        <v>113</v>
      </c>
      <c r="J759" s="2" t="s">
        <v>59</v>
      </c>
    </row>
    <row r="760" ht="19" customHeight="1" spans="1:10">
      <c r="A760" s="2">
        <v>3</v>
      </c>
      <c r="B760" s="2" t="s">
        <v>3056</v>
      </c>
      <c r="C760" s="2" t="s">
        <v>66</v>
      </c>
      <c r="D760" s="3">
        <v>1451.61</v>
      </c>
      <c r="E760" s="3">
        <v>3701.7</v>
      </c>
      <c r="F760" s="2">
        <v>0</v>
      </c>
      <c r="G760" s="2">
        <v>0</v>
      </c>
      <c r="H760" s="2">
        <f t="shared" si="11"/>
        <v>0</v>
      </c>
      <c r="I760" s="2" t="s">
        <v>113</v>
      </c>
      <c r="J760" s="2" t="s">
        <v>59</v>
      </c>
    </row>
    <row r="761" ht="19" customHeight="1" spans="1:10">
      <c r="A761" s="2">
        <v>3</v>
      </c>
      <c r="B761" s="2" t="s">
        <v>3511</v>
      </c>
      <c r="C761" s="2" t="s">
        <v>66</v>
      </c>
      <c r="D761" s="3">
        <v>1451.61</v>
      </c>
      <c r="E761" s="3">
        <v>379</v>
      </c>
      <c r="F761" s="2">
        <v>0</v>
      </c>
      <c r="G761" s="2">
        <v>0</v>
      </c>
      <c r="H761" s="2">
        <f t="shared" si="11"/>
        <v>0</v>
      </c>
      <c r="I761" s="2" t="s">
        <v>59</v>
      </c>
      <c r="J761" s="2" t="s">
        <v>59</v>
      </c>
    </row>
    <row r="762" ht="19" customHeight="1" spans="1:10">
      <c r="A762" s="2">
        <v>3</v>
      </c>
      <c r="B762" s="2" t="s">
        <v>3060</v>
      </c>
      <c r="C762" s="2" t="s">
        <v>66</v>
      </c>
      <c r="D762" s="3">
        <v>1451.61</v>
      </c>
      <c r="E762" s="3">
        <v>4527.9</v>
      </c>
      <c r="F762" s="2">
        <v>1</v>
      </c>
      <c r="G762" s="2">
        <v>0</v>
      </c>
      <c r="H762" s="2">
        <f t="shared" si="11"/>
        <v>1</v>
      </c>
      <c r="I762" s="2" t="s">
        <v>113</v>
      </c>
      <c r="J762" s="2" t="s">
        <v>59</v>
      </c>
    </row>
    <row r="763" ht="19" customHeight="1" spans="1:10">
      <c r="A763" s="2">
        <v>3</v>
      </c>
      <c r="B763" s="2" t="s">
        <v>3512</v>
      </c>
      <c r="C763" s="2" t="s">
        <v>66</v>
      </c>
      <c r="D763" s="3">
        <v>1451.61</v>
      </c>
      <c r="E763" s="3">
        <v>65.3</v>
      </c>
      <c r="F763" s="2">
        <v>0</v>
      </c>
      <c r="G763" s="2">
        <v>0</v>
      </c>
      <c r="H763" s="2">
        <f t="shared" si="11"/>
        <v>0</v>
      </c>
      <c r="I763" s="2" t="s">
        <v>59</v>
      </c>
      <c r="J763" s="2" t="s">
        <v>59</v>
      </c>
    </row>
    <row r="764" ht="19" customHeight="1" spans="1:10">
      <c r="A764" s="2">
        <v>3</v>
      </c>
      <c r="B764" s="2" t="s">
        <v>3078</v>
      </c>
      <c r="C764" s="2" t="s">
        <v>66</v>
      </c>
      <c r="D764" s="3">
        <v>1451.61</v>
      </c>
      <c r="E764" s="3">
        <v>86.9</v>
      </c>
      <c r="F764" s="2">
        <v>0</v>
      </c>
      <c r="G764" s="2">
        <v>0</v>
      </c>
      <c r="H764" s="2">
        <f t="shared" si="11"/>
        <v>0</v>
      </c>
      <c r="I764" s="2" t="s">
        <v>59</v>
      </c>
      <c r="J764" s="2" t="s">
        <v>59</v>
      </c>
    </row>
    <row r="765" ht="19" customHeight="1" spans="1:10">
      <c r="A765" s="2">
        <v>3</v>
      </c>
      <c r="B765" s="2" t="s">
        <v>3103</v>
      </c>
      <c r="C765" s="2" t="s">
        <v>66</v>
      </c>
      <c r="D765" s="3">
        <v>2806.45</v>
      </c>
      <c r="E765" s="3">
        <v>5590.7</v>
      </c>
      <c r="F765" s="2">
        <v>0</v>
      </c>
      <c r="G765" s="2">
        <v>0</v>
      </c>
      <c r="H765" s="2">
        <f t="shared" si="11"/>
        <v>0</v>
      </c>
      <c r="I765" s="2" t="s">
        <v>113</v>
      </c>
      <c r="J765" s="2" t="s">
        <v>59</v>
      </c>
    </row>
    <row r="766" ht="19" customHeight="1" spans="1:10">
      <c r="A766" s="2">
        <v>3</v>
      </c>
      <c r="B766" s="2" t="s">
        <v>361</v>
      </c>
      <c r="C766" s="2" t="s">
        <v>66</v>
      </c>
      <c r="D766" s="3">
        <v>3064.52</v>
      </c>
      <c r="E766" s="3">
        <v>2151.3</v>
      </c>
      <c r="F766" s="2">
        <v>0</v>
      </c>
      <c r="G766" s="2">
        <v>0</v>
      </c>
      <c r="H766" s="2">
        <f t="shared" si="11"/>
        <v>0</v>
      </c>
      <c r="I766" s="2" t="s">
        <v>59</v>
      </c>
      <c r="J766" s="2" t="s">
        <v>59</v>
      </c>
    </row>
    <row r="767" ht="19" customHeight="1" spans="1:10">
      <c r="A767" s="2">
        <v>3</v>
      </c>
      <c r="B767" s="2" t="s">
        <v>3528</v>
      </c>
      <c r="C767" s="2" t="s">
        <v>66</v>
      </c>
      <c r="D767" s="3">
        <v>1451.61</v>
      </c>
      <c r="E767" s="3">
        <v>2070.4</v>
      </c>
      <c r="F767" s="2">
        <v>0</v>
      </c>
      <c r="G767" s="2">
        <v>0</v>
      </c>
      <c r="H767" s="2">
        <f t="shared" si="11"/>
        <v>0</v>
      </c>
      <c r="I767" s="2" t="s">
        <v>113</v>
      </c>
      <c r="J767" s="2" t="s">
        <v>59</v>
      </c>
    </row>
    <row r="768" ht="19" customHeight="1" spans="1:10">
      <c r="A768" s="2">
        <v>3</v>
      </c>
      <c r="B768" s="2" t="s">
        <v>77</v>
      </c>
      <c r="C768" s="2" t="s">
        <v>66</v>
      </c>
      <c r="D768" s="3">
        <v>1548.39</v>
      </c>
      <c r="E768" s="3">
        <v>1778.4</v>
      </c>
      <c r="F768" s="2">
        <v>0</v>
      </c>
      <c r="G768" s="2">
        <v>0</v>
      </c>
      <c r="H768" s="2">
        <f t="shared" si="11"/>
        <v>0</v>
      </c>
      <c r="I768" s="2" t="s">
        <v>113</v>
      </c>
      <c r="J768" s="2" t="s">
        <v>59</v>
      </c>
    </row>
    <row r="769" ht="19" customHeight="1" spans="1:10">
      <c r="A769" s="2">
        <v>3</v>
      </c>
      <c r="B769" s="2" t="s">
        <v>3122</v>
      </c>
      <c r="C769" s="2" t="s">
        <v>66</v>
      </c>
      <c r="D769" s="3">
        <v>4193.55</v>
      </c>
      <c r="E769" s="3">
        <v>850.1</v>
      </c>
      <c r="F769" s="2">
        <v>0</v>
      </c>
      <c r="G769" s="2">
        <v>0</v>
      </c>
      <c r="H769" s="2">
        <f t="shared" si="11"/>
        <v>0</v>
      </c>
      <c r="I769" s="2" t="s">
        <v>59</v>
      </c>
      <c r="J769" s="2" t="s">
        <v>59</v>
      </c>
    </row>
    <row r="770" ht="19" customHeight="1" spans="1:10">
      <c r="A770" s="2">
        <v>3</v>
      </c>
      <c r="B770" s="2" t="s">
        <v>3127</v>
      </c>
      <c r="C770" s="2" t="s">
        <v>66</v>
      </c>
      <c r="D770" s="3">
        <v>4193.55</v>
      </c>
      <c r="E770" s="3">
        <v>2320.5</v>
      </c>
      <c r="F770" s="2">
        <v>0</v>
      </c>
      <c r="G770" s="2">
        <v>0</v>
      </c>
      <c r="H770" s="2">
        <f t="shared" ref="H770:H833" si="12">MAX(0,F770-G770)</f>
        <v>0</v>
      </c>
      <c r="I770" s="2" t="s">
        <v>59</v>
      </c>
      <c r="J770" s="2" t="s">
        <v>59</v>
      </c>
    </row>
    <row r="771" ht="19" customHeight="1" spans="1:10">
      <c r="A771" s="2">
        <v>3</v>
      </c>
      <c r="B771" s="2" t="s">
        <v>80</v>
      </c>
      <c r="C771" s="2" t="s">
        <v>66</v>
      </c>
      <c r="D771" s="3">
        <v>2419.35</v>
      </c>
      <c r="E771" s="3">
        <v>1607.2</v>
      </c>
      <c r="F771" s="2">
        <v>0</v>
      </c>
      <c r="G771" s="2">
        <v>0</v>
      </c>
      <c r="H771" s="2">
        <f t="shared" si="12"/>
        <v>0</v>
      </c>
      <c r="I771" s="2" t="s">
        <v>113</v>
      </c>
      <c r="J771" s="2" t="s">
        <v>59</v>
      </c>
    </row>
    <row r="772" ht="19" customHeight="1" spans="1:10">
      <c r="A772" s="2">
        <v>3</v>
      </c>
      <c r="B772" s="2" t="s">
        <v>3146</v>
      </c>
      <c r="C772" s="2" t="s">
        <v>66</v>
      </c>
      <c r="D772" s="3">
        <v>1741.94</v>
      </c>
      <c r="E772" s="3">
        <v>2928.6</v>
      </c>
      <c r="F772" s="2">
        <v>0</v>
      </c>
      <c r="G772" s="2">
        <v>0</v>
      </c>
      <c r="H772" s="2">
        <f t="shared" si="12"/>
        <v>0</v>
      </c>
      <c r="I772" s="2" t="s">
        <v>113</v>
      </c>
      <c r="J772" s="2" t="s">
        <v>59</v>
      </c>
    </row>
    <row r="773" ht="19" customHeight="1" spans="1:10">
      <c r="A773" s="2">
        <v>3</v>
      </c>
      <c r="B773" s="2" t="s">
        <v>3148</v>
      </c>
      <c r="C773" s="2" t="s">
        <v>66</v>
      </c>
      <c r="D773" s="3">
        <v>2903.23</v>
      </c>
      <c r="E773" s="3">
        <v>10478.2</v>
      </c>
      <c r="F773" s="2">
        <v>2</v>
      </c>
      <c r="G773" s="2">
        <v>0</v>
      </c>
      <c r="H773" s="2">
        <f t="shared" si="12"/>
        <v>2</v>
      </c>
      <c r="I773" s="2" t="s">
        <v>113</v>
      </c>
      <c r="J773" s="2" t="s">
        <v>59</v>
      </c>
    </row>
    <row r="774" ht="19" customHeight="1" spans="1:10">
      <c r="A774" s="2">
        <v>3</v>
      </c>
      <c r="B774" s="2" t="s">
        <v>3152</v>
      </c>
      <c r="C774" s="2" t="s">
        <v>66</v>
      </c>
      <c r="D774" s="3">
        <v>7161.29</v>
      </c>
      <c r="E774" s="3">
        <v>17026.1</v>
      </c>
      <c r="F774" s="2">
        <v>3</v>
      </c>
      <c r="G774" s="2">
        <v>1</v>
      </c>
      <c r="H774" s="2">
        <f t="shared" si="12"/>
        <v>2</v>
      </c>
      <c r="I774" s="2" t="s">
        <v>113</v>
      </c>
      <c r="J774" s="2" t="s">
        <v>59</v>
      </c>
    </row>
    <row r="775" ht="19" customHeight="1" spans="1:10">
      <c r="A775" s="2">
        <v>3</v>
      </c>
      <c r="B775" s="2" t="s">
        <v>83</v>
      </c>
      <c r="C775" s="2" t="s">
        <v>66</v>
      </c>
      <c r="D775" s="3">
        <v>4193.55</v>
      </c>
      <c r="E775" s="3">
        <v>2798.1</v>
      </c>
      <c r="F775" s="2">
        <v>0</v>
      </c>
      <c r="G775" s="2">
        <v>0</v>
      </c>
      <c r="H775" s="2">
        <f t="shared" si="12"/>
        <v>0</v>
      </c>
      <c r="I775" s="2" t="s">
        <v>113</v>
      </c>
      <c r="J775" s="2" t="s">
        <v>59</v>
      </c>
    </row>
    <row r="776" ht="19" customHeight="1" spans="1:10">
      <c r="A776" s="2">
        <v>3</v>
      </c>
      <c r="B776" s="2" t="s">
        <v>85</v>
      </c>
      <c r="C776" s="2" t="s">
        <v>66</v>
      </c>
      <c r="D776" s="3">
        <v>2419.35</v>
      </c>
      <c r="E776" s="3">
        <v>2764.2</v>
      </c>
      <c r="F776" s="2">
        <v>0</v>
      </c>
      <c r="G776" s="2">
        <v>0</v>
      </c>
      <c r="H776" s="2">
        <f t="shared" si="12"/>
        <v>0</v>
      </c>
      <c r="I776" s="2" t="s">
        <v>113</v>
      </c>
      <c r="J776" s="2" t="s">
        <v>59</v>
      </c>
    </row>
    <row r="777" ht="19" customHeight="1" spans="1:10">
      <c r="A777" s="2">
        <v>3</v>
      </c>
      <c r="B777" s="2" t="s">
        <v>3544</v>
      </c>
      <c r="C777" s="2" t="s">
        <v>66</v>
      </c>
      <c r="D777" s="3">
        <v>1612.9</v>
      </c>
      <c r="E777" s="3">
        <v>1923.6</v>
      </c>
      <c r="F777" s="2">
        <v>0</v>
      </c>
      <c r="G777" s="2">
        <v>0</v>
      </c>
      <c r="H777" s="2">
        <f t="shared" si="12"/>
        <v>0</v>
      </c>
      <c r="I777" s="2" t="s">
        <v>113</v>
      </c>
      <c r="J777" s="2" t="s">
        <v>59</v>
      </c>
    </row>
    <row r="778" ht="19" customHeight="1" spans="1:10">
      <c r="A778" s="2">
        <v>3</v>
      </c>
      <c r="B778" s="2" t="s">
        <v>86</v>
      </c>
      <c r="C778" s="2" t="s">
        <v>66</v>
      </c>
      <c r="D778" s="3">
        <v>2419.35</v>
      </c>
      <c r="E778" s="3">
        <v>1102.1</v>
      </c>
      <c r="F778" s="2">
        <v>0</v>
      </c>
      <c r="G778" s="2">
        <v>0</v>
      </c>
      <c r="H778" s="2">
        <f t="shared" si="12"/>
        <v>0</v>
      </c>
      <c r="I778" s="2" t="s">
        <v>113</v>
      </c>
      <c r="J778" s="2" t="s">
        <v>59</v>
      </c>
    </row>
    <row r="779" ht="19" customHeight="1" spans="1:10">
      <c r="A779" s="2">
        <v>3</v>
      </c>
      <c r="B779" s="2" t="s">
        <v>3172</v>
      </c>
      <c r="C779" s="2" t="s">
        <v>66</v>
      </c>
      <c r="D779" s="3">
        <v>4193.55</v>
      </c>
      <c r="E779" s="3">
        <v>1795.8</v>
      </c>
      <c r="F779" s="2">
        <v>0</v>
      </c>
      <c r="G779" s="2">
        <v>0</v>
      </c>
      <c r="H779" s="2">
        <f t="shared" si="12"/>
        <v>0</v>
      </c>
      <c r="I779" s="2" t="s">
        <v>59</v>
      </c>
      <c r="J779" s="2" t="s">
        <v>59</v>
      </c>
    </row>
    <row r="780" ht="19" customHeight="1" spans="1:10">
      <c r="A780" s="2">
        <v>3</v>
      </c>
      <c r="B780" s="2" t="s">
        <v>3430</v>
      </c>
      <c r="C780" s="2" t="s">
        <v>66</v>
      </c>
      <c r="D780" s="3">
        <v>9285.71</v>
      </c>
      <c r="E780" s="3">
        <v>14253</v>
      </c>
      <c r="F780" s="2">
        <v>0</v>
      </c>
      <c r="G780" s="2">
        <v>0</v>
      </c>
      <c r="H780" s="2">
        <f t="shared" si="12"/>
        <v>0</v>
      </c>
      <c r="I780" s="2" t="s">
        <v>113</v>
      </c>
      <c r="J780" s="2" t="s">
        <v>59</v>
      </c>
    </row>
    <row r="781" ht="19" customHeight="1" spans="1:10">
      <c r="A781" s="2">
        <v>3</v>
      </c>
      <c r="B781" s="2" t="s">
        <v>382</v>
      </c>
      <c r="C781" s="2" t="s">
        <v>66</v>
      </c>
      <c r="D781" s="3">
        <v>2419.35</v>
      </c>
      <c r="E781" s="3">
        <v>3489.4</v>
      </c>
      <c r="F781" s="2">
        <v>0</v>
      </c>
      <c r="G781" s="2">
        <v>0</v>
      </c>
      <c r="H781" s="2">
        <f t="shared" si="12"/>
        <v>0</v>
      </c>
      <c r="I781" s="2" t="s">
        <v>113</v>
      </c>
      <c r="J781" s="2" t="s">
        <v>59</v>
      </c>
    </row>
    <row r="782" ht="19" customHeight="1" spans="1:10">
      <c r="A782" s="2">
        <v>3</v>
      </c>
      <c r="B782" s="2" t="s">
        <v>3551</v>
      </c>
      <c r="C782" s="2" t="s">
        <v>66</v>
      </c>
      <c r="D782" s="3">
        <v>1354.84</v>
      </c>
      <c r="E782" s="3">
        <v>26</v>
      </c>
      <c r="F782" s="2">
        <v>0</v>
      </c>
      <c r="G782" s="2">
        <v>0</v>
      </c>
      <c r="H782" s="2">
        <f t="shared" si="12"/>
        <v>0</v>
      </c>
      <c r="I782" s="2" t="s">
        <v>59</v>
      </c>
      <c r="J782" s="2" t="s">
        <v>59</v>
      </c>
    </row>
    <row r="783" ht="19" customHeight="1" spans="1:10">
      <c r="A783" s="2">
        <v>3</v>
      </c>
      <c r="B783" s="2" t="s">
        <v>3435</v>
      </c>
      <c r="C783" s="2" t="s">
        <v>66</v>
      </c>
      <c r="D783" s="3">
        <v>4193.55</v>
      </c>
      <c r="E783" s="3">
        <v>2599.3</v>
      </c>
      <c r="F783" s="2">
        <v>0</v>
      </c>
      <c r="G783" s="2">
        <v>0</v>
      </c>
      <c r="H783" s="2">
        <f t="shared" si="12"/>
        <v>0</v>
      </c>
      <c r="I783" s="2" t="s">
        <v>59</v>
      </c>
      <c r="J783" s="2" t="s">
        <v>59</v>
      </c>
    </row>
    <row r="784" ht="19" customHeight="1" spans="1:10">
      <c r="A784" s="2">
        <v>3</v>
      </c>
      <c r="B784" s="2" t="s">
        <v>3552</v>
      </c>
      <c r="C784" s="2" t="s">
        <v>66</v>
      </c>
      <c r="D784" s="3">
        <v>2580.65</v>
      </c>
      <c r="E784" s="3">
        <v>1531.4</v>
      </c>
      <c r="F784" s="2">
        <v>0</v>
      </c>
      <c r="G784" s="2">
        <v>0</v>
      </c>
      <c r="H784" s="2">
        <f t="shared" si="12"/>
        <v>0</v>
      </c>
      <c r="I784" s="2" t="s">
        <v>113</v>
      </c>
      <c r="J784" s="2" t="s">
        <v>59</v>
      </c>
    </row>
    <row r="785" ht="19" customHeight="1" spans="1:10">
      <c r="A785" s="2">
        <v>3</v>
      </c>
      <c r="B785" s="2" t="s">
        <v>388</v>
      </c>
      <c r="C785" s="2" t="s">
        <v>66</v>
      </c>
      <c r="D785" s="3">
        <v>3064.52</v>
      </c>
      <c r="E785" s="3">
        <v>5761.8</v>
      </c>
      <c r="F785" s="2">
        <v>0</v>
      </c>
      <c r="G785" s="2">
        <v>0</v>
      </c>
      <c r="H785" s="2">
        <f t="shared" si="12"/>
        <v>0</v>
      </c>
      <c r="I785" s="2" t="s">
        <v>113</v>
      </c>
      <c r="J785" s="2" t="s">
        <v>59</v>
      </c>
    </row>
    <row r="786" ht="19" customHeight="1" spans="1:10">
      <c r="A786" s="2">
        <v>3</v>
      </c>
      <c r="B786" s="2" t="s">
        <v>3211</v>
      </c>
      <c r="C786" s="2" t="s">
        <v>66</v>
      </c>
      <c r="D786" s="3">
        <v>3709.68</v>
      </c>
      <c r="E786" s="3">
        <v>4293.4</v>
      </c>
      <c r="F786" s="2">
        <v>0</v>
      </c>
      <c r="G786" s="2">
        <v>0</v>
      </c>
      <c r="H786" s="2">
        <f t="shared" si="12"/>
        <v>0</v>
      </c>
      <c r="I786" s="2" t="s">
        <v>113</v>
      </c>
      <c r="J786" s="2" t="s">
        <v>59</v>
      </c>
    </row>
    <row r="787" ht="19" customHeight="1" spans="1:10">
      <c r="A787" s="2">
        <v>3</v>
      </c>
      <c r="B787" s="2" t="s">
        <v>3561</v>
      </c>
      <c r="C787" s="2" t="s">
        <v>66</v>
      </c>
      <c r="D787" s="3">
        <v>2903.23</v>
      </c>
      <c r="E787" s="3">
        <v>2031.6</v>
      </c>
      <c r="F787" s="2">
        <v>0</v>
      </c>
      <c r="G787" s="2">
        <v>0</v>
      </c>
      <c r="H787" s="2">
        <f t="shared" si="12"/>
        <v>0</v>
      </c>
      <c r="I787" s="2" t="s">
        <v>113</v>
      </c>
      <c r="J787" s="2" t="s">
        <v>59</v>
      </c>
    </row>
    <row r="788" ht="19" customHeight="1" spans="1:10">
      <c r="A788" s="2">
        <v>3</v>
      </c>
      <c r="B788" s="2" t="s">
        <v>3439</v>
      </c>
      <c r="C788" s="2" t="s">
        <v>66</v>
      </c>
      <c r="D788" s="3">
        <v>4193.55</v>
      </c>
      <c r="E788" s="3">
        <v>4397.4</v>
      </c>
      <c r="F788" s="2">
        <v>0</v>
      </c>
      <c r="G788" s="2">
        <v>0</v>
      </c>
      <c r="H788" s="2">
        <f t="shared" si="12"/>
        <v>0</v>
      </c>
      <c r="I788" s="2" t="s">
        <v>113</v>
      </c>
      <c r="J788" s="2" t="s">
        <v>59</v>
      </c>
    </row>
    <row r="789" ht="19" customHeight="1" spans="1:10">
      <c r="A789" s="2">
        <v>3</v>
      </c>
      <c r="B789" s="2" t="s">
        <v>3567</v>
      </c>
      <c r="C789" s="2" t="s">
        <v>66</v>
      </c>
      <c r="D789" s="3">
        <v>2580.65</v>
      </c>
      <c r="E789" s="3">
        <v>1053.6</v>
      </c>
      <c r="F789" s="2">
        <v>0</v>
      </c>
      <c r="G789" s="2">
        <v>0</v>
      </c>
      <c r="H789" s="2">
        <f t="shared" si="12"/>
        <v>0</v>
      </c>
      <c r="I789" s="2" t="s">
        <v>113</v>
      </c>
      <c r="J789" s="2" t="s">
        <v>59</v>
      </c>
    </row>
    <row r="790" ht="19" customHeight="1" spans="1:10">
      <c r="A790" s="2">
        <v>3</v>
      </c>
      <c r="B790" s="2" t="s">
        <v>397</v>
      </c>
      <c r="C790" s="2" t="s">
        <v>66</v>
      </c>
      <c r="D790" s="3">
        <v>3064.52</v>
      </c>
      <c r="E790" s="3">
        <v>2648.9</v>
      </c>
      <c r="F790" s="2">
        <v>0</v>
      </c>
      <c r="G790" s="2">
        <v>0</v>
      </c>
      <c r="H790" s="2">
        <f t="shared" si="12"/>
        <v>0</v>
      </c>
      <c r="I790" s="2" t="s">
        <v>113</v>
      </c>
      <c r="J790" s="2" t="s">
        <v>59</v>
      </c>
    </row>
    <row r="791" ht="19" customHeight="1" spans="1:10">
      <c r="A791" s="2">
        <v>3</v>
      </c>
      <c r="B791" s="2" t="s">
        <v>3236</v>
      </c>
      <c r="C791" s="2" t="s">
        <v>66</v>
      </c>
      <c r="D791" s="3">
        <v>3709.68</v>
      </c>
      <c r="E791" s="3">
        <v>2917</v>
      </c>
      <c r="F791" s="2">
        <v>0</v>
      </c>
      <c r="G791" s="2">
        <v>0</v>
      </c>
      <c r="H791" s="2">
        <f t="shared" si="12"/>
        <v>0</v>
      </c>
      <c r="I791" s="2" t="s">
        <v>113</v>
      </c>
      <c r="J791" s="2" t="s">
        <v>59</v>
      </c>
    </row>
    <row r="792" ht="19" customHeight="1" spans="1:10">
      <c r="A792" s="2">
        <v>3</v>
      </c>
      <c r="B792" s="2" t="s">
        <v>89</v>
      </c>
      <c r="C792" s="2" t="s">
        <v>66</v>
      </c>
      <c r="D792" s="3">
        <v>1354.84</v>
      </c>
      <c r="E792" s="3">
        <v>268.4</v>
      </c>
      <c r="F792" s="2">
        <v>0</v>
      </c>
      <c r="G792" s="2">
        <v>0</v>
      </c>
      <c r="H792" s="2">
        <f t="shared" si="12"/>
        <v>0</v>
      </c>
      <c r="I792" s="2" t="s">
        <v>113</v>
      </c>
      <c r="J792" s="2" t="s">
        <v>59</v>
      </c>
    </row>
    <row r="793" ht="19" customHeight="1" spans="1:10">
      <c r="A793" s="2">
        <v>3</v>
      </c>
      <c r="B793" s="2" t="s">
        <v>408</v>
      </c>
      <c r="C793" s="2" t="s">
        <v>66</v>
      </c>
      <c r="D793" s="3">
        <v>3064.52</v>
      </c>
      <c r="E793" s="3">
        <v>4028.3</v>
      </c>
      <c r="F793" s="2">
        <v>0</v>
      </c>
      <c r="G793" s="2">
        <v>0</v>
      </c>
      <c r="H793" s="2">
        <f t="shared" si="12"/>
        <v>0</v>
      </c>
      <c r="I793" s="2" t="s">
        <v>113</v>
      </c>
      <c r="J793" s="2" t="s">
        <v>59</v>
      </c>
    </row>
    <row r="794" ht="19" customHeight="1" spans="1:10">
      <c r="A794" s="2">
        <v>3</v>
      </c>
      <c r="B794" s="2" t="s">
        <v>3450</v>
      </c>
      <c r="C794" s="2" t="s">
        <v>66</v>
      </c>
      <c r="D794" s="3">
        <v>5357.14</v>
      </c>
      <c r="E794" s="3">
        <v>10529.7</v>
      </c>
      <c r="F794" s="2">
        <v>1</v>
      </c>
      <c r="G794" s="2">
        <v>0</v>
      </c>
      <c r="H794" s="2">
        <f t="shared" si="12"/>
        <v>1</v>
      </c>
      <c r="I794" s="2" t="s">
        <v>113</v>
      </c>
      <c r="J794" s="2" t="s">
        <v>59</v>
      </c>
    </row>
    <row r="795" ht="19" customHeight="1" spans="1:10">
      <c r="A795" s="2">
        <v>3</v>
      </c>
      <c r="B795" s="2" t="s">
        <v>354</v>
      </c>
      <c r="C795" s="2" t="s">
        <v>66</v>
      </c>
      <c r="D795" s="3">
        <v>1161.29</v>
      </c>
      <c r="E795" s="3">
        <v>2728.9</v>
      </c>
      <c r="F795" s="2">
        <v>0</v>
      </c>
      <c r="G795" s="2">
        <v>0</v>
      </c>
      <c r="H795" s="2">
        <f t="shared" si="12"/>
        <v>0</v>
      </c>
      <c r="I795" s="2" t="s">
        <v>113</v>
      </c>
      <c r="J795" s="2" t="s">
        <v>59</v>
      </c>
    </row>
    <row r="796" ht="19" customHeight="1" spans="1:10">
      <c r="A796" s="2">
        <v>3</v>
      </c>
      <c r="B796" s="2" t="s">
        <v>91</v>
      </c>
      <c r="C796" s="2" t="s">
        <v>66</v>
      </c>
      <c r="D796" s="3">
        <v>1838.71</v>
      </c>
      <c r="E796" s="3">
        <v>3835.5</v>
      </c>
      <c r="F796" s="2">
        <v>0</v>
      </c>
      <c r="G796" s="2">
        <v>0</v>
      </c>
      <c r="H796" s="2">
        <f t="shared" si="12"/>
        <v>0</v>
      </c>
      <c r="I796" s="2" t="s">
        <v>113</v>
      </c>
      <c r="J796" s="2" t="s">
        <v>59</v>
      </c>
    </row>
    <row r="797" ht="19" customHeight="1" spans="1:10">
      <c r="A797" s="2">
        <v>3</v>
      </c>
      <c r="B797" s="2" t="s">
        <v>705</v>
      </c>
      <c r="C797" s="2" t="s">
        <v>66</v>
      </c>
      <c r="D797" s="3">
        <v>2129.03</v>
      </c>
      <c r="E797" s="3">
        <v>4398.6</v>
      </c>
      <c r="F797" s="2">
        <v>0</v>
      </c>
      <c r="G797" s="2">
        <v>0</v>
      </c>
      <c r="H797" s="2">
        <f t="shared" si="12"/>
        <v>0</v>
      </c>
      <c r="I797" s="2" t="s">
        <v>113</v>
      </c>
      <c r="J797" s="2" t="s">
        <v>59</v>
      </c>
    </row>
    <row r="798" ht="19" customHeight="1" spans="1:10">
      <c r="A798" s="2">
        <v>3</v>
      </c>
      <c r="B798" s="2" t="s">
        <v>261</v>
      </c>
      <c r="C798" s="2" t="s">
        <v>66</v>
      </c>
      <c r="D798" s="3">
        <v>2903.23</v>
      </c>
      <c r="E798" s="3">
        <v>3314.7</v>
      </c>
      <c r="F798" s="2">
        <v>0</v>
      </c>
      <c r="G798" s="2">
        <v>0</v>
      </c>
      <c r="H798" s="2">
        <f t="shared" si="12"/>
        <v>0</v>
      </c>
      <c r="I798" s="2" t="s">
        <v>113</v>
      </c>
      <c r="J798" s="2" t="s">
        <v>59</v>
      </c>
    </row>
    <row r="799" ht="19" customHeight="1" spans="1:10">
      <c r="A799" s="2">
        <v>3</v>
      </c>
      <c r="B799" s="2" t="s">
        <v>96</v>
      </c>
      <c r="C799" s="2" t="s">
        <v>66</v>
      </c>
      <c r="D799" s="3">
        <v>1354.84</v>
      </c>
      <c r="E799" s="3">
        <v>423.6</v>
      </c>
      <c r="F799" s="2">
        <v>0</v>
      </c>
      <c r="G799" s="2">
        <v>0</v>
      </c>
      <c r="H799" s="2">
        <f t="shared" si="12"/>
        <v>0</v>
      </c>
      <c r="I799" s="2" t="s">
        <v>59</v>
      </c>
      <c r="J799" s="2" t="s">
        <v>59</v>
      </c>
    </row>
    <row r="800" ht="19" customHeight="1" spans="1:10">
      <c r="A800" s="2">
        <v>3</v>
      </c>
      <c r="B800" s="2" t="s">
        <v>302</v>
      </c>
      <c r="C800" s="2" t="s">
        <v>66</v>
      </c>
      <c r="D800" s="3">
        <v>870.97</v>
      </c>
      <c r="E800" s="3">
        <v>1778.4</v>
      </c>
      <c r="F800" s="2">
        <v>0</v>
      </c>
      <c r="G800" s="2">
        <v>0</v>
      </c>
      <c r="H800" s="2">
        <f t="shared" si="12"/>
        <v>0</v>
      </c>
      <c r="I800" s="2" t="s">
        <v>113</v>
      </c>
      <c r="J800" s="2" t="s">
        <v>59</v>
      </c>
    </row>
    <row r="801" ht="19" customHeight="1" spans="1:10">
      <c r="A801" s="2">
        <v>3</v>
      </c>
      <c r="B801" s="2" t="s">
        <v>97</v>
      </c>
      <c r="C801" s="2" t="s">
        <v>66</v>
      </c>
      <c r="D801" s="3">
        <v>3107.14</v>
      </c>
      <c r="E801" s="3">
        <v>6730.2</v>
      </c>
      <c r="F801" s="2">
        <v>1</v>
      </c>
      <c r="G801" s="2">
        <v>0</v>
      </c>
      <c r="H801" s="2">
        <f t="shared" si="12"/>
        <v>1</v>
      </c>
      <c r="I801" s="2" t="s">
        <v>113</v>
      </c>
      <c r="J801" s="2" t="s">
        <v>59</v>
      </c>
    </row>
    <row r="802" ht="19" customHeight="1" spans="1:10">
      <c r="A802" s="2">
        <v>3</v>
      </c>
      <c r="B802" s="2" t="s">
        <v>99</v>
      </c>
      <c r="C802" s="2" t="s">
        <v>66</v>
      </c>
      <c r="D802" s="3">
        <v>870.97</v>
      </c>
      <c r="E802" s="3">
        <v>1588.4</v>
      </c>
      <c r="F802" s="2">
        <v>0</v>
      </c>
      <c r="G802" s="2">
        <v>0</v>
      </c>
      <c r="H802" s="2">
        <f t="shared" si="12"/>
        <v>0</v>
      </c>
      <c r="I802" s="2" t="s">
        <v>113</v>
      </c>
      <c r="J802" s="2" t="s">
        <v>59</v>
      </c>
    </row>
    <row r="803" ht="19" customHeight="1" spans="1:10">
      <c r="A803" s="2">
        <v>3</v>
      </c>
      <c r="B803" s="2" t="s">
        <v>101</v>
      </c>
      <c r="C803" s="2" t="s">
        <v>66</v>
      </c>
      <c r="D803" s="3">
        <v>1354.84</v>
      </c>
      <c r="E803" s="3">
        <v>648.8</v>
      </c>
      <c r="F803" s="2">
        <v>0</v>
      </c>
      <c r="G803" s="2">
        <v>0</v>
      </c>
      <c r="H803" s="2">
        <f t="shared" si="12"/>
        <v>0</v>
      </c>
      <c r="I803" s="2" t="s">
        <v>113</v>
      </c>
      <c r="J803" s="2" t="s">
        <v>59</v>
      </c>
    </row>
    <row r="804" ht="19" customHeight="1" spans="1:10">
      <c r="A804" s="2">
        <v>3</v>
      </c>
      <c r="B804" s="2" t="s">
        <v>102</v>
      </c>
      <c r="C804" s="2" t="s">
        <v>66</v>
      </c>
      <c r="D804" s="3">
        <v>2806.45</v>
      </c>
      <c r="E804" s="3">
        <v>3448.6</v>
      </c>
      <c r="F804" s="2">
        <v>0</v>
      </c>
      <c r="G804" s="2">
        <v>0</v>
      </c>
      <c r="H804" s="2">
        <f t="shared" si="12"/>
        <v>0</v>
      </c>
      <c r="I804" s="2" t="s">
        <v>113</v>
      </c>
      <c r="J804" s="2" t="s">
        <v>59</v>
      </c>
    </row>
    <row r="805" ht="19" customHeight="1" spans="1:10">
      <c r="A805" s="2">
        <v>3</v>
      </c>
      <c r="B805" s="2" t="s">
        <v>103</v>
      </c>
      <c r="C805" s="2" t="s">
        <v>66</v>
      </c>
      <c r="D805" s="3">
        <v>1161.29</v>
      </c>
      <c r="E805" s="3">
        <v>3142.6</v>
      </c>
      <c r="F805" s="2">
        <v>0</v>
      </c>
      <c r="G805" s="2">
        <v>0</v>
      </c>
      <c r="H805" s="2">
        <f t="shared" si="12"/>
        <v>0</v>
      </c>
      <c r="I805" s="2" t="s">
        <v>113</v>
      </c>
      <c r="J805" s="2" t="s">
        <v>59</v>
      </c>
    </row>
    <row r="806" ht="19" customHeight="1" spans="1:10">
      <c r="A806" s="2">
        <v>3</v>
      </c>
      <c r="B806" s="2" t="s">
        <v>706</v>
      </c>
      <c r="C806" s="2" t="s">
        <v>66</v>
      </c>
      <c r="D806" s="3">
        <v>7161.29</v>
      </c>
      <c r="E806" s="3">
        <v>14623.5</v>
      </c>
      <c r="F806" s="2">
        <v>2</v>
      </c>
      <c r="G806" s="2">
        <v>1</v>
      </c>
      <c r="H806" s="2">
        <f t="shared" si="12"/>
        <v>1</v>
      </c>
      <c r="I806" s="2" t="s">
        <v>113</v>
      </c>
      <c r="J806" s="2" t="s">
        <v>59</v>
      </c>
    </row>
    <row r="807" ht="19" customHeight="1" spans="1:10">
      <c r="A807" s="2">
        <v>3</v>
      </c>
      <c r="B807" s="2" t="s">
        <v>707</v>
      </c>
      <c r="C807" s="2" t="s">
        <v>66</v>
      </c>
      <c r="D807" s="3">
        <v>2612.9</v>
      </c>
      <c r="E807" s="3">
        <v>3099.9</v>
      </c>
      <c r="F807" s="2">
        <v>0</v>
      </c>
      <c r="G807" s="2">
        <v>0</v>
      </c>
      <c r="H807" s="2">
        <f t="shared" si="12"/>
        <v>0</v>
      </c>
      <c r="I807" s="2" t="s">
        <v>113</v>
      </c>
      <c r="J807" s="2" t="s">
        <v>59</v>
      </c>
    </row>
    <row r="808" ht="19" customHeight="1" spans="1:10">
      <c r="A808" s="2">
        <v>3</v>
      </c>
      <c r="B808" s="2" t="s">
        <v>433</v>
      </c>
      <c r="C808" s="2" t="s">
        <v>66</v>
      </c>
      <c r="D808" s="3">
        <v>1548.39</v>
      </c>
      <c r="E808" s="3">
        <v>4582.6</v>
      </c>
      <c r="F808" s="2">
        <v>1</v>
      </c>
      <c r="G808" s="2">
        <v>0</v>
      </c>
      <c r="H808" s="2">
        <f t="shared" si="12"/>
        <v>1</v>
      </c>
      <c r="I808" s="2" t="s">
        <v>113</v>
      </c>
      <c r="J808" s="2" t="s">
        <v>59</v>
      </c>
    </row>
    <row r="809" ht="19" customHeight="1" spans="1:10">
      <c r="A809" s="2">
        <v>3</v>
      </c>
      <c r="B809" s="2" t="s">
        <v>108</v>
      </c>
      <c r="C809" s="2" t="s">
        <v>66</v>
      </c>
      <c r="D809" s="3">
        <v>3107.14</v>
      </c>
      <c r="E809" s="3">
        <v>6798.7</v>
      </c>
      <c r="F809" s="2">
        <v>1</v>
      </c>
      <c r="G809" s="2">
        <v>0</v>
      </c>
      <c r="H809" s="2">
        <f t="shared" si="12"/>
        <v>1</v>
      </c>
      <c r="I809" s="2" t="s">
        <v>113</v>
      </c>
      <c r="J809" s="2" t="s">
        <v>59</v>
      </c>
    </row>
    <row r="810" ht="19" customHeight="1" spans="1:10">
      <c r="A810" s="2">
        <v>3</v>
      </c>
      <c r="B810" s="2" t="s">
        <v>443</v>
      </c>
      <c r="C810" s="2" t="s">
        <v>121</v>
      </c>
      <c r="D810" s="3">
        <v>3483.87</v>
      </c>
      <c r="E810" s="3">
        <v>623.6</v>
      </c>
      <c r="F810" s="2">
        <v>0</v>
      </c>
      <c r="G810" s="2">
        <v>0</v>
      </c>
      <c r="H810" s="2">
        <f t="shared" si="12"/>
        <v>0</v>
      </c>
      <c r="I810" s="2" t="s">
        <v>59</v>
      </c>
      <c r="J810" s="2" t="s">
        <v>59</v>
      </c>
    </row>
    <row r="811" ht="19" customHeight="1" spans="1:10">
      <c r="A811" s="2">
        <v>3</v>
      </c>
      <c r="B811" s="2" t="s">
        <v>124</v>
      </c>
      <c r="C811" s="2" t="s">
        <v>121</v>
      </c>
      <c r="D811" s="3">
        <v>193.55</v>
      </c>
      <c r="E811" s="3">
        <v>125.3</v>
      </c>
      <c r="F811" s="2">
        <v>0</v>
      </c>
      <c r="G811" s="2">
        <v>0</v>
      </c>
      <c r="H811" s="2">
        <f t="shared" si="12"/>
        <v>0</v>
      </c>
      <c r="I811" s="2" t="s">
        <v>59</v>
      </c>
      <c r="J811" s="2" t="s">
        <v>59</v>
      </c>
    </row>
    <row r="812" ht="19" customHeight="1" spans="1:10">
      <c r="A812" s="2">
        <v>3</v>
      </c>
      <c r="B812" s="2" t="s">
        <v>3480</v>
      </c>
      <c r="C812" s="2" t="s">
        <v>121</v>
      </c>
      <c r="D812" s="3">
        <v>1354.84</v>
      </c>
      <c r="E812" s="3">
        <v>508.2</v>
      </c>
      <c r="F812" s="2">
        <v>0</v>
      </c>
      <c r="G812" s="2">
        <v>0</v>
      </c>
      <c r="H812" s="2">
        <f t="shared" si="12"/>
        <v>0</v>
      </c>
      <c r="I812" s="2" t="s">
        <v>59</v>
      </c>
      <c r="J812" s="2" t="s">
        <v>59</v>
      </c>
    </row>
    <row r="813" ht="19" customHeight="1" spans="1:10">
      <c r="A813" s="2">
        <v>3</v>
      </c>
      <c r="B813" s="2" t="s">
        <v>3484</v>
      </c>
      <c r="C813" s="2" t="s">
        <v>121</v>
      </c>
      <c r="D813" s="3">
        <v>2516.13</v>
      </c>
      <c r="E813" s="3">
        <v>2660.7</v>
      </c>
      <c r="F813" s="2">
        <v>0</v>
      </c>
      <c r="G813" s="2">
        <v>0</v>
      </c>
      <c r="H813" s="2">
        <f t="shared" si="12"/>
        <v>0</v>
      </c>
      <c r="I813" s="2" t="s">
        <v>113</v>
      </c>
      <c r="J813" s="2" t="s">
        <v>59</v>
      </c>
    </row>
    <row r="814" ht="19" customHeight="1" spans="1:10">
      <c r="A814" s="2">
        <v>3</v>
      </c>
      <c r="B814" s="2" t="s">
        <v>454</v>
      </c>
      <c r="C814" s="2" t="s">
        <v>121</v>
      </c>
      <c r="D814" s="3">
        <v>1741.94</v>
      </c>
      <c r="E814" s="3">
        <v>1161.1</v>
      </c>
      <c r="F814" s="2">
        <v>0</v>
      </c>
      <c r="G814" s="2">
        <v>0</v>
      </c>
      <c r="H814" s="2">
        <f t="shared" si="12"/>
        <v>0</v>
      </c>
      <c r="I814" s="2" t="s">
        <v>113</v>
      </c>
      <c r="J814" s="2" t="s">
        <v>59</v>
      </c>
    </row>
    <row r="815" ht="19" customHeight="1" spans="1:10">
      <c r="A815" s="2">
        <v>3</v>
      </c>
      <c r="B815" s="2" t="s">
        <v>455</v>
      </c>
      <c r="C815" s="2" t="s">
        <v>121</v>
      </c>
      <c r="D815" s="3">
        <v>2516.13</v>
      </c>
      <c r="E815" s="3">
        <v>2908.7</v>
      </c>
      <c r="F815" s="2">
        <v>0</v>
      </c>
      <c r="G815" s="2">
        <v>0</v>
      </c>
      <c r="H815" s="2">
        <f t="shared" si="12"/>
        <v>0</v>
      </c>
      <c r="I815" s="2" t="s">
        <v>113</v>
      </c>
      <c r="J815" s="2" t="s">
        <v>59</v>
      </c>
    </row>
    <row r="816" ht="19" customHeight="1" spans="1:10">
      <c r="A816" s="2">
        <v>3</v>
      </c>
      <c r="B816" s="2" t="s">
        <v>133</v>
      </c>
      <c r="C816" s="2" t="s">
        <v>121</v>
      </c>
      <c r="D816" s="3">
        <v>6428.57</v>
      </c>
      <c r="E816" s="3">
        <v>8513</v>
      </c>
      <c r="F816" s="2">
        <v>0</v>
      </c>
      <c r="G816" s="2">
        <v>0</v>
      </c>
      <c r="H816" s="2">
        <f t="shared" si="12"/>
        <v>0</v>
      </c>
      <c r="I816" s="2" t="s">
        <v>113</v>
      </c>
      <c r="J816" s="2" t="s">
        <v>59</v>
      </c>
    </row>
    <row r="817" ht="19" customHeight="1" spans="1:10">
      <c r="A817" s="2">
        <v>3</v>
      </c>
      <c r="B817" s="2" t="s">
        <v>136</v>
      </c>
      <c r="C817" s="2" t="s">
        <v>121</v>
      </c>
      <c r="D817" s="3">
        <v>2322.58</v>
      </c>
      <c r="E817" s="3">
        <v>1649</v>
      </c>
      <c r="F817" s="2">
        <v>0</v>
      </c>
      <c r="G817" s="2">
        <v>0</v>
      </c>
      <c r="H817" s="2">
        <f t="shared" si="12"/>
        <v>0</v>
      </c>
      <c r="I817" s="2" t="s">
        <v>59</v>
      </c>
      <c r="J817" s="2" t="s">
        <v>59</v>
      </c>
    </row>
    <row r="818" ht="19" customHeight="1" spans="1:10">
      <c r="A818" s="2">
        <v>3</v>
      </c>
      <c r="B818" s="2" t="s">
        <v>3038</v>
      </c>
      <c r="C818" s="2" t="s">
        <v>121</v>
      </c>
      <c r="D818" s="3">
        <v>9000</v>
      </c>
      <c r="E818" s="3">
        <v>3139.6</v>
      </c>
      <c r="F818" s="2">
        <v>0</v>
      </c>
      <c r="G818" s="2">
        <v>0</v>
      </c>
      <c r="H818" s="2">
        <f t="shared" si="12"/>
        <v>0</v>
      </c>
      <c r="I818" s="2" t="s">
        <v>59</v>
      </c>
      <c r="J818" s="2" t="s">
        <v>59</v>
      </c>
    </row>
    <row r="819" ht="19" customHeight="1" spans="1:10">
      <c r="A819" s="2">
        <v>3</v>
      </c>
      <c r="B819" s="2" t="s">
        <v>3041</v>
      </c>
      <c r="C819" s="2" t="s">
        <v>121</v>
      </c>
      <c r="D819" s="3">
        <v>9000</v>
      </c>
      <c r="E819" s="3">
        <v>2467.9</v>
      </c>
      <c r="F819" s="2">
        <v>0</v>
      </c>
      <c r="G819" s="2">
        <v>0</v>
      </c>
      <c r="H819" s="2">
        <f t="shared" si="12"/>
        <v>0</v>
      </c>
      <c r="I819" s="2" t="s">
        <v>59</v>
      </c>
      <c r="J819" s="2" t="s">
        <v>59</v>
      </c>
    </row>
    <row r="820" ht="19" customHeight="1" spans="1:10">
      <c r="A820" s="2">
        <v>3</v>
      </c>
      <c r="B820" s="2" t="s">
        <v>464</v>
      </c>
      <c r="C820" s="2" t="s">
        <v>121</v>
      </c>
      <c r="D820" s="3">
        <v>9000</v>
      </c>
      <c r="E820" s="3">
        <v>3131.1</v>
      </c>
      <c r="F820" s="2">
        <v>0</v>
      </c>
      <c r="G820" s="2">
        <v>0</v>
      </c>
      <c r="H820" s="2">
        <f t="shared" si="12"/>
        <v>0</v>
      </c>
      <c r="I820" s="2" t="s">
        <v>59</v>
      </c>
      <c r="J820" s="2" t="s">
        <v>59</v>
      </c>
    </row>
    <row r="821" ht="19" customHeight="1" spans="1:10">
      <c r="A821" s="2">
        <v>3</v>
      </c>
      <c r="B821" s="2" t="s">
        <v>487</v>
      </c>
      <c r="C821" s="2" t="s">
        <v>121</v>
      </c>
      <c r="D821" s="3">
        <v>6096.77</v>
      </c>
      <c r="E821" s="3">
        <v>4735.1</v>
      </c>
      <c r="F821" s="2">
        <v>0</v>
      </c>
      <c r="G821" s="2">
        <v>0</v>
      </c>
      <c r="H821" s="2">
        <f t="shared" si="12"/>
        <v>0</v>
      </c>
      <c r="I821" s="2" t="s">
        <v>113</v>
      </c>
      <c r="J821" s="2" t="s">
        <v>59</v>
      </c>
    </row>
    <row r="822" ht="19" customHeight="1" spans="1:10">
      <c r="A822" s="2">
        <v>3</v>
      </c>
      <c r="B822" s="2" t="s">
        <v>579</v>
      </c>
      <c r="C822" s="2" t="s">
        <v>121</v>
      </c>
      <c r="D822" s="3">
        <v>9000</v>
      </c>
      <c r="E822" s="3">
        <v>3357.8</v>
      </c>
      <c r="F822" s="2">
        <v>0</v>
      </c>
      <c r="G822" s="2">
        <v>0</v>
      </c>
      <c r="H822" s="2">
        <f t="shared" si="12"/>
        <v>0</v>
      </c>
      <c r="I822" s="2" t="s">
        <v>59</v>
      </c>
      <c r="J822" s="2" t="s">
        <v>59</v>
      </c>
    </row>
    <row r="823" ht="19" customHeight="1" spans="1:10">
      <c r="A823" s="2">
        <v>3</v>
      </c>
      <c r="B823" s="2" t="s">
        <v>580</v>
      </c>
      <c r="C823" s="2" t="s">
        <v>121</v>
      </c>
      <c r="D823" s="3">
        <v>9000</v>
      </c>
      <c r="E823" s="3">
        <v>4354.6</v>
      </c>
      <c r="F823" s="2">
        <v>0</v>
      </c>
      <c r="G823" s="2">
        <v>0</v>
      </c>
      <c r="H823" s="2">
        <f t="shared" si="12"/>
        <v>0</v>
      </c>
      <c r="I823" s="2" t="s">
        <v>59</v>
      </c>
      <c r="J823" s="2" t="s">
        <v>59</v>
      </c>
    </row>
    <row r="824" ht="19" customHeight="1" spans="1:10">
      <c r="A824" s="2">
        <v>3</v>
      </c>
      <c r="B824" s="2" t="s">
        <v>581</v>
      </c>
      <c r="C824" s="2" t="s">
        <v>121</v>
      </c>
      <c r="D824" s="3">
        <v>9000</v>
      </c>
      <c r="E824" s="3">
        <v>1885</v>
      </c>
      <c r="F824" s="2">
        <v>0</v>
      </c>
      <c r="G824" s="2">
        <v>0</v>
      </c>
      <c r="H824" s="2">
        <f t="shared" si="12"/>
        <v>0</v>
      </c>
      <c r="I824" s="2" t="s">
        <v>59</v>
      </c>
      <c r="J824" s="2" t="s">
        <v>59</v>
      </c>
    </row>
    <row r="825" ht="19" customHeight="1" spans="1:10">
      <c r="A825" s="2">
        <v>3</v>
      </c>
      <c r="B825" s="2" t="s">
        <v>583</v>
      </c>
      <c r="C825" s="2" t="s">
        <v>121</v>
      </c>
      <c r="D825" s="3">
        <v>9000</v>
      </c>
      <c r="E825" s="3">
        <v>5618.8</v>
      </c>
      <c r="F825" s="2">
        <v>0</v>
      </c>
      <c r="G825" s="2">
        <v>0</v>
      </c>
      <c r="H825" s="2">
        <f t="shared" si="12"/>
        <v>0</v>
      </c>
      <c r="I825" s="2" t="s">
        <v>113</v>
      </c>
      <c r="J825" s="2" t="s">
        <v>59</v>
      </c>
    </row>
    <row r="826" ht="19" customHeight="1" spans="1:10">
      <c r="A826" s="2">
        <v>3</v>
      </c>
      <c r="B826" s="2" t="s">
        <v>490</v>
      </c>
      <c r="C826" s="2" t="s">
        <v>121</v>
      </c>
      <c r="D826" s="3">
        <v>6096.77</v>
      </c>
      <c r="E826" s="3">
        <v>4579.9</v>
      </c>
      <c r="F826" s="2">
        <v>0</v>
      </c>
      <c r="G826" s="2">
        <v>0</v>
      </c>
      <c r="H826" s="2">
        <f t="shared" si="12"/>
        <v>0</v>
      </c>
      <c r="I826" s="2" t="s">
        <v>113</v>
      </c>
      <c r="J826" s="2" t="s">
        <v>59</v>
      </c>
    </row>
    <row r="827" ht="19" customHeight="1" spans="1:10">
      <c r="A827" s="2">
        <v>3</v>
      </c>
      <c r="B827" s="2" t="s">
        <v>584</v>
      </c>
      <c r="C827" s="2" t="s">
        <v>121</v>
      </c>
      <c r="D827" s="3">
        <v>9000</v>
      </c>
      <c r="E827" s="3">
        <v>2634.2</v>
      </c>
      <c r="F827" s="2">
        <v>0</v>
      </c>
      <c r="G827" s="2">
        <v>0</v>
      </c>
      <c r="H827" s="2">
        <f t="shared" si="12"/>
        <v>0</v>
      </c>
      <c r="I827" s="2" t="s">
        <v>59</v>
      </c>
      <c r="J827" s="2" t="s">
        <v>59</v>
      </c>
    </row>
    <row r="828" ht="19" customHeight="1" spans="1:10">
      <c r="A828" s="2">
        <v>3</v>
      </c>
      <c r="B828" s="2" t="s">
        <v>585</v>
      </c>
      <c r="C828" s="2" t="s">
        <v>121</v>
      </c>
      <c r="D828" s="3">
        <v>9000</v>
      </c>
      <c r="E828" s="3">
        <v>3125.2</v>
      </c>
      <c r="F828" s="2">
        <v>0</v>
      </c>
      <c r="G828" s="2">
        <v>0</v>
      </c>
      <c r="H828" s="2">
        <f t="shared" si="12"/>
        <v>0</v>
      </c>
      <c r="I828" s="2" t="s">
        <v>59</v>
      </c>
      <c r="J828" s="2" t="s">
        <v>59</v>
      </c>
    </row>
    <row r="829" ht="19" customHeight="1" spans="1:10">
      <c r="A829" s="2">
        <v>3</v>
      </c>
      <c r="B829" s="2" t="s">
        <v>587</v>
      </c>
      <c r="C829" s="2" t="s">
        <v>121</v>
      </c>
      <c r="D829" s="3">
        <v>9000</v>
      </c>
      <c r="E829" s="3">
        <v>1842.9</v>
      </c>
      <c r="F829" s="2">
        <v>0</v>
      </c>
      <c r="G829" s="2">
        <v>0</v>
      </c>
      <c r="H829" s="2">
        <f t="shared" si="12"/>
        <v>0</v>
      </c>
      <c r="I829" s="2" t="s">
        <v>59</v>
      </c>
      <c r="J829" s="2" t="s">
        <v>59</v>
      </c>
    </row>
    <row r="830" ht="19" customHeight="1" spans="1:10">
      <c r="A830" s="2">
        <v>3</v>
      </c>
      <c r="B830" s="2" t="s">
        <v>591</v>
      </c>
      <c r="C830" s="2" t="s">
        <v>121</v>
      </c>
      <c r="D830" s="3">
        <v>9000</v>
      </c>
      <c r="E830" s="3">
        <v>2788.4</v>
      </c>
      <c r="F830" s="2">
        <v>0</v>
      </c>
      <c r="G830" s="2">
        <v>0</v>
      </c>
      <c r="H830" s="2">
        <f t="shared" si="12"/>
        <v>0</v>
      </c>
      <c r="I830" s="2" t="s">
        <v>59</v>
      </c>
      <c r="J830" s="2" t="s">
        <v>59</v>
      </c>
    </row>
    <row r="831" ht="19" customHeight="1" spans="1:10">
      <c r="A831" s="2">
        <v>3</v>
      </c>
      <c r="B831" s="2" t="s">
        <v>593</v>
      </c>
      <c r="C831" s="2" t="s">
        <v>121</v>
      </c>
      <c r="D831" s="3">
        <v>9000</v>
      </c>
      <c r="E831" s="3">
        <v>3666.3</v>
      </c>
      <c r="F831" s="2">
        <v>0</v>
      </c>
      <c r="G831" s="2">
        <v>0</v>
      </c>
      <c r="H831" s="2">
        <f t="shared" si="12"/>
        <v>0</v>
      </c>
      <c r="I831" s="2" t="s">
        <v>59</v>
      </c>
      <c r="J831" s="2" t="s">
        <v>59</v>
      </c>
    </row>
    <row r="832" ht="19" customHeight="1" spans="1:10">
      <c r="A832" s="2">
        <v>3</v>
      </c>
      <c r="B832" s="2" t="s">
        <v>3074</v>
      </c>
      <c r="C832" s="2" t="s">
        <v>121</v>
      </c>
      <c r="D832" s="3">
        <v>6096.77</v>
      </c>
      <c r="E832" s="3">
        <v>4488.5</v>
      </c>
      <c r="F832" s="2">
        <v>0</v>
      </c>
      <c r="G832" s="2">
        <v>0</v>
      </c>
      <c r="H832" s="2">
        <f t="shared" si="12"/>
        <v>0</v>
      </c>
      <c r="I832" s="2" t="s">
        <v>59</v>
      </c>
      <c r="J832" s="2" t="s">
        <v>59</v>
      </c>
    </row>
    <row r="833" ht="19" customHeight="1" spans="1:10">
      <c r="A833" s="2">
        <v>3</v>
      </c>
      <c r="B833" s="2" t="s">
        <v>594</v>
      </c>
      <c r="C833" s="2" t="s">
        <v>121</v>
      </c>
      <c r="D833" s="3">
        <v>6096.77</v>
      </c>
      <c r="E833" s="3">
        <v>4279.9</v>
      </c>
      <c r="F833" s="2">
        <v>0</v>
      </c>
      <c r="G833" s="2">
        <v>0</v>
      </c>
      <c r="H833" s="2">
        <f t="shared" si="12"/>
        <v>0</v>
      </c>
      <c r="I833" s="2" t="s">
        <v>59</v>
      </c>
      <c r="J833" s="2" t="s">
        <v>59</v>
      </c>
    </row>
    <row r="834" ht="19" customHeight="1" spans="1:10">
      <c r="A834" s="2">
        <v>3</v>
      </c>
      <c r="B834" s="2" t="s">
        <v>597</v>
      </c>
      <c r="C834" s="2" t="s">
        <v>121</v>
      </c>
      <c r="D834" s="3">
        <v>9000</v>
      </c>
      <c r="E834" s="3">
        <v>2803.5</v>
      </c>
      <c r="F834" s="2">
        <v>0</v>
      </c>
      <c r="G834" s="2">
        <v>0</v>
      </c>
      <c r="H834" s="2">
        <f t="shared" ref="H834:H897" si="13">MAX(0,F834-G834)</f>
        <v>0</v>
      </c>
      <c r="I834" s="2" t="s">
        <v>59</v>
      </c>
      <c r="J834" s="2" t="s">
        <v>59</v>
      </c>
    </row>
    <row r="835" ht="19" customHeight="1" spans="1:10">
      <c r="A835" s="2">
        <v>3</v>
      </c>
      <c r="B835" s="2" t="s">
        <v>600</v>
      </c>
      <c r="C835" s="2" t="s">
        <v>121</v>
      </c>
      <c r="D835" s="3">
        <v>9000</v>
      </c>
      <c r="E835" s="3">
        <v>2388.8</v>
      </c>
      <c r="F835" s="2">
        <v>0</v>
      </c>
      <c r="G835" s="2">
        <v>0</v>
      </c>
      <c r="H835" s="2">
        <f t="shared" si="13"/>
        <v>0</v>
      </c>
      <c r="I835" s="2" t="s">
        <v>59</v>
      </c>
      <c r="J835" s="2" t="s">
        <v>59</v>
      </c>
    </row>
    <row r="836" ht="19" customHeight="1" spans="1:10">
      <c r="A836" s="2">
        <v>3</v>
      </c>
      <c r="B836" s="2" t="s">
        <v>601</v>
      </c>
      <c r="C836" s="2" t="s">
        <v>121</v>
      </c>
      <c r="D836" s="3">
        <v>6096.77</v>
      </c>
      <c r="E836" s="3">
        <v>4528.7</v>
      </c>
      <c r="F836" s="2">
        <v>0</v>
      </c>
      <c r="G836" s="2">
        <v>0</v>
      </c>
      <c r="H836" s="2">
        <f t="shared" si="13"/>
        <v>0</v>
      </c>
      <c r="I836" s="2" t="s">
        <v>59</v>
      </c>
      <c r="J836" s="2" t="s">
        <v>59</v>
      </c>
    </row>
    <row r="837" ht="19" customHeight="1" spans="1:10">
      <c r="A837" s="2">
        <v>3</v>
      </c>
      <c r="B837" s="2" t="s">
        <v>491</v>
      </c>
      <c r="C837" s="2" t="s">
        <v>121</v>
      </c>
      <c r="D837" s="3">
        <v>9000</v>
      </c>
      <c r="E837" s="3">
        <v>6340.8</v>
      </c>
      <c r="F837" s="2">
        <v>0</v>
      </c>
      <c r="G837" s="2">
        <v>0</v>
      </c>
      <c r="H837" s="2">
        <f t="shared" si="13"/>
        <v>0</v>
      </c>
      <c r="I837" s="2" t="s">
        <v>59</v>
      </c>
      <c r="J837" s="2" t="s">
        <v>59</v>
      </c>
    </row>
    <row r="838" ht="19" customHeight="1" spans="1:10">
      <c r="A838" s="2">
        <v>3</v>
      </c>
      <c r="B838" s="2" t="s">
        <v>3087</v>
      </c>
      <c r="C838" s="2" t="s">
        <v>121</v>
      </c>
      <c r="D838" s="3">
        <v>9000</v>
      </c>
      <c r="E838" s="3">
        <v>1910.3</v>
      </c>
      <c r="F838" s="2">
        <v>0</v>
      </c>
      <c r="G838" s="2">
        <v>0</v>
      </c>
      <c r="H838" s="2">
        <f t="shared" si="13"/>
        <v>0</v>
      </c>
      <c r="I838" s="2" t="s">
        <v>59</v>
      </c>
      <c r="J838" s="2" t="s">
        <v>59</v>
      </c>
    </row>
    <row r="839" ht="19" customHeight="1" spans="1:10">
      <c r="A839" s="2">
        <v>3</v>
      </c>
      <c r="B839" s="2" t="s">
        <v>603</v>
      </c>
      <c r="C839" s="2" t="s">
        <v>121</v>
      </c>
      <c r="D839" s="3">
        <v>9000</v>
      </c>
      <c r="E839" s="3">
        <v>3832.8</v>
      </c>
      <c r="F839" s="2">
        <v>0</v>
      </c>
      <c r="G839" s="2">
        <v>0</v>
      </c>
      <c r="H839" s="2">
        <f t="shared" si="13"/>
        <v>0</v>
      </c>
      <c r="I839" s="2" t="s">
        <v>59</v>
      </c>
      <c r="J839" s="2" t="s">
        <v>59</v>
      </c>
    </row>
    <row r="840" ht="19" customHeight="1" spans="1:10">
      <c r="A840" s="2">
        <v>3</v>
      </c>
      <c r="B840" s="2" t="s">
        <v>607</v>
      </c>
      <c r="C840" s="2" t="s">
        <v>121</v>
      </c>
      <c r="D840" s="3">
        <v>9000</v>
      </c>
      <c r="E840" s="3">
        <v>1655.5</v>
      </c>
      <c r="F840" s="2">
        <v>0</v>
      </c>
      <c r="G840" s="2">
        <v>0</v>
      </c>
      <c r="H840" s="2">
        <f t="shared" si="13"/>
        <v>0</v>
      </c>
      <c r="I840" s="2" t="s">
        <v>59</v>
      </c>
      <c r="J840" s="2" t="s">
        <v>59</v>
      </c>
    </row>
    <row r="841" ht="19" customHeight="1" spans="1:10">
      <c r="A841" s="2">
        <v>3</v>
      </c>
      <c r="B841" s="2" t="s">
        <v>3092</v>
      </c>
      <c r="C841" s="2" t="s">
        <v>121</v>
      </c>
      <c r="D841" s="3">
        <v>9000</v>
      </c>
      <c r="E841" s="3">
        <v>6677.4</v>
      </c>
      <c r="F841" s="2">
        <v>0</v>
      </c>
      <c r="G841" s="2">
        <v>0</v>
      </c>
      <c r="H841" s="2">
        <f t="shared" si="13"/>
        <v>0</v>
      </c>
      <c r="I841" s="2" t="s">
        <v>113</v>
      </c>
      <c r="J841" s="2" t="s">
        <v>59</v>
      </c>
    </row>
    <row r="842" ht="19" customHeight="1" spans="1:10">
      <c r="A842" s="2">
        <v>3</v>
      </c>
      <c r="B842" s="2" t="s">
        <v>493</v>
      </c>
      <c r="C842" s="2" t="s">
        <v>121</v>
      </c>
      <c r="D842" s="3">
        <v>9000</v>
      </c>
      <c r="E842" s="3">
        <v>4857</v>
      </c>
      <c r="F842" s="2">
        <v>0</v>
      </c>
      <c r="G842" s="2">
        <v>0</v>
      </c>
      <c r="H842" s="2">
        <f t="shared" si="13"/>
        <v>0</v>
      </c>
      <c r="I842" s="2" t="s">
        <v>59</v>
      </c>
      <c r="J842" s="2" t="s">
        <v>59</v>
      </c>
    </row>
    <row r="843" ht="19" customHeight="1" spans="1:10">
      <c r="A843" s="2">
        <v>3</v>
      </c>
      <c r="B843" s="2" t="s">
        <v>609</v>
      </c>
      <c r="C843" s="2" t="s">
        <v>121</v>
      </c>
      <c r="D843" s="3">
        <v>15000</v>
      </c>
      <c r="E843" s="3">
        <v>2012.2</v>
      </c>
      <c r="F843" s="2">
        <v>0</v>
      </c>
      <c r="G843" s="2">
        <v>0</v>
      </c>
      <c r="H843" s="2">
        <f t="shared" si="13"/>
        <v>0</v>
      </c>
      <c r="I843" s="2" t="s">
        <v>59</v>
      </c>
      <c r="J843" s="2" t="s">
        <v>59</v>
      </c>
    </row>
    <row r="844" ht="19" customHeight="1" spans="1:10">
      <c r="A844" s="2">
        <v>3</v>
      </c>
      <c r="B844" s="2" t="s">
        <v>145</v>
      </c>
      <c r="C844" s="2" t="s">
        <v>121</v>
      </c>
      <c r="D844" s="3">
        <v>15000</v>
      </c>
      <c r="E844" s="3">
        <v>9986.6</v>
      </c>
      <c r="F844" s="2">
        <v>0</v>
      </c>
      <c r="G844" s="2">
        <v>0</v>
      </c>
      <c r="H844" s="2">
        <f t="shared" si="13"/>
        <v>0</v>
      </c>
      <c r="I844" s="2" t="s">
        <v>59</v>
      </c>
      <c r="J844" s="2" t="s">
        <v>59</v>
      </c>
    </row>
    <row r="845" ht="19" customHeight="1" spans="1:10">
      <c r="A845" s="2">
        <v>3</v>
      </c>
      <c r="B845" s="2" t="s">
        <v>146</v>
      </c>
      <c r="C845" s="2" t="s">
        <v>121</v>
      </c>
      <c r="D845" s="3">
        <v>15000</v>
      </c>
      <c r="E845" s="3">
        <v>1990.5</v>
      </c>
      <c r="F845" s="2">
        <v>0</v>
      </c>
      <c r="G845" s="2">
        <v>0</v>
      </c>
      <c r="H845" s="2">
        <f t="shared" si="13"/>
        <v>0</v>
      </c>
      <c r="I845" s="2" t="s">
        <v>59</v>
      </c>
      <c r="J845" s="2" t="s">
        <v>59</v>
      </c>
    </row>
    <row r="846" ht="19" customHeight="1" spans="1:10">
      <c r="A846" s="2">
        <v>3</v>
      </c>
      <c r="B846" s="2" t="s">
        <v>151</v>
      </c>
      <c r="C846" s="2" t="s">
        <v>121</v>
      </c>
      <c r="D846" s="3">
        <v>2741.94</v>
      </c>
      <c r="E846" s="3">
        <v>1505.6</v>
      </c>
      <c r="F846" s="2">
        <v>0</v>
      </c>
      <c r="G846" s="2">
        <v>0</v>
      </c>
      <c r="H846" s="2">
        <f t="shared" si="13"/>
        <v>0</v>
      </c>
      <c r="I846" s="2" t="s">
        <v>59</v>
      </c>
      <c r="J846" s="2" t="s">
        <v>59</v>
      </c>
    </row>
    <row r="847" ht="19" customHeight="1" spans="1:10">
      <c r="A847" s="2">
        <v>3</v>
      </c>
      <c r="B847" s="2" t="s">
        <v>153</v>
      </c>
      <c r="C847" s="2" t="s">
        <v>121</v>
      </c>
      <c r="D847" s="3">
        <v>15000</v>
      </c>
      <c r="E847" s="3">
        <v>25230.5</v>
      </c>
      <c r="F847" s="2">
        <v>2</v>
      </c>
      <c r="G847" s="2">
        <v>0</v>
      </c>
      <c r="H847" s="2">
        <f t="shared" si="13"/>
        <v>2</v>
      </c>
      <c r="I847" s="2" t="s">
        <v>113</v>
      </c>
      <c r="J847" s="2" t="s">
        <v>59</v>
      </c>
    </row>
    <row r="848" ht="19" customHeight="1" spans="1:10">
      <c r="A848" s="2">
        <v>3</v>
      </c>
      <c r="B848" s="2" t="s">
        <v>3135</v>
      </c>
      <c r="C848" s="2" t="s">
        <v>121</v>
      </c>
      <c r="D848" s="3">
        <v>9000</v>
      </c>
      <c r="E848" s="3">
        <v>5002.9</v>
      </c>
      <c r="F848" s="2">
        <v>0</v>
      </c>
      <c r="G848" s="2">
        <v>0</v>
      </c>
      <c r="H848" s="2">
        <f t="shared" si="13"/>
        <v>0</v>
      </c>
      <c r="I848" s="2" t="s">
        <v>59</v>
      </c>
      <c r="J848" s="2" t="s">
        <v>59</v>
      </c>
    </row>
    <row r="849" ht="19" customHeight="1" spans="1:10">
      <c r="A849" s="2">
        <v>3</v>
      </c>
      <c r="B849" s="2" t="s">
        <v>156</v>
      </c>
      <c r="C849" s="2" t="s">
        <v>121</v>
      </c>
      <c r="D849" s="3">
        <v>15000</v>
      </c>
      <c r="E849" s="3">
        <v>2077.6</v>
      </c>
      <c r="F849" s="2">
        <v>0</v>
      </c>
      <c r="G849" s="2">
        <v>0</v>
      </c>
      <c r="H849" s="2">
        <f t="shared" si="13"/>
        <v>0</v>
      </c>
      <c r="I849" s="2" t="s">
        <v>59</v>
      </c>
      <c r="J849" s="2" t="s">
        <v>59</v>
      </c>
    </row>
    <row r="850" ht="19" customHeight="1" spans="1:10">
      <c r="A850" s="2">
        <v>3</v>
      </c>
      <c r="B850" s="2" t="s">
        <v>3140</v>
      </c>
      <c r="C850" s="2" t="s">
        <v>121</v>
      </c>
      <c r="D850" s="3">
        <v>15000</v>
      </c>
      <c r="E850" s="3">
        <v>942.2</v>
      </c>
      <c r="F850" s="2">
        <v>0</v>
      </c>
      <c r="G850" s="2">
        <v>0</v>
      </c>
      <c r="H850" s="2">
        <f t="shared" si="13"/>
        <v>0</v>
      </c>
      <c r="I850" s="2" t="s">
        <v>59</v>
      </c>
      <c r="J850" s="2" t="s">
        <v>59</v>
      </c>
    </row>
    <row r="851" ht="19" customHeight="1" spans="1:10">
      <c r="A851" s="2">
        <v>3</v>
      </c>
      <c r="B851" s="2" t="s">
        <v>3142</v>
      </c>
      <c r="C851" s="2" t="s">
        <v>121</v>
      </c>
      <c r="D851" s="3">
        <v>15000</v>
      </c>
      <c r="E851" s="3">
        <v>2138.5</v>
      </c>
      <c r="F851" s="2">
        <v>0</v>
      </c>
      <c r="G851" s="2">
        <v>0</v>
      </c>
      <c r="H851" s="2">
        <f t="shared" si="13"/>
        <v>0</v>
      </c>
      <c r="I851" s="2" t="s">
        <v>59</v>
      </c>
      <c r="J851" s="2" t="s">
        <v>59</v>
      </c>
    </row>
    <row r="852" ht="19" customHeight="1" spans="1:10">
      <c r="A852" s="2">
        <v>3</v>
      </c>
      <c r="B852" s="2" t="s">
        <v>621</v>
      </c>
      <c r="C852" s="2" t="s">
        <v>121</v>
      </c>
      <c r="D852" s="3">
        <v>15000</v>
      </c>
      <c r="E852" s="3">
        <v>1352.9</v>
      </c>
      <c r="F852" s="2">
        <v>0</v>
      </c>
      <c r="G852" s="2">
        <v>0</v>
      </c>
      <c r="H852" s="2">
        <f t="shared" si="13"/>
        <v>0</v>
      </c>
      <c r="I852" s="2" t="s">
        <v>59</v>
      </c>
      <c r="J852" s="2" t="s">
        <v>59</v>
      </c>
    </row>
    <row r="853" ht="19" customHeight="1" spans="1:10">
      <c r="A853" s="2">
        <v>3</v>
      </c>
      <c r="B853" s="2" t="s">
        <v>494</v>
      </c>
      <c r="C853" s="2" t="s">
        <v>121</v>
      </c>
      <c r="D853" s="3">
        <v>3548.39</v>
      </c>
      <c r="E853" s="3">
        <v>748.3</v>
      </c>
      <c r="F853" s="2">
        <v>0</v>
      </c>
      <c r="G853" s="2">
        <v>0</v>
      </c>
      <c r="H853" s="2">
        <f t="shared" si="13"/>
        <v>0</v>
      </c>
      <c r="I853" s="2" t="s">
        <v>59</v>
      </c>
      <c r="J853" s="2" t="s">
        <v>59</v>
      </c>
    </row>
    <row r="854" ht="19" customHeight="1" spans="1:10">
      <c r="A854" s="2">
        <v>3</v>
      </c>
      <c r="B854" s="2" t="s">
        <v>624</v>
      </c>
      <c r="C854" s="2" t="s">
        <v>121</v>
      </c>
      <c r="D854" s="3">
        <v>9000</v>
      </c>
      <c r="E854" s="3">
        <v>5158.2</v>
      </c>
      <c r="F854" s="2">
        <v>0</v>
      </c>
      <c r="G854" s="2">
        <v>0</v>
      </c>
      <c r="H854" s="2">
        <f t="shared" si="13"/>
        <v>0</v>
      </c>
      <c r="I854" s="2" t="s">
        <v>59</v>
      </c>
      <c r="J854" s="2" t="s">
        <v>59</v>
      </c>
    </row>
    <row r="855" ht="19" customHeight="1" spans="1:10">
      <c r="A855" s="2">
        <v>3</v>
      </c>
      <c r="B855" s="2" t="s">
        <v>160</v>
      </c>
      <c r="C855" s="2" t="s">
        <v>121</v>
      </c>
      <c r="D855" s="3">
        <v>15000</v>
      </c>
      <c r="E855" s="3">
        <v>28725.1</v>
      </c>
      <c r="F855" s="2">
        <v>2</v>
      </c>
      <c r="G855" s="2">
        <v>2</v>
      </c>
      <c r="H855" s="2">
        <f t="shared" si="13"/>
        <v>0</v>
      </c>
      <c r="I855" s="2" t="s">
        <v>113</v>
      </c>
      <c r="J855" s="2" t="s">
        <v>59</v>
      </c>
    </row>
    <row r="856" ht="19" customHeight="1" spans="1:10">
      <c r="A856" s="2">
        <v>3</v>
      </c>
      <c r="B856" s="2" t="s">
        <v>496</v>
      </c>
      <c r="C856" s="2" t="s">
        <v>121</v>
      </c>
      <c r="D856" s="3">
        <v>4193.55</v>
      </c>
      <c r="E856" s="3">
        <v>706.4</v>
      </c>
      <c r="F856" s="2">
        <v>0</v>
      </c>
      <c r="G856" s="2">
        <v>0</v>
      </c>
      <c r="H856" s="2">
        <f t="shared" si="13"/>
        <v>0</v>
      </c>
      <c r="I856" s="2" t="s">
        <v>59</v>
      </c>
      <c r="J856" s="2" t="s">
        <v>59</v>
      </c>
    </row>
    <row r="857" ht="19" customHeight="1" spans="1:10">
      <c r="A857" s="2">
        <v>3</v>
      </c>
      <c r="B857" s="2" t="s">
        <v>3169</v>
      </c>
      <c r="C857" s="2" t="s">
        <v>121</v>
      </c>
      <c r="D857" s="3">
        <v>15000</v>
      </c>
      <c r="E857" s="3">
        <v>2256.8</v>
      </c>
      <c r="F857" s="2">
        <v>0</v>
      </c>
      <c r="G857" s="2">
        <v>0</v>
      </c>
      <c r="H857" s="2">
        <f t="shared" si="13"/>
        <v>0</v>
      </c>
      <c r="I857" s="2" t="s">
        <v>59</v>
      </c>
      <c r="J857" s="2" t="s">
        <v>59</v>
      </c>
    </row>
    <row r="858" ht="19" customHeight="1" spans="1:10">
      <c r="A858" s="2">
        <v>3</v>
      </c>
      <c r="B858" s="2" t="s">
        <v>628</v>
      </c>
      <c r="C858" s="2" t="s">
        <v>121</v>
      </c>
      <c r="D858" s="3">
        <v>15000</v>
      </c>
      <c r="E858" s="3">
        <v>12794.2</v>
      </c>
      <c r="F858" s="2">
        <v>0</v>
      </c>
      <c r="G858" s="2">
        <v>0</v>
      </c>
      <c r="H858" s="2">
        <f t="shared" si="13"/>
        <v>0</v>
      </c>
      <c r="I858" s="2" t="s">
        <v>113</v>
      </c>
      <c r="J858" s="2" t="s">
        <v>59</v>
      </c>
    </row>
    <row r="859" ht="19" customHeight="1" spans="1:10">
      <c r="A859" s="2">
        <v>3</v>
      </c>
      <c r="B859" s="2" t="s">
        <v>3175</v>
      </c>
      <c r="C859" s="2" t="s">
        <v>121</v>
      </c>
      <c r="D859" s="3">
        <v>15000</v>
      </c>
      <c r="E859" s="3">
        <v>15399.7</v>
      </c>
      <c r="F859" s="2">
        <v>0</v>
      </c>
      <c r="G859" s="2">
        <v>0</v>
      </c>
      <c r="H859" s="2">
        <f t="shared" si="13"/>
        <v>0</v>
      </c>
      <c r="I859" s="2" t="s">
        <v>113</v>
      </c>
      <c r="J859" s="2" t="s">
        <v>59</v>
      </c>
    </row>
    <row r="860" ht="19" customHeight="1" spans="1:10">
      <c r="A860" s="2">
        <v>3</v>
      </c>
      <c r="B860" s="2" t="s">
        <v>164</v>
      </c>
      <c r="C860" s="2" t="s">
        <v>121</v>
      </c>
      <c r="D860" s="3">
        <v>15000</v>
      </c>
      <c r="E860" s="3">
        <v>1476.3</v>
      </c>
      <c r="F860" s="2">
        <v>0</v>
      </c>
      <c r="G860" s="2">
        <v>0</v>
      </c>
      <c r="H860" s="2">
        <f t="shared" si="13"/>
        <v>0</v>
      </c>
      <c r="I860" s="2" t="s">
        <v>59</v>
      </c>
      <c r="J860" s="2" t="s">
        <v>59</v>
      </c>
    </row>
    <row r="861" ht="19" customHeight="1" spans="1:10">
      <c r="A861" s="2">
        <v>3</v>
      </c>
      <c r="B861" s="2" t="s">
        <v>630</v>
      </c>
      <c r="C861" s="2" t="s">
        <v>121</v>
      </c>
      <c r="D861" s="3">
        <v>9000</v>
      </c>
      <c r="E861" s="3">
        <v>4697.9</v>
      </c>
      <c r="F861" s="2">
        <v>0</v>
      </c>
      <c r="G861" s="2">
        <v>0</v>
      </c>
      <c r="H861" s="2">
        <f t="shared" si="13"/>
        <v>0</v>
      </c>
      <c r="I861" s="2" t="s">
        <v>59</v>
      </c>
      <c r="J861" s="2" t="s">
        <v>59</v>
      </c>
    </row>
    <row r="862" ht="19" customHeight="1" spans="1:10">
      <c r="A862" s="2">
        <v>3</v>
      </c>
      <c r="B862" s="2" t="s">
        <v>499</v>
      </c>
      <c r="C862" s="2" t="s">
        <v>121</v>
      </c>
      <c r="D862" s="3">
        <v>9000</v>
      </c>
      <c r="E862" s="3">
        <v>1766.2</v>
      </c>
      <c r="F862" s="2">
        <v>0</v>
      </c>
      <c r="G862" s="2">
        <v>0</v>
      </c>
      <c r="H862" s="2">
        <f t="shared" si="13"/>
        <v>0</v>
      </c>
      <c r="I862" s="2" t="s">
        <v>113</v>
      </c>
      <c r="J862" s="2" t="s">
        <v>59</v>
      </c>
    </row>
    <row r="863" ht="19" customHeight="1" spans="1:10">
      <c r="A863" s="2">
        <v>3</v>
      </c>
      <c r="B863" s="2" t="s">
        <v>3186</v>
      </c>
      <c r="C863" s="2" t="s">
        <v>121</v>
      </c>
      <c r="D863" s="3">
        <v>15000</v>
      </c>
      <c r="E863" s="3">
        <v>1006.1</v>
      </c>
      <c r="F863" s="2">
        <v>0</v>
      </c>
      <c r="G863" s="2">
        <v>0</v>
      </c>
      <c r="H863" s="2">
        <f t="shared" si="13"/>
        <v>0</v>
      </c>
      <c r="I863" s="2" t="s">
        <v>59</v>
      </c>
      <c r="J863" s="2" t="s">
        <v>59</v>
      </c>
    </row>
    <row r="864" ht="19" customHeight="1" spans="1:10">
      <c r="A864" s="2">
        <v>3</v>
      </c>
      <c r="B864" s="2" t="s">
        <v>501</v>
      </c>
      <c r="C864" s="2" t="s">
        <v>121</v>
      </c>
      <c r="D864" s="3">
        <v>9000</v>
      </c>
      <c r="E864" s="3">
        <v>5719.8</v>
      </c>
      <c r="F864" s="2">
        <v>0</v>
      </c>
      <c r="G864" s="2">
        <v>0</v>
      </c>
      <c r="H864" s="2">
        <f t="shared" si="13"/>
        <v>0</v>
      </c>
      <c r="I864" s="2" t="s">
        <v>59</v>
      </c>
      <c r="J864" s="2" t="s">
        <v>59</v>
      </c>
    </row>
    <row r="865" ht="19" customHeight="1" spans="1:10">
      <c r="A865" s="2">
        <v>3</v>
      </c>
      <c r="B865" s="2" t="s">
        <v>166</v>
      </c>
      <c r="C865" s="2" t="s">
        <v>121</v>
      </c>
      <c r="D865" s="3">
        <v>15000</v>
      </c>
      <c r="E865" s="3">
        <v>767.4</v>
      </c>
      <c r="F865" s="2">
        <v>0</v>
      </c>
      <c r="G865" s="2">
        <v>0</v>
      </c>
      <c r="H865" s="2">
        <f t="shared" si="13"/>
        <v>0</v>
      </c>
      <c r="I865" s="2" t="s">
        <v>59</v>
      </c>
      <c r="J865" s="2" t="s">
        <v>59</v>
      </c>
    </row>
    <row r="866" ht="19" customHeight="1" spans="1:10">
      <c r="A866" s="2">
        <v>3</v>
      </c>
      <c r="B866" s="2" t="s">
        <v>109</v>
      </c>
      <c r="C866" s="2" t="s">
        <v>121</v>
      </c>
      <c r="D866" s="3">
        <v>15000</v>
      </c>
      <c r="E866" s="3">
        <v>905.3</v>
      </c>
      <c r="F866" s="2">
        <v>0</v>
      </c>
      <c r="G866" s="2">
        <v>0</v>
      </c>
      <c r="H866" s="2">
        <f t="shared" si="13"/>
        <v>0</v>
      </c>
      <c r="I866" s="2" t="s">
        <v>59</v>
      </c>
      <c r="J866" s="2" t="s">
        <v>59</v>
      </c>
    </row>
    <row r="867" ht="19" customHeight="1" spans="1:10">
      <c r="A867" s="2">
        <v>3</v>
      </c>
      <c r="B867" s="2" t="s">
        <v>167</v>
      </c>
      <c r="C867" s="2" t="s">
        <v>121</v>
      </c>
      <c r="D867" s="3">
        <v>15000</v>
      </c>
      <c r="E867" s="3">
        <v>1720.5</v>
      </c>
      <c r="F867" s="2">
        <v>0</v>
      </c>
      <c r="G867" s="2">
        <v>0</v>
      </c>
      <c r="H867" s="2">
        <f t="shared" si="13"/>
        <v>0</v>
      </c>
      <c r="I867" s="2" t="s">
        <v>59</v>
      </c>
      <c r="J867" s="2" t="s">
        <v>59</v>
      </c>
    </row>
    <row r="868" ht="19" customHeight="1" spans="1:10">
      <c r="A868" s="2">
        <v>3</v>
      </c>
      <c r="B868" s="2" t="s">
        <v>636</v>
      </c>
      <c r="C868" s="2" t="s">
        <v>121</v>
      </c>
      <c r="D868" s="3">
        <v>15000</v>
      </c>
      <c r="E868" s="3">
        <v>6621.8</v>
      </c>
      <c r="F868" s="2">
        <v>0</v>
      </c>
      <c r="G868" s="2">
        <v>0</v>
      </c>
      <c r="H868" s="2">
        <f t="shared" si="13"/>
        <v>0</v>
      </c>
      <c r="I868" s="2" t="s">
        <v>59</v>
      </c>
      <c r="J868" s="2" t="s">
        <v>59</v>
      </c>
    </row>
    <row r="869" ht="19" customHeight="1" spans="1:10">
      <c r="A869" s="2">
        <v>3</v>
      </c>
      <c r="B869" s="2" t="s">
        <v>3207</v>
      </c>
      <c r="C869" s="2" t="s">
        <v>121</v>
      </c>
      <c r="D869" s="3">
        <v>9000</v>
      </c>
      <c r="E869" s="3">
        <v>6779.3</v>
      </c>
      <c r="F869" s="2">
        <v>0</v>
      </c>
      <c r="G869" s="2">
        <v>0</v>
      </c>
      <c r="H869" s="2">
        <f t="shared" si="13"/>
        <v>0</v>
      </c>
      <c r="I869" s="2" t="s">
        <v>113</v>
      </c>
      <c r="J869" s="2" t="s">
        <v>59</v>
      </c>
    </row>
    <row r="870" ht="19" customHeight="1" spans="1:10">
      <c r="A870" s="2">
        <v>3</v>
      </c>
      <c r="B870" s="2" t="s">
        <v>509</v>
      </c>
      <c r="C870" s="2" t="s">
        <v>121</v>
      </c>
      <c r="D870" s="3">
        <v>9000</v>
      </c>
      <c r="E870" s="3">
        <v>16744.4</v>
      </c>
      <c r="F870" s="2">
        <v>2</v>
      </c>
      <c r="G870" s="2">
        <v>1</v>
      </c>
      <c r="H870" s="2">
        <f t="shared" si="13"/>
        <v>1</v>
      </c>
      <c r="I870" s="2" t="s">
        <v>113</v>
      </c>
      <c r="J870" s="2" t="s">
        <v>59</v>
      </c>
    </row>
    <row r="871" ht="19" customHeight="1" spans="1:10">
      <c r="A871" s="2">
        <v>3</v>
      </c>
      <c r="B871" s="2" t="s">
        <v>510</v>
      </c>
      <c r="C871" s="2" t="s">
        <v>121</v>
      </c>
      <c r="D871" s="3">
        <v>9000</v>
      </c>
      <c r="E871" s="3">
        <v>7976.5</v>
      </c>
      <c r="F871" s="2">
        <v>0</v>
      </c>
      <c r="G871" s="2">
        <v>0</v>
      </c>
      <c r="H871" s="2">
        <f t="shared" si="13"/>
        <v>0</v>
      </c>
      <c r="I871" s="2" t="s">
        <v>113</v>
      </c>
      <c r="J871" s="2" t="s">
        <v>59</v>
      </c>
    </row>
    <row r="872" ht="19" customHeight="1" spans="1:10">
      <c r="A872" s="2">
        <v>3</v>
      </c>
      <c r="B872" s="2" t="s">
        <v>3214</v>
      </c>
      <c r="C872" s="2" t="s">
        <v>121</v>
      </c>
      <c r="D872" s="3">
        <v>9000</v>
      </c>
      <c r="E872" s="3">
        <v>2228.6</v>
      </c>
      <c r="F872" s="2">
        <v>0</v>
      </c>
      <c r="G872" s="2">
        <v>0</v>
      </c>
      <c r="H872" s="2">
        <f t="shared" si="13"/>
        <v>0</v>
      </c>
      <c r="I872" s="2" t="s">
        <v>59</v>
      </c>
      <c r="J872" s="2" t="s">
        <v>59</v>
      </c>
    </row>
    <row r="873" ht="19" customHeight="1" spans="1:10">
      <c r="A873" s="2">
        <v>3</v>
      </c>
      <c r="B873" s="2" t="s">
        <v>3219</v>
      </c>
      <c r="C873" s="2" t="s">
        <v>121</v>
      </c>
      <c r="D873" s="3">
        <v>6967.74</v>
      </c>
      <c r="E873" s="3">
        <v>1372</v>
      </c>
      <c r="F873" s="2">
        <v>0</v>
      </c>
      <c r="G873" s="2">
        <v>0</v>
      </c>
      <c r="H873" s="2">
        <f t="shared" si="13"/>
        <v>0</v>
      </c>
      <c r="I873" s="2" t="s">
        <v>59</v>
      </c>
      <c r="J873" s="2" t="s">
        <v>59</v>
      </c>
    </row>
    <row r="874" ht="19" customHeight="1" spans="1:10">
      <c r="A874" s="2">
        <v>3</v>
      </c>
      <c r="B874" s="2" t="s">
        <v>515</v>
      </c>
      <c r="C874" s="2" t="s">
        <v>121</v>
      </c>
      <c r="D874" s="3">
        <v>3000</v>
      </c>
      <c r="E874" s="3">
        <v>2634</v>
      </c>
      <c r="F874" s="2">
        <v>0</v>
      </c>
      <c r="G874" s="2">
        <v>0</v>
      </c>
      <c r="H874" s="2">
        <f t="shared" si="13"/>
        <v>0</v>
      </c>
      <c r="I874" s="2" t="s">
        <v>59</v>
      </c>
      <c r="J874" s="2" t="s">
        <v>59</v>
      </c>
    </row>
    <row r="875" ht="19" customHeight="1" spans="1:10">
      <c r="A875" s="2">
        <v>3</v>
      </c>
      <c r="B875" s="2" t="s">
        <v>516</v>
      </c>
      <c r="C875" s="2" t="s">
        <v>121</v>
      </c>
      <c r="D875" s="3">
        <v>9000</v>
      </c>
      <c r="E875" s="3">
        <v>11367.9</v>
      </c>
      <c r="F875" s="2">
        <v>0</v>
      </c>
      <c r="G875" s="2">
        <v>0</v>
      </c>
      <c r="H875" s="2">
        <f t="shared" si="13"/>
        <v>0</v>
      </c>
      <c r="I875" s="2" t="s">
        <v>113</v>
      </c>
      <c r="J875" s="2" t="s">
        <v>59</v>
      </c>
    </row>
    <row r="876" ht="19" customHeight="1" spans="1:10">
      <c r="A876" s="2">
        <v>3</v>
      </c>
      <c r="B876" s="2" t="s">
        <v>517</v>
      </c>
      <c r="C876" s="2" t="s">
        <v>121</v>
      </c>
      <c r="D876" s="3">
        <v>6967.74</v>
      </c>
      <c r="E876" s="3">
        <v>1504.3</v>
      </c>
      <c r="F876" s="2">
        <v>0</v>
      </c>
      <c r="G876" s="2">
        <v>0</v>
      </c>
      <c r="H876" s="2">
        <f t="shared" si="13"/>
        <v>0</v>
      </c>
      <c r="I876" s="2" t="s">
        <v>113</v>
      </c>
      <c r="J876" s="2" t="s">
        <v>59</v>
      </c>
    </row>
    <row r="877" ht="19" customHeight="1" spans="1:10">
      <c r="A877" s="2">
        <v>3</v>
      </c>
      <c r="B877" s="2" t="s">
        <v>518</v>
      </c>
      <c r="C877" s="2" t="s">
        <v>121</v>
      </c>
      <c r="D877" s="3">
        <v>3709.68</v>
      </c>
      <c r="E877" s="3">
        <v>823</v>
      </c>
      <c r="F877" s="2">
        <v>0</v>
      </c>
      <c r="G877" s="2">
        <v>0</v>
      </c>
      <c r="H877" s="2">
        <f t="shared" si="13"/>
        <v>0</v>
      </c>
      <c r="I877" s="2" t="s">
        <v>59</v>
      </c>
      <c r="J877" s="2" t="s">
        <v>59</v>
      </c>
    </row>
    <row r="878" ht="19" customHeight="1" spans="1:10">
      <c r="A878" s="2">
        <v>3</v>
      </c>
      <c r="B878" s="2" t="s">
        <v>3239</v>
      </c>
      <c r="C878" s="2" t="s">
        <v>121</v>
      </c>
      <c r="D878" s="3">
        <v>9000</v>
      </c>
      <c r="E878" s="3">
        <v>472.4</v>
      </c>
      <c r="F878" s="2">
        <v>0</v>
      </c>
      <c r="G878" s="2">
        <v>0</v>
      </c>
      <c r="H878" s="2">
        <f t="shared" si="13"/>
        <v>0</v>
      </c>
      <c r="I878" s="2" t="s">
        <v>59</v>
      </c>
      <c r="J878" s="2" t="s">
        <v>59</v>
      </c>
    </row>
    <row r="879" ht="19" customHeight="1" spans="1:10">
      <c r="A879" s="2">
        <v>3</v>
      </c>
      <c r="B879" s="2" t="s">
        <v>169</v>
      </c>
      <c r="C879" s="2" t="s">
        <v>121</v>
      </c>
      <c r="D879" s="3">
        <v>15000</v>
      </c>
      <c r="E879" s="3">
        <v>1928.6</v>
      </c>
      <c r="F879" s="2">
        <v>0</v>
      </c>
      <c r="G879" s="2">
        <v>0</v>
      </c>
      <c r="H879" s="2">
        <f t="shared" si="13"/>
        <v>0</v>
      </c>
      <c r="I879" s="2" t="s">
        <v>59</v>
      </c>
      <c r="J879" s="2" t="s">
        <v>59</v>
      </c>
    </row>
    <row r="880" ht="19" customHeight="1" spans="1:10">
      <c r="A880" s="2">
        <v>3</v>
      </c>
      <c r="B880" s="2" t="s">
        <v>520</v>
      </c>
      <c r="C880" s="2" t="s">
        <v>121</v>
      </c>
      <c r="D880" s="3">
        <v>15000</v>
      </c>
      <c r="E880" s="3">
        <v>1530.2</v>
      </c>
      <c r="F880" s="2">
        <v>0</v>
      </c>
      <c r="G880" s="2">
        <v>0</v>
      </c>
      <c r="H880" s="2">
        <f t="shared" si="13"/>
        <v>0</v>
      </c>
      <c r="I880" s="2" t="s">
        <v>59</v>
      </c>
      <c r="J880" s="2" t="s">
        <v>59</v>
      </c>
    </row>
    <row r="881" ht="19" customHeight="1" spans="1:10">
      <c r="A881" s="2">
        <v>3</v>
      </c>
      <c r="B881" s="2" t="s">
        <v>114</v>
      </c>
      <c r="C881" s="2" t="s">
        <v>121</v>
      </c>
      <c r="D881" s="3">
        <v>7430.87</v>
      </c>
      <c r="E881" s="3">
        <v>6598.1</v>
      </c>
      <c r="F881" s="2">
        <v>0</v>
      </c>
      <c r="G881" s="2">
        <v>0</v>
      </c>
      <c r="H881" s="2">
        <f t="shared" si="13"/>
        <v>0</v>
      </c>
      <c r="I881" s="2" t="s">
        <v>113</v>
      </c>
      <c r="J881" s="2" t="s">
        <v>59</v>
      </c>
    </row>
    <row r="882" ht="19" customHeight="1" spans="1:10">
      <c r="A882" s="2">
        <v>3</v>
      </c>
      <c r="B882" s="2" t="s">
        <v>653</v>
      </c>
      <c r="C882" s="2" t="s">
        <v>121</v>
      </c>
      <c r="D882" s="3">
        <v>9000</v>
      </c>
      <c r="E882" s="3">
        <v>322.3</v>
      </c>
      <c r="F882" s="2">
        <v>0</v>
      </c>
      <c r="G882" s="2">
        <v>0</v>
      </c>
      <c r="H882" s="2">
        <f t="shared" si="13"/>
        <v>0</v>
      </c>
      <c r="I882" s="2" t="s">
        <v>59</v>
      </c>
      <c r="J882" s="2" t="s">
        <v>59</v>
      </c>
    </row>
    <row r="883" ht="19" customHeight="1" spans="1:10">
      <c r="A883" s="2">
        <v>3</v>
      </c>
      <c r="B883" s="2" t="s">
        <v>3268</v>
      </c>
      <c r="C883" s="2" t="s">
        <v>121</v>
      </c>
      <c r="D883" s="3">
        <v>15000</v>
      </c>
      <c r="E883" s="3">
        <v>2039.6</v>
      </c>
      <c r="F883" s="2">
        <v>0</v>
      </c>
      <c r="G883" s="2">
        <v>0</v>
      </c>
      <c r="H883" s="2">
        <f t="shared" si="13"/>
        <v>0</v>
      </c>
      <c r="I883" s="2" t="s">
        <v>59</v>
      </c>
      <c r="J883" s="2" t="s">
        <v>59</v>
      </c>
    </row>
    <row r="884" ht="19" customHeight="1" spans="1:10">
      <c r="A884" s="2">
        <v>3</v>
      </c>
      <c r="B884" s="2" t="s">
        <v>521</v>
      </c>
      <c r="C884" s="2" t="s">
        <v>121</v>
      </c>
      <c r="D884" s="3">
        <v>9000</v>
      </c>
      <c r="E884" s="3">
        <v>7071.3</v>
      </c>
      <c r="F884" s="2">
        <v>0</v>
      </c>
      <c r="G884" s="2">
        <v>0</v>
      </c>
      <c r="H884" s="2">
        <f t="shared" si="13"/>
        <v>0</v>
      </c>
      <c r="I884" s="2" t="s">
        <v>113</v>
      </c>
      <c r="J884" s="2" t="s">
        <v>59</v>
      </c>
    </row>
    <row r="885" ht="19" customHeight="1" spans="1:10">
      <c r="A885" s="2">
        <v>3</v>
      </c>
      <c r="B885" s="2" t="s">
        <v>3271</v>
      </c>
      <c r="C885" s="2" t="s">
        <v>121</v>
      </c>
      <c r="D885" s="3">
        <v>15000</v>
      </c>
      <c r="E885" s="3">
        <v>1583.8</v>
      </c>
      <c r="F885" s="2">
        <v>0</v>
      </c>
      <c r="G885" s="2">
        <v>0</v>
      </c>
      <c r="H885" s="2">
        <f t="shared" si="13"/>
        <v>0</v>
      </c>
      <c r="I885" s="2" t="s">
        <v>59</v>
      </c>
      <c r="J885" s="2" t="s">
        <v>59</v>
      </c>
    </row>
    <row r="886" ht="19" customHeight="1" spans="1:10">
      <c r="A886" s="2">
        <v>3</v>
      </c>
      <c r="B886" s="2" t="s">
        <v>3279</v>
      </c>
      <c r="C886" s="2" t="s">
        <v>121</v>
      </c>
      <c r="D886" s="3">
        <v>15000</v>
      </c>
      <c r="E886" s="3">
        <v>1459.7</v>
      </c>
      <c r="F886" s="2">
        <v>0</v>
      </c>
      <c r="G886" s="2">
        <v>0</v>
      </c>
      <c r="H886" s="2">
        <f t="shared" si="13"/>
        <v>0</v>
      </c>
      <c r="I886" s="2" t="s">
        <v>59</v>
      </c>
      <c r="J886" s="2" t="s">
        <v>59</v>
      </c>
    </row>
    <row r="887" ht="19" customHeight="1" spans="1:10">
      <c r="A887" s="2">
        <v>3</v>
      </c>
      <c r="B887" s="2" t="s">
        <v>115</v>
      </c>
      <c r="C887" s="2" t="s">
        <v>121</v>
      </c>
      <c r="D887" s="3">
        <v>9000</v>
      </c>
      <c r="E887" s="3">
        <v>4926.1</v>
      </c>
      <c r="F887" s="2">
        <v>0</v>
      </c>
      <c r="G887" s="2">
        <v>0</v>
      </c>
      <c r="H887" s="2">
        <f t="shared" si="13"/>
        <v>0</v>
      </c>
      <c r="I887" s="2" t="s">
        <v>59</v>
      </c>
      <c r="J887" s="2" t="s">
        <v>59</v>
      </c>
    </row>
    <row r="888" ht="19" customHeight="1" spans="1:10">
      <c r="A888" s="2">
        <v>3</v>
      </c>
      <c r="B888" s="2" t="s">
        <v>524</v>
      </c>
      <c r="C888" s="2" t="s">
        <v>121</v>
      </c>
      <c r="D888" s="3">
        <v>9000</v>
      </c>
      <c r="E888" s="3">
        <v>8463.2</v>
      </c>
      <c r="F888" s="2">
        <v>0</v>
      </c>
      <c r="G888" s="2">
        <v>0</v>
      </c>
      <c r="H888" s="2">
        <f t="shared" si="13"/>
        <v>0</v>
      </c>
      <c r="I888" s="2" t="s">
        <v>59</v>
      </c>
      <c r="J888" s="2" t="s">
        <v>59</v>
      </c>
    </row>
    <row r="889" ht="19" customHeight="1" spans="1:10">
      <c r="A889" s="2">
        <v>3</v>
      </c>
      <c r="B889" s="2" t="s">
        <v>175</v>
      </c>
      <c r="C889" s="2" t="s">
        <v>121</v>
      </c>
      <c r="D889" s="3">
        <v>9000</v>
      </c>
      <c r="E889" s="3">
        <v>7409.9</v>
      </c>
      <c r="F889" s="2">
        <v>0</v>
      </c>
      <c r="G889" s="2">
        <v>0</v>
      </c>
      <c r="H889" s="2">
        <f t="shared" si="13"/>
        <v>0</v>
      </c>
      <c r="I889" s="2" t="s">
        <v>113</v>
      </c>
      <c r="J889" s="2" t="s">
        <v>59</v>
      </c>
    </row>
    <row r="890" ht="19" customHeight="1" spans="1:10">
      <c r="A890" s="2">
        <v>3</v>
      </c>
      <c r="B890" s="2" t="s">
        <v>663</v>
      </c>
      <c r="C890" s="2" t="s">
        <v>121</v>
      </c>
      <c r="D890" s="3">
        <v>9000</v>
      </c>
      <c r="E890" s="3">
        <v>6143</v>
      </c>
      <c r="F890" s="2">
        <v>0</v>
      </c>
      <c r="G890" s="2">
        <v>0</v>
      </c>
      <c r="H890" s="2">
        <f t="shared" si="13"/>
        <v>0</v>
      </c>
      <c r="I890" s="2" t="s">
        <v>59</v>
      </c>
      <c r="J890" s="2" t="s">
        <v>59</v>
      </c>
    </row>
    <row r="891" ht="19" customHeight="1" spans="1:10">
      <c r="A891" s="2">
        <v>3</v>
      </c>
      <c r="B891" s="2" t="s">
        <v>3338</v>
      </c>
      <c r="C891" s="2" t="s">
        <v>121</v>
      </c>
      <c r="D891" s="3">
        <v>9000</v>
      </c>
      <c r="E891" s="3">
        <v>8589.9</v>
      </c>
      <c r="F891" s="2">
        <v>0</v>
      </c>
      <c r="G891" s="2">
        <v>0</v>
      </c>
      <c r="H891" s="2">
        <f t="shared" si="13"/>
        <v>0</v>
      </c>
      <c r="I891" s="2" t="s">
        <v>113</v>
      </c>
      <c r="J891" s="2" t="s">
        <v>59</v>
      </c>
    </row>
    <row r="892" ht="19" customHeight="1" spans="1:10">
      <c r="A892" s="2">
        <v>3</v>
      </c>
      <c r="B892" s="2" t="s">
        <v>668</v>
      </c>
      <c r="C892" s="2" t="s">
        <v>121</v>
      </c>
      <c r="D892" s="3">
        <v>3107.14</v>
      </c>
      <c r="E892" s="3">
        <v>2413.3</v>
      </c>
      <c r="F892" s="2">
        <v>0</v>
      </c>
      <c r="G892" s="2">
        <v>0</v>
      </c>
      <c r="H892" s="2">
        <f t="shared" si="13"/>
        <v>0</v>
      </c>
      <c r="I892" s="2" t="s">
        <v>59</v>
      </c>
      <c r="J892" s="2" t="s">
        <v>59</v>
      </c>
    </row>
    <row r="893" ht="19" customHeight="1" spans="1:10">
      <c r="A893" s="2">
        <v>3</v>
      </c>
      <c r="B893" s="2" t="s">
        <v>539</v>
      </c>
      <c r="C893" s="2" t="s">
        <v>121</v>
      </c>
      <c r="D893" s="3">
        <v>9000</v>
      </c>
      <c r="E893" s="3">
        <v>10819.9</v>
      </c>
      <c r="F893" s="2">
        <v>0</v>
      </c>
      <c r="G893" s="2">
        <v>0</v>
      </c>
      <c r="H893" s="2">
        <f t="shared" si="13"/>
        <v>0</v>
      </c>
      <c r="I893" s="2" t="s">
        <v>113</v>
      </c>
      <c r="J893" s="2" t="s">
        <v>59</v>
      </c>
    </row>
    <row r="894" ht="19" customHeight="1" spans="1:10">
      <c r="A894" s="2">
        <v>3</v>
      </c>
      <c r="B894" s="2" t="s">
        <v>669</v>
      </c>
      <c r="C894" s="2" t="s">
        <v>121</v>
      </c>
      <c r="D894" s="3">
        <v>9000</v>
      </c>
      <c r="E894" s="3">
        <v>24971.9</v>
      </c>
      <c r="F894" s="2">
        <v>5</v>
      </c>
      <c r="G894" s="2">
        <v>2</v>
      </c>
      <c r="H894" s="2">
        <f t="shared" si="13"/>
        <v>3</v>
      </c>
      <c r="I894" s="2" t="s">
        <v>113</v>
      </c>
      <c r="J894" s="2" t="s">
        <v>59</v>
      </c>
    </row>
    <row r="895" ht="19" customHeight="1" spans="1:10">
      <c r="A895" s="2">
        <v>3</v>
      </c>
      <c r="B895" s="2" t="s">
        <v>3370</v>
      </c>
      <c r="C895" s="2" t="s">
        <v>121</v>
      </c>
      <c r="D895" s="3">
        <v>7354.84</v>
      </c>
      <c r="E895" s="3">
        <v>2738.2</v>
      </c>
      <c r="F895" s="2">
        <v>0</v>
      </c>
      <c r="G895" s="2">
        <v>0</v>
      </c>
      <c r="H895" s="2">
        <f t="shared" si="13"/>
        <v>0</v>
      </c>
      <c r="I895" s="2" t="s">
        <v>113</v>
      </c>
      <c r="J895" s="2" t="s">
        <v>59</v>
      </c>
    </row>
    <row r="896" ht="19" customHeight="1" spans="1:10">
      <c r="A896" s="2">
        <v>3</v>
      </c>
      <c r="B896" s="2" t="s">
        <v>3372</v>
      </c>
      <c r="C896" s="2" t="s">
        <v>121</v>
      </c>
      <c r="D896" s="3">
        <v>9000</v>
      </c>
      <c r="E896" s="3">
        <v>13485.3</v>
      </c>
      <c r="F896" s="2">
        <v>1</v>
      </c>
      <c r="G896" s="2">
        <v>0</v>
      </c>
      <c r="H896" s="2">
        <f t="shared" si="13"/>
        <v>1</v>
      </c>
      <c r="I896" s="2" t="s">
        <v>113</v>
      </c>
      <c r="J896" s="2" t="s">
        <v>59</v>
      </c>
    </row>
    <row r="897" ht="19" customHeight="1" spans="1:10">
      <c r="A897" s="2">
        <v>3</v>
      </c>
      <c r="B897" s="2" t="s">
        <v>547</v>
      </c>
      <c r="C897" s="2" t="s">
        <v>121</v>
      </c>
      <c r="D897" s="3">
        <v>9000</v>
      </c>
      <c r="E897" s="3">
        <v>12880</v>
      </c>
      <c r="F897" s="2">
        <v>1</v>
      </c>
      <c r="G897" s="2">
        <v>1</v>
      </c>
      <c r="H897" s="2">
        <f t="shared" si="13"/>
        <v>0</v>
      </c>
      <c r="I897" s="2" t="s">
        <v>113</v>
      </c>
      <c r="J897" s="2" t="s">
        <v>59</v>
      </c>
    </row>
    <row r="898" ht="19" customHeight="1" spans="1:10">
      <c r="A898" s="2">
        <v>3</v>
      </c>
      <c r="B898" s="2" t="s">
        <v>548</v>
      </c>
      <c r="C898" s="2" t="s">
        <v>121</v>
      </c>
      <c r="D898" s="3">
        <v>9000</v>
      </c>
      <c r="E898" s="3">
        <v>4337.6</v>
      </c>
      <c r="F898" s="2">
        <v>0</v>
      </c>
      <c r="G898" s="2">
        <v>0</v>
      </c>
      <c r="H898" s="2">
        <f t="shared" ref="H898:H961" si="14">MAX(0,F898-G898)</f>
        <v>0</v>
      </c>
      <c r="I898" s="2" t="s">
        <v>59</v>
      </c>
      <c r="J898" s="2" t="s">
        <v>59</v>
      </c>
    </row>
    <row r="899" ht="19" customHeight="1" spans="1:10">
      <c r="A899" s="2">
        <v>3</v>
      </c>
      <c r="B899" s="2" t="s">
        <v>549</v>
      </c>
      <c r="C899" s="2" t="s">
        <v>121</v>
      </c>
      <c r="D899" s="3">
        <v>9000</v>
      </c>
      <c r="E899" s="3">
        <v>1182.7</v>
      </c>
      <c r="F899" s="2">
        <v>0</v>
      </c>
      <c r="G899" s="2">
        <v>0</v>
      </c>
      <c r="H899" s="2">
        <f t="shared" si="14"/>
        <v>0</v>
      </c>
      <c r="I899" s="2" t="s">
        <v>59</v>
      </c>
      <c r="J899" s="2" t="s">
        <v>59</v>
      </c>
    </row>
    <row r="900" ht="19" customHeight="1" spans="1:10">
      <c r="A900" s="2">
        <v>3</v>
      </c>
      <c r="B900" s="2" t="s">
        <v>550</v>
      </c>
      <c r="C900" s="2" t="s">
        <v>121</v>
      </c>
      <c r="D900" s="3">
        <v>1838.71</v>
      </c>
      <c r="E900" s="3">
        <v>1888.6</v>
      </c>
      <c r="F900" s="2">
        <v>0</v>
      </c>
      <c r="G900" s="2">
        <v>0</v>
      </c>
      <c r="H900" s="2">
        <f t="shared" si="14"/>
        <v>0</v>
      </c>
      <c r="I900" s="2" t="s">
        <v>113</v>
      </c>
      <c r="J900" s="2" t="s">
        <v>59</v>
      </c>
    </row>
    <row r="901" ht="19" customHeight="1" spans="1:10">
      <c r="A901" s="2">
        <v>3</v>
      </c>
      <c r="B901" s="2" t="s">
        <v>3385</v>
      </c>
      <c r="C901" s="2" t="s">
        <v>121</v>
      </c>
      <c r="D901" s="3">
        <v>9000</v>
      </c>
      <c r="E901" s="3">
        <v>3291.2</v>
      </c>
      <c r="F901" s="2">
        <v>0</v>
      </c>
      <c r="G901" s="2">
        <v>0</v>
      </c>
      <c r="H901" s="2">
        <f t="shared" si="14"/>
        <v>0</v>
      </c>
      <c r="I901" s="2" t="s">
        <v>59</v>
      </c>
      <c r="J901" s="2" t="s">
        <v>59</v>
      </c>
    </row>
    <row r="902" ht="19" customHeight="1" spans="1:10">
      <c r="A902" s="2">
        <v>3</v>
      </c>
      <c r="B902" s="2" t="s">
        <v>551</v>
      </c>
      <c r="C902" s="2" t="s">
        <v>121</v>
      </c>
      <c r="D902" s="3">
        <v>9000</v>
      </c>
      <c r="E902" s="3">
        <v>5406.7</v>
      </c>
      <c r="F902" s="2">
        <v>0</v>
      </c>
      <c r="G902" s="2">
        <v>0</v>
      </c>
      <c r="H902" s="2">
        <f t="shared" si="14"/>
        <v>0</v>
      </c>
      <c r="I902" s="2" t="s">
        <v>59</v>
      </c>
      <c r="J902" s="2" t="s">
        <v>59</v>
      </c>
    </row>
    <row r="903" ht="19" customHeight="1" spans="1:10">
      <c r="A903" s="2">
        <v>3</v>
      </c>
      <c r="B903" s="2" t="s">
        <v>3388</v>
      </c>
      <c r="C903" s="2" t="s">
        <v>121</v>
      </c>
      <c r="D903" s="3">
        <v>9000</v>
      </c>
      <c r="E903" s="3">
        <v>2416.7</v>
      </c>
      <c r="F903" s="2">
        <v>0</v>
      </c>
      <c r="G903" s="2">
        <v>0</v>
      </c>
      <c r="H903" s="2">
        <f t="shared" si="14"/>
        <v>0</v>
      </c>
      <c r="I903" s="2" t="s">
        <v>59</v>
      </c>
      <c r="J903" s="2" t="s">
        <v>59</v>
      </c>
    </row>
    <row r="904" ht="19" customHeight="1" spans="1:10">
      <c r="A904" s="2">
        <v>3</v>
      </c>
      <c r="B904" s="2" t="s">
        <v>552</v>
      </c>
      <c r="C904" s="2" t="s">
        <v>121</v>
      </c>
      <c r="D904" s="3">
        <v>9000</v>
      </c>
      <c r="E904" s="3">
        <v>8253.3</v>
      </c>
      <c r="F904" s="2">
        <v>0</v>
      </c>
      <c r="G904" s="2">
        <v>0</v>
      </c>
      <c r="H904" s="2">
        <f t="shared" si="14"/>
        <v>0</v>
      </c>
      <c r="I904" s="2" t="s">
        <v>113</v>
      </c>
      <c r="J904" s="2" t="s">
        <v>59</v>
      </c>
    </row>
    <row r="905" ht="19" customHeight="1" spans="1:10">
      <c r="A905" s="2">
        <v>3</v>
      </c>
      <c r="B905" s="2" t="s">
        <v>672</v>
      </c>
      <c r="C905" s="2" t="s">
        <v>121</v>
      </c>
      <c r="D905" s="3">
        <v>3107.14</v>
      </c>
      <c r="E905" s="3">
        <v>3025</v>
      </c>
      <c r="F905" s="2">
        <v>0</v>
      </c>
      <c r="G905" s="2">
        <v>0</v>
      </c>
      <c r="H905" s="2">
        <f t="shared" si="14"/>
        <v>0</v>
      </c>
      <c r="I905" s="2" t="s">
        <v>113</v>
      </c>
      <c r="J905" s="2" t="s">
        <v>59</v>
      </c>
    </row>
    <row r="906" ht="19" customHeight="1" spans="1:10">
      <c r="A906" s="2">
        <v>3</v>
      </c>
      <c r="B906" s="2" t="s">
        <v>3402</v>
      </c>
      <c r="C906" s="2" t="s">
        <v>121</v>
      </c>
      <c r="D906" s="3">
        <v>9000</v>
      </c>
      <c r="E906" s="3">
        <v>227.1</v>
      </c>
      <c r="F906" s="2">
        <v>0</v>
      </c>
      <c r="G906" s="2">
        <v>0</v>
      </c>
      <c r="H906" s="2">
        <f t="shared" si="14"/>
        <v>0</v>
      </c>
      <c r="I906" s="2" t="s">
        <v>59</v>
      </c>
      <c r="J906" s="2" t="s">
        <v>59</v>
      </c>
    </row>
    <row r="907" ht="19" customHeight="1" spans="1:10">
      <c r="A907" s="2">
        <v>3</v>
      </c>
      <c r="B907" s="2" t="s">
        <v>119</v>
      </c>
      <c r="C907" s="2" t="s">
        <v>3273</v>
      </c>
      <c r="D907" s="3">
        <v>1161.29</v>
      </c>
      <c r="E907" s="3">
        <v>0.1</v>
      </c>
      <c r="F907" s="2">
        <v>0</v>
      </c>
      <c r="G907" s="2">
        <v>0</v>
      </c>
      <c r="H907" s="2">
        <f t="shared" si="14"/>
        <v>0</v>
      </c>
      <c r="I907" s="2" t="s">
        <v>59</v>
      </c>
      <c r="J907" s="2" t="s">
        <v>59</v>
      </c>
    </row>
    <row r="908" ht="19" customHeight="1" spans="1:10">
      <c r="A908" s="2">
        <v>3</v>
      </c>
      <c r="B908" s="2" t="s">
        <v>138</v>
      </c>
      <c r="C908" s="2" t="s">
        <v>3273</v>
      </c>
      <c r="D908" s="3">
        <v>1161.29</v>
      </c>
      <c r="E908" s="3">
        <v>0</v>
      </c>
      <c r="F908" s="2">
        <v>0</v>
      </c>
      <c r="G908" s="2">
        <v>0</v>
      </c>
      <c r="H908" s="2">
        <f t="shared" si="14"/>
        <v>0</v>
      </c>
      <c r="I908" s="2" t="s">
        <v>59</v>
      </c>
      <c r="J908" s="2" t="s">
        <v>59</v>
      </c>
    </row>
    <row r="909" ht="19" customHeight="1" spans="1:10">
      <c r="A909" s="2">
        <v>3</v>
      </c>
      <c r="B909" s="2" t="s">
        <v>347</v>
      </c>
      <c r="C909" s="2" t="s">
        <v>3273</v>
      </c>
      <c r="D909" s="3">
        <v>967.74</v>
      </c>
      <c r="E909" s="3">
        <v>0</v>
      </c>
      <c r="F909" s="2">
        <v>0</v>
      </c>
      <c r="G909" s="2">
        <v>0</v>
      </c>
      <c r="H909" s="2">
        <f t="shared" si="14"/>
        <v>0</v>
      </c>
      <c r="I909" s="2" t="s">
        <v>59</v>
      </c>
      <c r="J909" s="2" t="s">
        <v>59</v>
      </c>
    </row>
    <row r="910" ht="19" customHeight="1" spans="1:10">
      <c r="A910" s="2">
        <v>3</v>
      </c>
      <c r="B910" s="2" t="s">
        <v>170</v>
      </c>
      <c r="C910" s="2" t="s">
        <v>3273</v>
      </c>
      <c r="D910" s="3">
        <v>7838.71</v>
      </c>
      <c r="E910" s="3">
        <v>27805.9</v>
      </c>
      <c r="F910" s="2">
        <v>6</v>
      </c>
      <c r="G910" s="2">
        <v>2</v>
      </c>
      <c r="H910" s="2">
        <f t="shared" si="14"/>
        <v>4</v>
      </c>
      <c r="I910" s="2" t="s">
        <v>113</v>
      </c>
      <c r="J910" s="2" t="s">
        <v>59</v>
      </c>
    </row>
    <row r="911" ht="19" customHeight="1" spans="1:10">
      <c r="A911" s="2">
        <v>3</v>
      </c>
      <c r="B911" s="2" t="s">
        <v>3074</v>
      </c>
      <c r="C911" s="2" t="s">
        <v>444</v>
      </c>
      <c r="D911" s="3">
        <v>2806.45</v>
      </c>
      <c r="E911" s="3">
        <v>1447.7</v>
      </c>
      <c r="F911" s="2">
        <v>0</v>
      </c>
      <c r="G911" s="2">
        <v>0</v>
      </c>
      <c r="H911" s="2">
        <f t="shared" si="14"/>
        <v>0</v>
      </c>
      <c r="I911" s="2" t="s">
        <v>59</v>
      </c>
      <c r="J911" s="2" t="s">
        <v>59</v>
      </c>
    </row>
    <row r="912" ht="19" customHeight="1" spans="1:10">
      <c r="A912" s="2">
        <v>3</v>
      </c>
      <c r="B912" s="2" t="s">
        <v>601</v>
      </c>
      <c r="C912" s="2" t="s">
        <v>444</v>
      </c>
      <c r="D912" s="3">
        <v>2806.45</v>
      </c>
      <c r="E912" s="3">
        <v>754.1</v>
      </c>
      <c r="F912" s="2">
        <v>0</v>
      </c>
      <c r="G912" s="2">
        <v>0</v>
      </c>
      <c r="H912" s="2">
        <f t="shared" si="14"/>
        <v>0</v>
      </c>
      <c r="I912" s="2" t="s">
        <v>59</v>
      </c>
      <c r="J912" s="2" t="s">
        <v>59</v>
      </c>
    </row>
    <row r="913" ht="19" customHeight="1" spans="1:10">
      <c r="A913" s="2">
        <v>3</v>
      </c>
      <c r="B913" s="2" t="s">
        <v>523</v>
      </c>
      <c r="C913" s="2" t="s">
        <v>444</v>
      </c>
      <c r="D913" s="3">
        <v>6000</v>
      </c>
      <c r="E913" s="3">
        <v>4373.1</v>
      </c>
      <c r="F913" s="2">
        <v>0</v>
      </c>
      <c r="G913" s="2">
        <v>0</v>
      </c>
      <c r="H913" s="2">
        <f t="shared" si="14"/>
        <v>0</v>
      </c>
      <c r="I913" s="2" t="s">
        <v>59</v>
      </c>
      <c r="J913" s="2" t="s">
        <v>59</v>
      </c>
    </row>
    <row r="914" ht="19" customHeight="1" spans="1:10">
      <c r="A914" s="2">
        <v>3</v>
      </c>
      <c r="B914" s="2" t="s">
        <v>535</v>
      </c>
      <c r="C914" s="2" t="s">
        <v>444</v>
      </c>
      <c r="D914" s="3">
        <v>5142.86</v>
      </c>
      <c r="E914" s="3">
        <v>8289.7</v>
      </c>
      <c r="F914" s="2">
        <v>1</v>
      </c>
      <c r="G914" s="2">
        <v>0</v>
      </c>
      <c r="H914" s="2">
        <f t="shared" si="14"/>
        <v>1</v>
      </c>
      <c r="I914" s="2" t="s">
        <v>113</v>
      </c>
      <c r="J914" s="2" t="s">
        <v>59</v>
      </c>
    </row>
    <row r="915" ht="19" customHeight="1" spans="1:10">
      <c r="A915" s="2">
        <v>3</v>
      </c>
      <c r="B915" s="2" t="s">
        <v>554</v>
      </c>
      <c r="C915" s="2" t="s">
        <v>444</v>
      </c>
      <c r="D915" s="3">
        <v>2032.26</v>
      </c>
      <c r="E915" s="3">
        <v>2402.2</v>
      </c>
      <c r="F915" s="2">
        <v>0</v>
      </c>
      <c r="G915" s="2">
        <v>0</v>
      </c>
      <c r="H915" s="2">
        <f t="shared" si="14"/>
        <v>0</v>
      </c>
      <c r="I915" s="2" t="s">
        <v>113</v>
      </c>
      <c r="J915" s="2" t="s">
        <v>59</v>
      </c>
    </row>
    <row r="916" ht="19" customHeight="1" spans="1:10">
      <c r="A916" s="2">
        <v>3</v>
      </c>
      <c r="B916" s="2" t="s">
        <v>310</v>
      </c>
      <c r="C916" s="2" t="s">
        <v>312</v>
      </c>
      <c r="D916" s="3">
        <v>12000</v>
      </c>
      <c r="E916" s="3">
        <v>6966.5</v>
      </c>
      <c r="F916" s="2">
        <v>0</v>
      </c>
      <c r="G916" s="2">
        <v>0</v>
      </c>
      <c r="H916" s="2">
        <f t="shared" si="14"/>
        <v>0</v>
      </c>
      <c r="I916" s="2" t="s">
        <v>113</v>
      </c>
      <c r="J916" s="2" t="s">
        <v>59</v>
      </c>
    </row>
    <row r="917" ht="19" customHeight="1" spans="1:10">
      <c r="A917" s="2">
        <v>3</v>
      </c>
      <c r="B917" s="2" t="s">
        <v>316</v>
      </c>
      <c r="C917" s="2" t="s">
        <v>312</v>
      </c>
      <c r="D917" s="3">
        <v>12000</v>
      </c>
      <c r="E917" s="3">
        <v>8490.6</v>
      </c>
      <c r="F917" s="2">
        <v>0</v>
      </c>
      <c r="G917" s="2">
        <v>0</v>
      </c>
      <c r="H917" s="2">
        <f t="shared" si="14"/>
        <v>0</v>
      </c>
      <c r="I917" s="2" t="s">
        <v>113</v>
      </c>
      <c r="J917" s="2" t="s">
        <v>59</v>
      </c>
    </row>
    <row r="918" ht="19" customHeight="1" spans="1:10">
      <c r="A918" s="2">
        <v>3</v>
      </c>
      <c r="B918" s="2" t="s">
        <v>317</v>
      </c>
      <c r="C918" s="2" t="s">
        <v>312</v>
      </c>
      <c r="D918" s="3">
        <v>12000</v>
      </c>
      <c r="E918" s="3">
        <v>10047.6</v>
      </c>
      <c r="F918" s="2">
        <v>0</v>
      </c>
      <c r="G918" s="2">
        <v>0</v>
      </c>
      <c r="H918" s="2">
        <f t="shared" si="14"/>
        <v>0</v>
      </c>
      <c r="I918" s="2" t="s">
        <v>113</v>
      </c>
      <c r="J918" s="2" t="s">
        <v>59</v>
      </c>
    </row>
    <row r="919" ht="19" customHeight="1" spans="1:10">
      <c r="A919" s="2">
        <v>3</v>
      </c>
      <c r="B919" s="2" t="s">
        <v>321</v>
      </c>
      <c r="C919" s="2" t="s">
        <v>312</v>
      </c>
      <c r="D919" s="3">
        <v>14516.13</v>
      </c>
      <c r="E919" s="3">
        <v>4793</v>
      </c>
      <c r="F919" s="2">
        <v>0</v>
      </c>
      <c r="G919" s="2">
        <v>0</v>
      </c>
      <c r="H919" s="2">
        <f t="shared" si="14"/>
        <v>0</v>
      </c>
      <c r="I919" s="2" t="s">
        <v>59</v>
      </c>
      <c r="J919" s="2" t="s">
        <v>59</v>
      </c>
    </row>
    <row r="920" ht="19" customHeight="1" spans="1:10">
      <c r="A920" s="2">
        <v>3</v>
      </c>
      <c r="B920" s="2" t="s">
        <v>332</v>
      </c>
      <c r="C920" s="2" t="s">
        <v>312</v>
      </c>
      <c r="D920" s="3">
        <v>18000</v>
      </c>
      <c r="E920" s="3">
        <v>7691.9</v>
      </c>
      <c r="F920" s="2">
        <v>0</v>
      </c>
      <c r="G920" s="2">
        <v>0</v>
      </c>
      <c r="H920" s="2">
        <f t="shared" si="14"/>
        <v>0</v>
      </c>
      <c r="I920" s="2" t="s">
        <v>59</v>
      </c>
      <c r="J920" s="2" t="s">
        <v>59</v>
      </c>
    </row>
    <row r="921" ht="19" customHeight="1" spans="1:10">
      <c r="A921" s="2">
        <v>3</v>
      </c>
      <c r="B921" s="2" t="s">
        <v>333</v>
      </c>
      <c r="C921" s="2" t="s">
        <v>312</v>
      </c>
      <c r="D921" s="3">
        <v>14322.58</v>
      </c>
      <c r="E921" s="3">
        <v>14033.4</v>
      </c>
      <c r="F921" s="2">
        <v>0</v>
      </c>
      <c r="G921" s="2">
        <v>0</v>
      </c>
      <c r="H921" s="2">
        <f t="shared" si="14"/>
        <v>0</v>
      </c>
      <c r="I921" s="2" t="s">
        <v>113</v>
      </c>
      <c r="J921" s="2" t="s">
        <v>59</v>
      </c>
    </row>
    <row r="922" ht="19" customHeight="1" spans="1:10">
      <c r="A922" s="2">
        <v>3</v>
      </c>
      <c r="B922" s="2" t="s">
        <v>334</v>
      </c>
      <c r="C922" s="2" t="s">
        <v>312</v>
      </c>
      <c r="D922" s="3">
        <v>12000</v>
      </c>
      <c r="E922" s="3">
        <v>12305.9</v>
      </c>
      <c r="F922" s="2">
        <v>0</v>
      </c>
      <c r="G922" s="2">
        <v>0</v>
      </c>
      <c r="H922" s="2">
        <f t="shared" si="14"/>
        <v>0</v>
      </c>
      <c r="I922" s="2" t="s">
        <v>113</v>
      </c>
      <c r="J922" s="2" t="s">
        <v>59</v>
      </c>
    </row>
    <row r="923" ht="19" customHeight="1" spans="1:10">
      <c r="A923" s="2">
        <v>3</v>
      </c>
      <c r="B923" s="2" t="s">
        <v>337</v>
      </c>
      <c r="C923" s="2" t="s">
        <v>312</v>
      </c>
      <c r="D923" s="3">
        <v>12580.65</v>
      </c>
      <c r="E923" s="3">
        <v>9193.9</v>
      </c>
      <c r="F923" s="2">
        <v>0</v>
      </c>
      <c r="G923" s="2">
        <v>0</v>
      </c>
      <c r="H923" s="2">
        <f t="shared" si="14"/>
        <v>0</v>
      </c>
      <c r="I923" s="2" t="s">
        <v>113</v>
      </c>
      <c r="J923" s="2" t="s">
        <v>59</v>
      </c>
    </row>
    <row r="924" ht="19" customHeight="1" spans="1:10">
      <c r="A924" s="2">
        <v>3</v>
      </c>
      <c r="B924" s="2" t="s">
        <v>214</v>
      </c>
      <c r="C924" s="2" t="s">
        <v>312</v>
      </c>
      <c r="D924" s="3">
        <v>12580.65</v>
      </c>
      <c r="E924" s="3">
        <v>9314.8</v>
      </c>
      <c r="F924" s="2">
        <v>0</v>
      </c>
      <c r="G924" s="2">
        <v>0</v>
      </c>
      <c r="H924" s="2">
        <f t="shared" si="14"/>
        <v>0</v>
      </c>
      <c r="I924" s="2" t="s">
        <v>113</v>
      </c>
      <c r="J924" s="2" t="s">
        <v>59</v>
      </c>
    </row>
    <row r="925" ht="19" customHeight="1" spans="1:10">
      <c r="A925" s="2">
        <v>3</v>
      </c>
      <c r="B925" s="2" t="s">
        <v>3415</v>
      </c>
      <c r="C925" s="2" t="s">
        <v>312</v>
      </c>
      <c r="D925" s="3">
        <v>12000</v>
      </c>
      <c r="E925" s="3">
        <v>7268.9</v>
      </c>
      <c r="F925" s="2">
        <v>0</v>
      </c>
      <c r="G925" s="2">
        <v>0</v>
      </c>
      <c r="H925" s="2">
        <f t="shared" si="14"/>
        <v>0</v>
      </c>
      <c r="I925" s="2" t="s">
        <v>113</v>
      </c>
      <c r="J925" s="2" t="s">
        <v>59</v>
      </c>
    </row>
    <row r="926" ht="19" customHeight="1" spans="1:10">
      <c r="A926" s="2">
        <v>3</v>
      </c>
      <c r="B926" s="2" t="s">
        <v>338</v>
      </c>
      <c r="C926" s="2" t="s">
        <v>312</v>
      </c>
      <c r="D926" s="3">
        <v>14516.13</v>
      </c>
      <c r="E926" s="3">
        <v>6959.6</v>
      </c>
      <c r="F926" s="2">
        <v>0</v>
      </c>
      <c r="G926" s="2">
        <v>0</v>
      </c>
      <c r="H926" s="2">
        <f t="shared" si="14"/>
        <v>0</v>
      </c>
      <c r="I926" s="2" t="s">
        <v>59</v>
      </c>
      <c r="J926" s="2" t="s">
        <v>59</v>
      </c>
    </row>
    <row r="927" ht="19" customHeight="1" spans="1:10">
      <c r="A927" s="2">
        <v>3</v>
      </c>
      <c r="B927" s="2" t="s">
        <v>3493</v>
      </c>
      <c r="C927" s="2" t="s">
        <v>312</v>
      </c>
      <c r="D927" s="3">
        <v>4451.61</v>
      </c>
      <c r="E927" s="3">
        <v>7068.8</v>
      </c>
      <c r="F927" s="2">
        <v>0</v>
      </c>
      <c r="G927" s="2">
        <v>0</v>
      </c>
      <c r="H927" s="2">
        <f t="shared" si="14"/>
        <v>0</v>
      </c>
      <c r="I927" s="2" t="s">
        <v>113</v>
      </c>
      <c r="J927" s="2" t="s">
        <v>59</v>
      </c>
    </row>
    <row r="928" ht="19" customHeight="1" spans="1:10">
      <c r="A928" s="2">
        <v>3</v>
      </c>
      <c r="B928" s="2" t="s">
        <v>339</v>
      </c>
      <c r="C928" s="2" t="s">
        <v>312</v>
      </c>
      <c r="D928" s="3">
        <v>1354.84</v>
      </c>
      <c r="E928" s="3">
        <v>1285.5</v>
      </c>
      <c r="F928" s="2">
        <v>0</v>
      </c>
      <c r="G928" s="2">
        <v>0</v>
      </c>
      <c r="H928" s="2">
        <f t="shared" si="14"/>
        <v>0</v>
      </c>
      <c r="I928" s="2" t="s">
        <v>113</v>
      </c>
      <c r="J928" s="2" t="s">
        <v>59</v>
      </c>
    </row>
    <row r="929" ht="19" customHeight="1" spans="1:10">
      <c r="A929" s="2">
        <v>3</v>
      </c>
      <c r="B929" s="2" t="s">
        <v>341</v>
      </c>
      <c r="C929" s="2" t="s">
        <v>312</v>
      </c>
      <c r="D929" s="3">
        <v>16258.06</v>
      </c>
      <c r="E929" s="3">
        <v>11578.5</v>
      </c>
      <c r="F929" s="2">
        <v>0</v>
      </c>
      <c r="G929" s="2">
        <v>0</v>
      </c>
      <c r="H929" s="2">
        <f t="shared" si="14"/>
        <v>0</v>
      </c>
      <c r="I929" s="2" t="s">
        <v>113</v>
      </c>
      <c r="J929" s="2" t="s">
        <v>59</v>
      </c>
    </row>
    <row r="930" ht="19" customHeight="1" spans="1:10">
      <c r="A930" s="2">
        <v>3</v>
      </c>
      <c r="B930" s="2" t="s">
        <v>342</v>
      </c>
      <c r="C930" s="2" t="s">
        <v>312</v>
      </c>
      <c r="D930" s="3">
        <v>14516.13</v>
      </c>
      <c r="E930" s="3">
        <v>9633.3</v>
      </c>
      <c r="F930" s="2">
        <v>0</v>
      </c>
      <c r="G930" s="2">
        <v>0</v>
      </c>
      <c r="H930" s="2">
        <f t="shared" si="14"/>
        <v>0</v>
      </c>
      <c r="I930" s="2" t="s">
        <v>113</v>
      </c>
      <c r="J930" s="2" t="s">
        <v>59</v>
      </c>
    </row>
    <row r="931" ht="19" customHeight="1" spans="1:10">
      <c r="A931" s="2">
        <v>3</v>
      </c>
      <c r="B931" s="2" t="s">
        <v>344</v>
      </c>
      <c r="C931" s="2" t="s">
        <v>312</v>
      </c>
      <c r="D931" s="3">
        <v>5225.81</v>
      </c>
      <c r="E931" s="3">
        <v>3133.2</v>
      </c>
      <c r="F931" s="2">
        <v>0</v>
      </c>
      <c r="G931" s="2">
        <v>0</v>
      </c>
      <c r="H931" s="2">
        <f t="shared" si="14"/>
        <v>0</v>
      </c>
      <c r="I931" s="2" t="s">
        <v>113</v>
      </c>
      <c r="J931" s="2" t="s">
        <v>59</v>
      </c>
    </row>
    <row r="932" ht="19" customHeight="1" spans="1:10">
      <c r="A932" s="2">
        <v>3</v>
      </c>
      <c r="B932" s="2" t="s">
        <v>588</v>
      </c>
      <c r="C932" s="2" t="s">
        <v>3070</v>
      </c>
      <c r="D932" s="3">
        <v>9000</v>
      </c>
      <c r="E932" s="3">
        <v>3357.8</v>
      </c>
      <c r="F932" s="2">
        <v>0</v>
      </c>
      <c r="G932" s="2">
        <v>0</v>
      </c>
      <c r="H932" s="2">
        <f t="shared" si="14"/>
        <v>0</v>
      </c>
      <c r="I932" s="2" t="s">
        <v>59</v>
      </c>
      <c r="J932" s="2" t="s">
        <v>59</v>
      </c>
    </row>
    <row r="933" ht="19" customHeight="1" spans="1:10">
      <c r="A933" s="2">
        <v>3</v>
      </c>
      <c r="B933" s="2" t="s">
        <v>608</v>
      </c>
      <c r="C933" s="2" t="s">
        <v>3070</v>
      </c>
      <c r="D933" s="3">
        <v>9000</v>
      </c>
      <c r="E933" s="3">
        <v>4168.7</v>
      </c>
      <c r="F933" s="2">
        <v>0</v>
      </c>
      <c r="G933" s="2">
        <v>0</v>
      </c>
      <c r="H933" s="2">
        <f t="shared" si="14"/>
        <v>0</v>
      </c>
      <c r="I933" s="2" t="s">
        <v>59</v>
      </c>
      <c r="J933" s="2" t="s">
        <v>59</v>
      </c>
    </row>
    <row r="934" ht="19" customHeight="1" spans="1:10">
      <c r="A934" s="2">
        <v>3</v>
      </c>
      <c r="B934" s="2" t="s">
        <v>3118</v>
      </c>
      <c r="C934" s="2" t="s">
        <v>3070</v>
      </c>
      <c r="D934" s="3">
        <v>9000</v>
      </c>
      <c r="E934" s="3">
        <v>3172.5</v>
      </c>
      <c r="F934" s="2">
        <v>0</v>
      </c>
      <c r="G934" s="2">
        <v>0</v>
      </c>
      <c r="H934" s="2">
        <f t="shared" si="14"/>
        <v>0</v>
      </c>
      <c r="I934" s="2" t="s">
        <v>59</v>
      </c>
      <c r="J934" s="2" t="s">
        <v>59</v>
      </c>
    </row>
    <row r="935" ht="19" customHeight="1" spans="1:10">
      <c r="A935" s="2">
        <v>3</v>
      </c>
      <c r="B935" s="2" t="s">
        <v>618</v>
      </c>
      <c r="C935" s="2" t="s">
        <v>3070</v>
      </c>
      <c r="D935" s="3">
        <v>9000</v>
      </c>
      <c r="E935" s="3">
        <v>6896</v>
      </c>
      <c r="F935" s="2">
        <v>0</v>
      </c>
      <c r="G935" s="2">
        <v>0</v>
      </c>
      <c r="H935" s="2">
        <f t="shared" si="14"/>
        <v>0</v>
      </c>
      <c r="I935" s="2" t="s">
        <v>59</v>
      </c>
      <c r="J935" s="2" t="s">
        <v>59</v>
      </c>
    </row>
    <row r="936" ht="19" customHeight="1" spans="1:10">
      <c r="A936" s="2">
        <v>3</v>
      </c>
      <c r="B936" s="2" t="s">
        <v>3132</v>
      </c>
      <c r="C936" s="2" t="s">
        <v>3070</v>
      </c>
      <c r="D936" s="3">
        <v>9000</v>
      </c>
      <c r="E936" s="3">
        <v>3792.7</v>
      </c>
      <c r="F936" s="2">
        <v>0</v>
      </c>
      <c r="G936" s="2">
        <v>0</v>
      </c>
      <c r="H936" s="2">
        <f t="shared" si="14"/>
        <v>0</v>
      </c>
      <c r="I936" s="2" t="s">
        <v>59</v>
      </c>
      <c r="J936" s="2" t="s">
        <v>59</v>
      </c>
    </row>
    <row r="937" ht="19" customHeight="1" spans="1:10">
      <c r="A937" s="2">
        <v>3</v>
      </c>
      <c r="B937" s="2" t="s">
        <v>505</v>
      </c>
      <c r="C937" s="2" t="s">
        <v>3070</v>
      </c>
      <c r="D937" s="3">
        <v>6967.74</v>
      </c>
      <c r="E937" s="3">
        <v>8823</v>
      </c>
      <c r="F937" s="2">
        <v>0</v>
      </c>
      <c r="G937" s="2">
        <v>0</v>
      </c>
      <c r="H937" s="2">
        <f t="shared" si="14"/>
        <v>0</v>
      </c>
      <c r="I937" s="2" t="s">
        <v>113</v>
      </c>
      <c r="J937" s="2" t="s">
        <v>59</v>
      </c>
    </row>
    <row r="938" ht="19" customHeight="1" spans="1:10">
      <c r="A938" s="2">
        <v>3</v>
      </c>
      <c r="B938" s="2" t="s">
        <v>3217</v>
      </c>
      <c r="C938" s="2" t="s">
        <v>3070</v>
      </c>
      <c r="D938" s="3">
        <v>15000</v>
      </c>
      <c r="E938" s="3">
        <v>553.5</v>
      </c>
      <c r="F938" s="2">
        <v>0</v>
      </c>
      <c r="G938" s="2">
        <v>0</v>
      </c>
      <c r="H938" s="2">
        <f t="shared" si="14"/>
        <v>0</v>
      </c>
      <c r="I938" s="2" t="s">
        <v>59</v>
      </c>
      <c r="J938" s="2" t="s">
        <v>59</v>
      </c>
    </row>
    <row r="939" ht="19" customHeight="1" spans="1:10">
      <c r="A939" s="2">
        <v>3</v>
      </c>
      <c r="B939" s="2" t="s">
        <v>3251</v>
      </c>
      <c r="C939" s="2" t="s">
        <v>3070</v>
      </c>
      <c r="D939" s="3">
        <v>9000</v>
      </c>
      <c r="E939" s="3">
        <v>9179.1</v>
      </c>
      <c r="F939" s="2">
        <v>0</v>
      </c>
      <c r="G939" s="2">
        <v>0</v>
      </c>
      <c r="H939" s="2">
        <f t="shared" si="14"/>
        <v>0</v>
      </c>
      <c r="I939" s="2" t="s">
        <v>113</v>
      </c>
      <c r="J939" s="2" t="s">
        <v>59</v>
      </c>
    </row>
    <row r="940" ht="19" customHeight="1" spans="1:10">
      <c r="A940" s="2">
        <v>3</v>
      </c>
      <c r="B940" s="2" t="s">
        <v>3265</v>
      </c>
      <c r="C940" s="2" t="s">
        <v>3070</v>
      </c>
      <c r="D940" s="3">
        <v>9000</v>
      </c>
      <c r="E940" s="3">
        <v>3450.5</v>
      </c>
      <c r="F940" s="2">
        <v>0</v>
      </c>
      <c r="G940" s="2">
        <v>0</v>
      </c>
      <c r="H940" s="2">
        <f t="shared" si="14"/>
        <v>0</v>
      </c>
      <c r="I940" s="2" t="s">
        <v>59</v>
      </c>
      <c r="J940" s="2" t="s">
        <v>59</v>
      </c>
    </row>
    <row r="941" ht="19" customHeight="1" spans="1:10">
      <c r="A941" s="2">
        <v>3</v>
      </c>
      <c r="B941" s="2" t="s">
        <v>3301</v>
      </c>
      <c r="C941" s="2" t="s">
        <v>3070</v>
      </c>
      <c r="D941" s="3">
        <v>6967.74</v>
      </c>
      <c r="E941" s="3">
        <v>6259.6</v>
      </c>
      <c r="F941" s="2">
        <v>0</v>
      </c>
      <c r="G941" s="2">
        <v>0</v>
      </c>
      <c r="H941" s="2">
        <f t="shared" si="14"/>
        <v>0</v>
      </c>
      <c r="I941" s="2" t="s">
        <v>59</v>
      </c>
      <c r="J941" s="2" t="s">
        <v>59</v>
      </c>
    </row>
    <row r="942" ht="19" customHeight="1" spans="1:10">
      <c r="A942" s="2">
        <v>3</v>
      </c>
      <c r="B942" s="2" t="s">
        <v>656</v>
      </c>
      <c r="C942" s="2" t="s">
        <v>3070</v>
      </c>
      <c r="D942" s="3">
        <v>9000</v>
      </c>
      <c r="E942" s="3">
        <v>6114.5</v>
      </c>
      <c r="F942" s="2">
        <v>0</v>
      </c>
      <c r="G942" s="2">
        <v>0</v>
      </c>
      <c r="H942" s="2">
        <f t="shared" si="14"/>
        <v>0</v>
      </c>
      <c r="I942" s="2" t="s">
        <v>59</v>
      </c>
      <c r="J942" s="2" t="s">
        <v>59</v>
      </c>
    </row>
    <row r="943" ht="19" customHeight="1" spans="1:10">
      <c r="A943" s="2">
        <v>3</v>
      </c>
      <c r="B943" s="2" t="s">
        <v>3319</v>
      </c>
      <c r="C943" s="2" t="s">
        <v>3070</v>
      </c>
      <c r="D943" s="3">
        <v>9000</v>
      </c>
      <c r="E943" s="3">
        <v>3076.1</v>
      </c>
      <c r="F943" s="2">
        <v>0</v>
      </c>
      <c r="G943" s="2">
        <v>0</v>
      </c>
      <c r="H943" s="2">
        <f t="shared" si="14"/>
        <v>0</v>
      </c>
      <c r="I943" s="2" t="s">
        <v>59</v>
      </c>
      <c r="J943" s="2" t="s">
        <v>59</v>
      </c>
    </row>
    <row r="944" ht="19" customHeight="1" spans="1:10">
      <c r="A944" s="2">
        <v>3</v>
      </c>
      <c r="B944" s="2" t="s">
        <v>661</v>
      </c>
      <c r="C944" s="2" t="s">
        <v>3070</v>
      </c>
      <c r="D944" s="3">
        <v>2806.45</v>
      </c>
      <c r="E944" s="3">
        <v>2479</v>
      </c>
      <c r="F944" s="2">
        <v>0</v>
      </c>
      <c r="G944" s="2">
        <v>0</v>
      </c>
      <c r="H944" s="2">
        <f t="shared" si="14"/>
        <v>0</v>
      </c>
      <c r="I944" s="2" t="s">
        <v>59</v>
      </c>
      <c r="J944" s="2" t="s">
        <v>59</v>
      </c>
    </row>
    <row r="945" ht="19" customHeight="1" spans="1:10">
      <c r="A945" s="2">
        <v>3</v>
      </c>
      <c r="B945" s="2" t="s">
        <v>675</v>
      </c>
      <c r="C945" s="2" t="s">
        <v>3070</v>
      </c>
      <c r="D945" s="3">
        <v>9000</v>
      </c>
      <c r="E945" s="3">
        <v>2762.8</v>
      </c>
      <c r="F945" s="2">
        <v>0</v>
      </c>
      <c r="G945" s="2">
        <v>0</v>
      </c>
      <c r="H945" s="2">
        <f t="shared" si="14"/>
        <v>0</v>
      </c>
      <c r="I945" s="2" t="s">
        <v>59</v>
      </c>
      <c r="J945" s="2" t="s">
        <v>59</v>
      </c>
    </row>
    <row r="946" ht="19" customHeight="1" spans="1:10">
      <c r="A946" s="2">
        <v>3</v>
      </c>
      <c r="B946" s="2" t="s">
        <v>447</v>
      </c>
      <c r="C946" s="2" t="s">
        <v>564</v>
      </c>
      <c r="D946" s="3">
        <v>16645.16</v>
      </c>
      <c r="E946" s="3">
        <v>2153.1</v>
      </c>
      <c r="F946" s="2">
        <v>0</v>
      </c>
      <c r="G946" s="2">
        <v>0</v>
      </c>
      <c r="H946" s="2">
        <f t="shared" si="14"/>
        <v>0</v>
      </c>
      <c r="I946" s="2" t="s">
        <v>59</v>
      </c>
      <c r="J946" s="2" t="s">
        <v>59</v>
      </c>
    </row>
    <row r="947" ht="19" customHeight="1" spans="1:10">
      <c r="A947" s="2">
        <v>3</v>
      </c>
      <c r="B947" s="2" t="s">
        <v>340</v>
      </c>
      <c r="C947" s="2" t="s">
        <v>564</v>
      </c>
      <c r="D947" s="3">
        <v>16645.16</v>
      </c>
      <c r="E947" s="3">
        <v>4061.5</v>
      </c>
      <c r="F947" s="2">
        <v>0</v>
      </c>
      <c r="G947" s="2">
        <v>0</v>
      </c>
      <c r="H947" s="2">
        <f t="shared" si="14"/>
        <v>0</v>
      </c>
      <c r="I947" s="2" t="s">
        <v>59</v>
      </c>
      <c r="J947" s="2" t="s">
        <v>59</v>
      </c>
    </row>
    <row r="948" ht="19" customHeight="1" spans="1:10">
      <c r="A948" s="2">
        <v>3</v>
      </c>
      <c r="B948" s="2" t="s">
        <v>573</v>
      </c>
      <c r="C948" s="2" t="s">
        <v>564</v>
      </c>
      <c r="D948" s="3">
        <v>9000</v>
      </c>
      <c r="E948" s="3">
        <v>7168.6</v>
      </c>
      <c r="F948" s="2">
        <v>0</v>
      </c>
      <c r="G948" s="2">
        <v>0</v>
      </c>
      <c r="H948" s="2">
        <f t="shared" si="14"/>
        <v>0</v>
      </c>
      <c r="I948" s="2" t="s">
        <v>113</v>
      </c>
      <c r="J948" s="2" t="s">
        <v>59</v>
      </c>
    </row>
    <row r="949" ht="19" customHeight="1" spans="1:10">
      <c r="A949" s="2">
        <v>3</v>
      </c>
      <c r="B949" s="2" t="s">
        <v>3048</v>
      </c>
      <c r="C949" s="2" t="s">
        <v>564</v>
      </c>
      <c r="D949" s="3">
        <v>7838.71</v>
      </c>
      <c r="E949" s="3">
        <v>3619.9</v>
      </c>
      <c r="F949" s="2">
        <v>0</v>
      </c>
      <c r="G949" s="2">
        <v>0</v>
      </c>
      <c r="H949" s="2">
        <f t="shared" si="14"/>
        <v>0</v>
      </c>
      <c r="I949" s="2" t="s">
        <v>113</v>
      </c>
      <c r="J949" s="2" t="s">
        <v>59</v>
      </c>
    </row>
    <row r="950" ht="19" customHeight="1" spans="1:10">
      <c r="A950" s="2">
        <v>3</v>
      </c>
      <c r="B950" s="2" t="s">
        <v>490</v>
      </c>
      <c r="C950" s="2" t="s">
        <v>564</v>
      </c>
      <c r="D950" s="3">
        <v>483.87</v>
      </c>
      <c r="E950" s="3">
        <v>247.1</v>
      </c>
      <c r="F950" s="2">
        <v>0</v>
      </c>
      <c r="G950" s="2">
        <v>0</v>
      </c>
      <c r="H950" s="2">
        <f t="shared" si="14"/>
        <v>0</v>
      </c>
      <c r="I950" s="2" t="s">
        <v>59</v>
      </c>
      <c r="J950" s="2" t="s">
        <v>59</v>
      </c>
    </row>
    <row r="951" ht="19" customHeight="1" spans="1:10">
      <c r="A951" s="2">
        <v>3</v>
      </c>
      <c r="B951" s="2" t="s">
        <v>594</v>
      </c>
      <c r="C951" s="2" t="s">
        <v>564</v>
      </c>
      <c r="D951" s="3">
        <v>1548.39</v>
      </c>
      <c r="E951" s="3">
        <v>1060.5</v>
      </c>
      <c r="F951" s="2">
        <v>0</v>
      </c>
      <c r="G951" s="2">
        <v>0</v>
      </c>
      <c r="H951" s="2">
        <f t="shared" si="14"/>
        <v>0</v>
      </c>
      <c r="I951" s="2" t="s">
        <v>113</v>
      </c>
      <c r="J951" s="2" t="s">
        <v>59</v>
      </c>
    </row>
    <row r="952" ht="19" customHeight="1" spans="1:10">
      <c r="A952" s="2">
        <v>3</v>
      </c>
      <c r="B952" s="2" t="s">
        <v>3080</v>
      </c>
      <c r="C952" s="2" t="s">
        <v>564</v>
      </c>
      <c r="D952" s="3">
        <v>7935.48</v>
      </c>
      <c r="E952" s="3">
        <v>2403.8</v>
      </c>
      <c r="F952" s="2">
        <v>0</v>
      </c>
      <c r="G952" s="2">
        <v>0</v>
      </c>
      <c r="H952" s="2">
        <f t="shared" si="14"/>
        <v>0</v>
      </c>
      <c r="I952" s="2" t="s">
        <v>59</v>
      </c>
      <c r="J952" s="2" t="s">
        <v>59</v>
      </c>
    </row>
    <row r="953" ht="19" customHeight="1" spans="1:10">
      <c r="A953" s="2">
        <v>3</v>
      </c>
      <c r="B953" s="2" t="s">
        <v>604</v>
      </c>
      <c r="C953" s="2" t="s">
        <v>564</v>
      </c>
      <c r="D953" s="3">
        <v>9000</v>
      </c>
      <c r="E953" s="3">
        <v>6920.1</v>
      </c>
      <c r="F953" s="2">
        <v>0</v>
      </c>
      <c r="G953" s="2">
        <v>0</v>
      </c>
      <c r="H953" s="2">
        <f t="shared" si="14"/>
        <v>0</v>
      </c>
      <c r="I953" s="2" t="s">
        <v>59</v>
      </c>
      <c r="J953" s="2" t="s">
        <v>59</v>
      </c>
    </row>
    <row r="954" ht="19" customHeight="1" spans="1:10">
      <c r="A954" s="2">
        <v>3</v>
      </c>
      <c r="B954" s="2" t="s">
        <v>612</v>
      </c>
      <c r="C954" s="2" t="s">
        <v>564</v>
      </c>
      <c r="D954" s="3">
        <v>8358.29</v>
      </c>
      <c r="E954" s="3">
        <v>18007</v>
      </c>
      <c r="F954" s="2">
        <v>1</v>
      </c>
      <c r="G954" s="2">
        <v>0</v>
      </c>
      <c r="H954" s="2">
        <f t="shared" si="14"/>
        <v>1</v>
      </c>
      <c r="I954" s="2" t="s">
        <v>113</v>
      </c>
      <c r="J954" s="2" t="s">
        <v>59</v>
      </c>
    </row>
    <row r="955" ht="19" customHeight="1" spans="1:10">
      <c r="A955" s="2">
        <v>3</v>
      </c>
      <c r="B955" s="2" t="s">
        <v>615</v>
      </c>
      <c r="C955" s="2" t="s">
        <v>564</v>
      </c>
      <c r="D955" s="3">
        <v>8392.86</v>
      </c>
      <c r="E955" s="3">
        <v>2516.4</v>
      </c>
      <c r="F955" s="2">
        <v>0</v>
      </c>
      <c r="G955" s="2">
        <v>0</v>
      </c>
      <c r="H955" s="2">
        <f t="shared" si="14"/>
        <v>0</v>
      </c>
      <c r="I955" s="2" t="s">
        <v>59</v>
      </c>
      <c r="J955" s="2" t="s">
        <v>59</v>
      </c>
    </row>
    <row r="956" ht="19" customHeight="1" spans="1:10">
      <c r="A956" s="2">
        <v>3</v>
      </c>
      <c r="B956" s="2" t="s">
        <v>141</v>
      </c>
      <c r="C956" s="2" t="s">
        <v>564</v>
      </c>
      <c r="D956" s="3">
        <v>15000</v>
      </c>
      <c r="E956" s="3">
        <v>202</v>
      </c>
      <c r="F956" s="2">
        <v>0</v>
      </c>
      <c r="G956" s="2">
        <v>0</v>
      </c>
      <c r="H956" s="2">
        <f t="shared" si="14"/>
        <v>0</v>
      </c>
      <c r="I956" s="2" t="s">
        <v>59</v>
      </c>
      <c r="J956" s="2" t="s">
        <v>59</v>
      </c>
    </row>
    <row r="957" ht="19" customHeight="1" spans="1:10">
      <c r="A957" s="2">
        <v>3</v>
      </c>
      <c r="B957" s="2" t="s">
        <v>3112</v>
      </c>
      <c r="C957" s="2" t="s">
        <v>564</v>
      </c>
      <c r="D957" s="3">
        <v>9000</v>
      </c>
      <c r="E957" s="3">
        <v>2586.9</v>
      </c>
      <c r="F957" s="2">
        <v>0</v>
      </c>
      <c r="G957" s="2">
        <v>0</v>
      </c>
      <c r="H957" s="2">
        <f t="shared" si="14"/>
        <v>0</v>
      </c>
      <c r="I957" s="2" t="s">
        <v>59</v>
      </c>
      <c r="J957" s="2" t="s">
        <v>59</v>
      </c>
    </row>
    <row r="958" ht="19" customHeight="1" spans="1:10">
      <c r="A958" s="2">
        <v>3</v>
      </c>
      <c r="B958" s="2" t="s">
        <v>3137</v>
      </c>
      <c r="C958" s="2" t="s">
        <v>564</v>
      </c>
      <c r="D958" s="3">
        <v>9000</v>
      </c>
      <c r="E958" s="3">
        <v>4600</v>
      </c>
      <c r="F958" s="2">
        <v>0</v>
      </c>
      <c r="G958" s="2">
        <v>0</v>
      </c>
      <c r="H958" s="2">
        <f t="shared" si="14"/>
        <v>0</v>
      </c>
      <c r="I958" s="2" t="s">
        <v>59</v>
      </c>
      <c r="J958" s="2" t="s">
        <v>59</v>
      </c>
    </row>
    <row r="959" ht="19" customHeight="1" spans="1:10">
      <c r="A959" s="2">
        <v>3</v>
      </c>
      <c r="B959" s="2" t="s">
        <v>3538</v>
      </c>
      <c r="C959" s="2" t="s">
        <v>564</v>
      </c>
      <c r="D959" s="3">
        <v>4838.71</v>
      </c>
      <c r="E959" s="3">
        <v>1866.8</v>
      </c>
      <c r="F959" s="2">
        <v>0</v>
      </c>
      <c r="G959" s="2">
        <v>0</v>
      </c>
      <c r="H959" s="2">
        <f t="shared" si="14"/>
        <v>0</v>
      </c>
      <c r="I959" s="2" t="s">
        <v>59</v>
      </c>
      <c r="J959" s="2" t="s">
        <v>59</v>
      </c>
    </row>
    <row r="960" ht="19" customHeight="1" spans="1:10">
      <c r="A960" s="2">
        <v>3</v>
      </c>
      <c r="B960" s="2" t="s">
        <v>627</v>
      </c>
      <c r="C960" s="2" t="s">
        <v>564</v>
      </c>
      <c r="D960" s="3">
        <v>2903.23</v>
      </c>
      <c r="E960" s="3">
        <v>1187.5</v>
      </c>
      <c r="F960" s="2">
        <v>0</v>
      </c>
      <c r="G960" s="2">
        <v>0</v>
      </c>
      <c r="H960" s="2">
        <f t="shared" si="14"/>
        <v>0</v>
      </c>
      <c r="I960" s="2" t="s">
        <v>59</v>
      </c>
      <c r="J960" s="2" t="s">
        <v>59</v>
      </c>
    </row>
    <row r="961" ht="19" customHeight="1" spans="1:10">
      <c r="A961" s="2">
        <v>3</v>
      </c>
      <c r="B961" s="2" t="s">
        <v>629</v>
      </c>
      <c r="C961" s="2" t="s">
        <v>564</v>
      </c>
      <c r="D961" s="3">
        <v>15000</v>
      </c>
      <c r="E961" s="3">
        <v>2746.6</v>
      </c>
      <c r="F961" s="2">
        <v>0</v>
      </c>
      <c r="G961" s="2">
        <v>0</v>
      </c>
      <c r="H961" s="2">
        <f t="shared" si="14"/>
        <v>0</v>
      </c>
      <c r="I961" s="2" t="s">
        <v>59</v>
      </c>
      <c r="J961" s="2" t="s">
        <v>59</v>
      </c>
    </row>
    <row r="962" ht="19" customHeight="1" spans="1:10">
      <c r="A962" s="2">
        <v>3</v>
      </c>
      <c r="B962" s="2" t="s">
        <v>497</v>
      </c>
      <c r="C962" s="2" t="s">
        <v>564</v>
      </c>
      <c r="D962" s="3">
        <v>9000</v>
      </c>
      <c r="E962" s="3">
        <v>5429.4</v>
      </c>
      <c r="F962" s="2">
        <v>0</v>
      </c>
      <c r="G962" s="2">
        <v>0</v>
      </c>
      <c r="H962" s="2">
        <f t="shared" ref="H962:H1025" si="15">MAX(0,F962-G962)</f>
        <v>0</v>
      </c>
      <c r="I962" s="2" t="s">
        <v>59</v>
      </c>
      <c r="J962" s="2" t="s">
        <v>59</v>
      </c>
    </row>
    <row r="963" ht="19" customHeight="1" spans="1:10">
      <c r="A963" s="2">
        <v>3</v>
      </c>
      <c r="B963" s="2" t="s">
        <v>500</v>
      </c>
      <c r="C963" s="2" t="s">
        <v>564</v>
      </c>
      <c r="D963" s="3">
        <v>9000</v>
      </c>
      <c r="E963" s="3">
        <v>5015.9</v>
      </c>
      <c r="F963" s="2">
        <v>0</v>
      </c>
      <c r="G963" s="2">
        <v>0</v>
      </c>
      <c r="H963" s="2">
        <f t="shared" si="15"/>
        <v>0</v>
      </c>
      <c r="I963" s="2" t="s">
        <v>59</v>
      </c>
      <c r="J963" s="2" t="s">
        <v>59</v>
      </c>
    </row>
    <row r="964" ht="19" customHeight="1" spans="1:10">
      <c r="A964" s="2">
        <v>3</v>
      </c>
      <c r="B964" s="2" t="s">
        <v>633</v>
      </c>
      <c r="C964" s="2" t="s">
        <v>564</v>
      </c>
      <c r="D964" s="3">
        <v>5035.71</v>
      </c>
      <c r="E964" s="3">
        <v>7939.2</v>
      </c>
      <c r="F964" s="2">
        <v>0</v>
      </c>
      <c r="G964" s="2">
        <v>0</v>
      </c>
      <c r="H964" s="2">
        <f t="shared" si="15"/>
        <v>0</v>
      </c>
      <c r="I964" s="2" t="s">
        <v>113</v>
      </c>
      <c r="J964" s="2" t="s">
        <v>59</v>
      </c>
    </row>
    <row r="965" ht="19" customHeight="1" spans="1:10">
      <c r="A965" s="2">
        <v>3</v>
      </c>
      <c r="B965" s="2" t="s">
        <v>3198</v>
      </c>
      <c r="C965" s="2" t="s">
        <v>564</v>
      </c>
      <c r="D965" s="3">
        <v>9000</v>
      </c>
      <c r="E965" s="3">
        <v>7610.4</v>
      </c>
      <c r="F965" s="2">
        <v>0</v>
      </c>
      <c r="G965" s="2">
        <v>0</v>
      </c>
      <c r="H965" s="2">
        <f t="shared" si="15"/>
        <v>0</v>
      </c>
      <c r="I965" s="2" t="s">
        <v>113</v>
      </c>
      <c r="J965" s="2" t="s">
        <v>59</v>
      </c>
    </row>
    <row r="966" ht="19" customHeight="1" spans="1:10">
      <c r="A966" s="2">
        <v>3</v>
      </c>
      <c r="B966" s="2" t="s">
        <v>3204</v>
      </c>
      <c r="C966" s="2" t="s">
        <v>564</v>
      </c>
      <c r="D966" s="3">
        <v>3922.81</v>
      </c>
      <c r="E966" s="3">
        <v>3213.4</v>
      </c>
      <c r="F966" s="2">
        <v>0</v>
      </c>
      <c r="G966" s="2">
        <v>0</v>
      </c>
      <c r="H966" s="2">
        <f t="shared" si="15"/>
        <v>0</v>
      </c>
      <c r="I966" s="2" t="s">
        <v>59</v>
      </c>
      <c r="J966" s="2" t="s">
        <v>59</v>
      </c>
    </row>
    <row r="967" ht="19" customHeight="1" spans="1:10">
      <c r="A967" s="2">
        <v>3</v>
      </c>
      <c r="B967" s="2" t="s">
        <v>514</v>
      </c>
      <c r="C967" s="2" t="s">
        <v>564</v>
      </c>
      <c r="D967" s="3">
        <v>9000</v>
      </c>
      <c r="E967" s="3">
        <v>3893.6</v>
      </c>
      <c r="F967" s="2">
        <v>0</v>
      </c>
      <c r="G967" s="2">
        <v>0</v>
      </c>
      <c r="H967" s="2">
        <f t="shared" si="15"/>
        <v>0</v>
      </c>
      <c r="I967" s="2" t="s">
        <v>59</v>
      </c>
      <c r="J967" s="2" t="s">
        <v>59</v>
      </c>
    </row>
    <row r="968" ht="19" customHeight="1" spans="1:10">
      <c r="A968" s="2">
        <v>3</v>
      </c>
      <c r="B968" s="2" t="s">
        <v>637</v>
      </c>
      <c r="C968" s="2" t="s">
        <v>564</v>
      </c>
      <c r="D968" s="3">
        <v>9000</v>
      </c>
      <c r="E968" s="3">
        <v>5968.6</v>
      </c>
      <c r="F968" s="2">
        <v>0</v>
      </c>
      <c r="G968" s="2">
        <v>0</v>
      </c>
      <c r="H968" s="2">
        <f t="shared" si="15"/>
        <v>0</v>
      </c>
      <c r="I968" s="2" t="s">
        <v>113</v>
      </c>
      <c r="J968" s="2" t="s">
        <v>59</v>
      </c>
    </row>
    <row r="969" ht="19" customHeight="1" spans="1:10">
      <c r="A969" s="2">
        <v>3</v>
      </c>
      <c r="B969" s="2" t="s">
        <v>641</v>
      </c>
      <c r="C969" s="2" t="s">
        <v>564</v>
      </c>
      <c r="D969" s="3">
        <v>9000</v>
      </c>
      <c r="E969" s="3">
        <v>8912.7</v>
      </c>
      <c r="F969" s="2">
        <v>0</v>
      </c>
      <c r="G969" s="2">
        <v>0</v>
      </c>
      <c r="H969" s="2">
        <f t="shared" si="15"/>
        <v>0</v>
      </c>
      <c r="I969" s="2" t="s">
        <v>113</v>
      </c>
      <c r="J969" s="2" t="s">
        <v>59</v>
      </c>
    </row>
    <row r="970" ht="19" customHeight="1" spans="1:10">
      <c r="A970" s="2">
        <v>3</v>
      </c>
      <c r="B970" s="2" t="s">
        <v>3230</v>
      </c>
      <c r="C970" s="2" t="s">
        <v>564</v>
      </c>
      <c r="D970" s="3">
        <v>9000</v>
      </c>
      <c r="E970" s="3">
        <v>9567.2</v>
      </c>
      <c r="F970" s="2">
        <v>0</v>
      </c>
      <c r="G970" s="2">
        <v>0</v>
      </c>
      <c r="H970" s="2">
        <f t="shared" si="15"/>
        <v>0</v>
      </c>
      <c r="I970" s="2" t="s">
        <v>113</v>
      </c>
      <c r="J970" s="2" t="s">
        <v>59</v>
      </c>
    </row>
    <row r="971" ht="19" customHeight="1" spans="1:10">
      <c r="A971" s="2">
        <v>3</v>
      </c>
      <c r="B971" s="2" t="s">
        <v>519</v>
      </c>
      <c r="C971" s="2" t="s">
        <v>564</v>
      </c>
      <c r="D971" s="3">
        <v>9000</v>
      </c>
      <c r="E971" s="3">
        <v>5927</v>
      </c>
      <c r="F971" s="2">
        <v>0</v>
      </c>
      <c r="G971" s="2">
        <v>0</v>
      </c>
      <c r="H971" s="2">
        <f t="shared" si="15"/>
        <v>0</v>
      </c>
      <c r="I971" s="2" t="s">
        <v>113</v>
      </c>
      <c r="J971" s="2" t="s">
        <v>59</v>
      </c>
    </row>
    <row r="972" ht="19" customHeight="1" spans="1:10">
      <c r="A972" s="2">
        <v>3</v>
      </c>
      <c r="B972" s="2" t="s">
        <v>642</v>
      </c>
      <c r="C972" s="2" t="s">
        <v>564</v>
      </c>
      <c r="D972" s="3">
        <v>9000</v>
      </c>
      <c r="E972" s="3">
        <v>4868.2</v>
      </c>
      <c r="F972" s="2">
        <v>0</v>
      </c>
      <c r="G972" s="2">
        <v>0</v>
      </c>
      <c r="H972" s="2">
        <f t="shared" si="15"/>
        <v>0</v>
      </c>
      <c r="I972" s="2" t="s">
        <v>59</v>
      </c>
      <c r="J972" s="2" t="s">
        <v>59</v>
      </c>
    </row>
    <row r="973" ht="19" customHeight="1" spans="1:10">
      <c r="A973" s="2">
        <v>3</v>
      </c>
      <c r="B973" s="2" t="s">
        <v>648</v>
      </c>
      <c r="C973" s="2" t="s">
        <v>564</v>
      </c>
      <c r="D973" s="3">
        <v>15000</v>
      </c>
      <c r="E973" s="3">
        <v>1783.2</v>
      </c>
      <c r="F973" s="2">
        <v>0</v>
      </c>
      <c r="G973" s="2">
        <v>0</v>
      </c>
      <c r="H973" s="2">
        <f t="shared" si="15"/>
        <v>0</v>
      </c>
      <c r="I973" s="2" t="s">
        <v>59</v>
      </c>
      <c r="J973" s="2" t="s">
        <v>59</v>
      </c>
    </row>
    <row r="974" ht="19" customHeight="1" spans="1:10">
      <c r="A974" s="2">
        <v>3</v>
      </c>
      <c r="B974" s="2" t="s">
        <v>3249</v>
      </c>
      <c r="C974" s="2" t="s">
        <v>564</v>
      </c>
      <c r="D974" s="3">
        <v>9000</v>
      </c>
      <c r="E974" s="3">
        <v>2815.1</v>
      </c>
      <c r="F974" s="2">
        <v>0</v>
      </c>
      <c r="G974" s="2">
        <v>0</v>
      </c>
      <c r="H974" s="2">
        <f t="shared" si="15"/>
        <v>0</v>
      </c>
      <c r="I974" s="2" t="s">
        <v>59</v>
      </c>
      <c r="J974" s="2" t="s">
        <v>59</v>
      </c>
    </row>
    <row r="975" ht="19" customHeight="1" spans="1:10">
      <c r="A975" s="2">
        <v>3</v>
      </c>
      <c r="B975" s="2" t="s">
        <v>3579</v>
      </c>
      <c r="C975" s="2" t="s">
        <v>564</v>
      </c>
      <c r="D975" s="3">
        <v>4838.71</v>
      </c>
      <c r="E975" s="3">
        <v>4956</v>
      </c>
      <c r="F975" s="2">
        <v>0</v>
      </c>
      <c r="G975" s="2">
        <v>0</v>
      </c>
      <c r="H975" s="2">
        <f t="shared" si="15"/>
        <v>0</v>
      </c>
      <c r="I975" s="2" t="s">
        <v>113</v>
      </c>
      <c r="J975" s="2" t="s">
        <v>59</v>
      </c>
    </row>
    <row r="976" ht="19" customHeight="1" spans="1:10">
      <c r="A976" s="2">
        <v>3</v>
      </c>
      <c r="B976" s="2" t="s">
        <v>654</v>
      </c>
      <c r="C976" s="2" t="s">
        <v>564</v>
      </c>
      <c r="D976" s="3">
        <v>9000</v>
      </c>
      <c r="E976" s="3">
        <v>5717</v>
      </c>
      <c r="F976" s="2">
        <v>0</v>
      </c>
      <c r="G976" s="2">
        <v>0</v>
      </c>
      <c r="H976" s="2">
        <f t="shared" si="15"/>
        <v>0</v>
      </c>
      <c r="I976" s="2" t="s">
        <v>113</v>
      </c>
      <c r="J976" s="2" t="s">
        <v>59</v>
      </c>
    </row>
    <row r="977" ht="19" customHeight="1" spans="1:10">
      <c r="A977" s="2">
        <v>3</v>
      </c>
      <c r="B977" s="2" t="s">
        <v>173</v>
      </c>
      <c r="C977" s="2" t="s">
        <v>564</v>
      </c>
      <c r="D977" s="3">
        <v>15000</v>
      </c>
      <c r="E977" s="3">
        <v>247.7</v>
      </c>
      <c r="F977" s="2">
        <v>0</v>
      </c>
      <c r="G977" s="2">
        <v>0</v>
      </c>
      <c r="H977" s="2">
        <f t="shared" si="15"/>
        <v>0</v>
      </c>
      <c r="I977" s="2" t="s">
        <v>59</v>
      </c>
      <c r="J977" s="2" t="s">
        <v>59</v>
      </c>
    </row>
    <row r="978" ht="19" customHeight="1" spans="1:10">
      <c r="A978" s="2">
        <v>3</v>
      </c>
      <c r="B978" s="2" t="s">
        <v>531</v>
      </c>
      <c r="C978" s="2" t="s">
        <v>564</v>
      </c>
      <c r="D978" s="3">
        <v>15000</v>
      </c>
      <c r="E978" s="3">
        <v>1594.8</v>
      </c>
      <c r="F978" s="2">
        <v>0</v>
      </c>
      <c r="G978" s="2">
        <v>0</v>
      </c>
      <c r="H978" s="2">
        <f t="shared" si="15"/>
        <v>0</v>
      </c>
      <c r="I978" s="2" t="s">
        <v>59</v>
      </c>
      <c r="J978" s="2" t="s">
        <v>59</v>
      </c>
    </row>
    <row r="979" ht="19" customHeight="1" spans="1:10">
      <c r="A979" s="2">
        <v>3</v>
      </c>
      <c r="B979" s="2" t="s">
        <v>657</v>
      </c>
      <c r="C979" s="2" t="s">
        <v>564</v>
      </c>
      <c r="D979" s="3">
        <v>9000</v>
      </c>
      <c r="E979" s="3">
        <v>3766</v>
      </c>
      <c r="F979" s="2">
        <v>0</v>
      </c>
      <c r="G979" s="2">
        <v>0</v>
      </c>
      <c r="H979" s="2">
        <f t="shared" si="15"/>
        <v>0</v>
      </c>
      <c r="I979" s="2" t="s">
        <v>59</v>
      </c>
      <c r="J979" s="2" t="s">
        <v>59</v>
      </c>
    </row>
    <row r="980" ht="19" customHeight="1" spans="1:10">
      <c r="A980" s="2">
        <v>3</v>
      </c>
      <c r="B980" s="2" t="s">
        <v>658</v>
      </c>
      <c r="C980" s="2" t="s">
        <v>564</v>
      </c>
      <c r="D980" s="3">
        <v>9000</v>
      </c>
      <c r="E980" s="3">
        <v>9860.1</v>
      </c>
      <c r="F980" s="2">
        <v>0</v>
      </c>
      <c r="G980" s="2">
        <v>0</v>
      </c>
      <c r="H980" s="2">
        <f t="shared" si="15"/>
        <v>0</v>
      </c>
      <c r="I980" s="2" t="s">
        <v>113</v>
      </c>
      <c r="J980" s="2" t="s">
        <v>59</v>
      </c>
    </row>
    <row r="981" ht="19" customHeight="1" spans="1:10">
      <c r="A981" s="2">
        <v>3</v>
      </c>
      <c r="B981" s="2" t="s">
        <v>662</v>
      </c>
      <c r="C981" s="2" t="s">
        <v>564</v>
      </c>
      <c r="D981" s="3">
        <v>9000</v>
      </c>
      <c r="E981" s="3">
        <v>3140.1</v>
      </c>
      <c r="F981" s="2">
        <v>0</v>
      </c>
      <c r="G981" s="2">
        <v>0</v>
      </c>
      <c r="H981" s="2">
        <f t="shared" si="15"/>
        <v>0</v>
      </c>
      <c r="I981" s="2" t="s">
        <v>59</v>
      </c>
      <c r="J981" s="2" t="s">
        <v>59</v>
      </c>
    </row>
    <row r="982" ht="19" customHeight="1" spans="1:10">
      <c r="A982" s="2">
        <v>3</v>
      </c>
      <c r="B982" s="2" t="s">
        <v>537</v>
      </c>
      <c r="C982" s="2" t="s">
        <v>564</v>
      </c>
      <c r="D982" s="3">
        <v>9000</v>
      </c>
      <c r="E982" s="3">
        <v>3416.4</v>
      </c>
      <c r="F982" s="2">
        <v>0</v>
      </c>
      <c r="G982" s="2">
        <v>0</v>
      </c>
      <c r="H982" s="2">
        <f t="shared" si="15"/>
        <v>0</v>
      </c>
      <c r="I982" s="2" t="s">
        <v>113</v>
      </c>
      <c r="J982" s="2" t="s">
        <v>59</v>
      </c>
    </row>
    <row r="983" ht="19" customHeight="1" spans="1:10">
      <c r="A983" s="2">
        <v>3</v>
      </c>
      <c r="B983" s="2" t="s">
        <v>664</v>
      </c>
      <c r="C983" s="2" t="s">
        <v>564</v>
      </c>
      <c r="D983" s="3">
        <v>9000</v>
      </c>
      <c r="E983" s="3">
        <v>9446</v>
      </c>
      <c r="F983" s="2">
        <v>0</v>
      </c>
      <c r="G983" s="2">
        <v>0</v>
      </c>
      <c r="H983" s="2">
        <f t="shared" si="15"/>
        <v>0</v>
      </c>
      <c r="I983" s="2" t="s">
        <v>113</v>
      </c>
      <c r="J983" s="2" t="s">
        <v>59</v>
      </c>
    </row>
    <row r="984" ht="19" customHeight="1" spans="1:10">
      <c r="A984" s="2">
        <v>3</v>
      </c>
      <c r="B984" s="2" t="s">
        <v>667</v>
      </c>
      <c r="C984" s="2" t="s">
        <v>564</v>
      </c>
      <c r="D984" s="3">
        <v>9000</v>
      </c>
      <c r="E984" s="3">
        <v>13936.1</v>
      </c>
      <c r="F984" s="2">
        <v>1</v>
      </c>
      <c r="G984" s="2">
        <v>0</v>
      </c>
      <c r="H984" s="2">
        <f t="shared" si="15"/>
        <v>1</v>
      </c>
      <c r="I984" s="2" t="s">
        <v>113</v>
      </c>
      <c r="J984" s="2" t="s">
        <v>59</v>
      </c>
    </row>
    <row r="985" ht="19" customHeight="1" spans="1:10">
      <c r="A985" s="2">
        <v>3</v>
      </c>
      <c r="B985" s="2" t="s">
        <v>540</v>
      </c>
      <c r="C985" s="2" t="s">
        <v>564</v>
      </c>
      <c r="D985" s="3">
        <v>9000</v>
      </c>
      <c r="E985" s="3">
        <v>3665.4</v>
      </c>
      <c r="F985" s="2">
        <v>0</v>
      </c>
      <c r="G985" s="2">
        <v>0</v>
      </c>
      <c r="H985" s="2">
        <f t="shared" si="15"/>
        <v>0</v>
      </c>
      <c r="I985" s="2" t="s">
        <v>113</v>
      </c>
      <c r="J985" s="2" t="s">
        <v>59</v>
      </c>
    </row>
    <row r="986" ht="19" customHeight="1" spans="1:10">
      <c r="A986" s="2">
        <v>3</v>
      </c>
      <c r="B986" s="2" t="s">
        <v>541</v>
      </c>
      <c r="C986" s="2" t="s">
        <v>564</v>
      </c>
      <c r="D986" s="3">
        <v>9000</v>
      </c>
      <c r="E986" s="3">
        <v>5508</v>
      </c>
      <c r="F986" s="2">
        <v>0</v>
      </c>
      <c r="G986" s="2">
        <v>0</v>
      </c>
      <c r="H986" s="2">
        <f t="shared" si="15"/>
        <v>0</v>
      </c>
      <c r="I986" s="2" t="s">
        <v>113</v>
      </c>
      <c r="J986" s="2" t="s">
        <v>59</v>
      </c>
    </row>
    <row r="987" ht="19" customHeight="1" spans="1:10">
      <c r="A987" s="2">
        <v>3</v>
      </c>
      <c r="B987" s="2" t="s">
        <v>671</v>
      </c>
      <c r="C987" s="2" t="s">
        <v>564</v>
      </c>
      <c r="D987" s="3">
        <v>9000</v>
      </c>
      <c r="E987" s="3">
        <v>6394.1</v>
      </c>
      <c r="F987" s="2">
        <v>0</v>
      </c>
      <c r="G987" s="2">
        <v>0</v>
      </c>
      <c r="H987" s="2">
        <f t="shared" si="15"/>
        <v>0</v>
      </c>
      <c r="I987" s="2" t="s">
        <v>113</v>
      </c>
      <c r="J987" s="2" t="s">
        <v>59</v>
      </c>
    </row>
    <row r="988" ht="19" customHeight="1" spans="1:10">
      <c r="A988" s="2">
        <v>3</v>
      </c>
      <c r="B988" s="2" t="s">
        <v>555</v>
      </c>
      <c r="C988" s="2" t="s">
        <v>564</v>
      </c>
      <c r="D988" s="3">
        <v>9000</v>
      </c>
      <c r="E988" s="3">
        <v>7948.5</v>
      </c>
      <c r="F988" s="2">
        <v>0</v>
      </c>
      <c r="G988" s="2">
        <v>0</v>
      </c>
      <c r="H988" s="2">
        <f t="shared" si="15"/>
        <v>0</v>
      </c>
      <c r="I988" s="2" t="s">
        <v>113</v>
      </c>
      <c r="J988" s="2" t="s">
        <v>59</v>
      </c>
    </row>
    <row r="989" ht="19" customHeight="1" spans="1:10">
      <c r="A989" s="2">
        <v>3</v>
      </c>
      <c r="B989" s="2" t="s">
        <v>522</v>
      </c>
      <c r="C989" s="2" t="s">
        <v>3190</v>
      </c>
      <c r="D989" s="3">
        <v>9000</v>
      </c>
      <c r="E989" s="3">
        <v>9100.8</v>
      </c>
      <c r="F989" s="2">
        <v>0</v>
      </c>
      <c r="G989" s="2">
        <v>0</v>
      </c>
      <c r="H989" s="2">
        <f t="shared" si="15"/>
        <v>0</v>
      </c>
      <c r="I989" s="2" t="s">
        <v>113</v>
      </c>
      <c r="J989" s="2" t="s">
        <v>59</v>
      </c>
    </row>
    <row r="990" ht="19" customHeight="1" spans="1:10">
      <c r="A990" s="2">
        <v>3</v>
      </c>
      <c r="B990" s="2" t="s">
        <v>526</v>
      </c>
      <c r="C990" s="2" t="s">
        <v>3190</v>
      </c>
      <c r="D990" s="3">
        <v>9000</v>
      </c>
      <c r="E990" s="3">
        <v>13840.6</v>
      </c>
      <c r="F990" s="2">
        <v>1</v>
      </c>
      <c r="G990" s="2">
        <v>0</v>
      </c>
      <c r="H990" s="2">
        <f t="shared" si="15"/>
        <v>1</v>
      </c>
      <c r="I990" s="2" t="s">
        <v>113</v>
      </c>
      <c r="J990" s="2" t="s">
        <v>59</v>
      </c>
    </row>
    <row r="991" ht="19" customHeight="1" spans="1:10">
      <c r="A991" s="2">
        <v>3</v>
      </c>
      <c r="B991" s="2" t="s">
        <v>527</v>
      </c>
      <c r="C991" s="2" t="s">
        <v>3190</v>
      </c>
      <c r="D991" s="3">
        <v>15000</v>
      </c>
      <c r="E991" s="3">
        <v>10930.9</v>
      </c>
      <c r="F991" s="2">
        <v>0</v>
      </c>
      <c r="G991" s="2">
        <v>0</v>
      </c>
      <c r="H991" s="2">
        <f t="shared" si="15"/>
        <v>0</v>
      </c>
      <c r="I991" s="2" t="s">
        <v>59</v>
      </c>
      <c r="J991" s="2" t="s">
        <v>59</v>
      </c>
    </row>
    <row r="992" ht="19" customHeight="1" spans="1:10">
      <c r="A992" s="2">
        <v>3</v>
      </c>
      <c r="B992" s="2" t="s">
        <v>3322</v>
      </c>
      <c r="C992" s="2" t="s">
        <v>3190</v>
      </c>
      <c r="D992" s="3">
        <v>4202.76</v>
      </c>
      <c r="E992" s="3">
        <v>4684.7</v>
      </c>
      <c r="F992" s="2">
        <v>0</v>
      </c>
      <c r="G992" s="2">
        <v>0</v>
      </c>
      <c r="H992" s="2">
        <f t="shared" si="15"/>
        <v>0</v>
      </c>
      <c r="I992" s="2" t="s">
        <v>113</v>
      </c>
      <c r="J992" s="2" t="s">
        <v>59</v>
      </c>
    </row>
    <row r="993" ht="19" customHeight="1" spans="1:10">
      <c r="A993" s="2">
        <v>3</v>
      </c>
      <c r="B993" s="2" t="s">
        <v>3358</v>
      </c>
      <c r="C993" s="2" t="s">
        <v>3190</v>
      </c>
      <c r="D993" s="3">
        <v>9000</v>
      </c>
      <c r="E993" s="3">
        <v>7708</v>
      </c>
      <c r="F993" s="2">
        <v>0</v>
      </c>
      <c r="G993" s="2">
        <v>0</v>
      </c>
      <c r="H993" s="2">
        <f t="shared" si="15"/>
        <v>0</v>
      </c>
      <c r="I993" s="2" t="s">
        <v>113</v>
      </c>
      <c r="J993" s="2" t="s">
        <v>59</v>
      </c>
    </row>
    <row r="994" ht="19" customHeight="1" spans="1:10">
      <c r="A994" s="2">
        <v>3</v>
      </c>
      <c r="B994" s="2" t="s">
        <v>670</v>
      </c>
      <c r="C994" s="2" t="s">
        <v>3190</v>
      </c>
      <c r="D994" s="3">
        <v>9000</v>
      </c>
      <c r="E994" s="3">
        <v>14142.8</v>
      </c>
      <c r="F994" s="2">
        <v>1</v>
      </c>
      <c r="G994" s="2">
        <v>1</v>
      </c>
      <c r="H994" s="2">
        <f t="shared" si="15"/>
        <v>0</v>
      </c>
      <c r="I994" s="2" t="s">
        <v>113</v>
      </c>
      <c r="J994" s="2" t="s">
        <v>59</v>
      </c>
    </row>
    <row r="995" ht="19" customHeight="1" spans="1:10">
      <c r="A995" s="2">
        <v>3</v>
      </c>
      <c r="B995" s="2" t="s">
        <v>556</v>
      </c>
      <c r="C995" s="2" t="s">
        <v>3190</v>
      </c>
      <c r="D995" s="3">
        <v>3107.14</v>
      </c>
      <c r="E995" s="3">
        <v>1511.8</v>
      </c>
      <c r="F995" s="2">
        <v>0</v>
      </c>
      <c r="G995" s="2">
        <v>0</v>
      </c>
      <c r="H995" s="2">
        <f t="shared" si="15"/>
        <v>0</v>
      </c>
      <c r="I995" s="2" t="s">
        <v>59</v>
      </c>
      <c r="J995" s="2" t="s">
        <v>59</v>
      </c>
    </row>
    <row r="996" ht="19" customHeight="1" spans="1:10">
      <c r="A996" s="2">
        <v>3</v>
      </c>
      <c r="B996" s="2" t="s">
        <v>3103</v>
      </c>
      <c r="C996" s="2" t="s">
        <v>3104</v>
      </c>
      <c r="D996" s="3">
        <v>6801.84</v>
      </c>
      <c r="E996" s="3">
        <v>14160.9</v>
      </c>
      <c r="F996" s="2">
        <v>2</v>
      </c>
      <c r="G996" s="2">
        <v>2</v>
      </c>
      <c r="H996" s="2">
        <f t="shared" si="15"/>
        <v>0</v>
      </c>
      <c r="I996" s="2" t="s">
        <v>113</v>
      </c>
      <c r="J996" s="2" t="s">
        <v>113</v>
      </c>
    </row>
    <row r="997" ht="19" customHeight="1" spans="1:10">
      <c r="A997" s="2">
        <v>3</v>
      </c>
      <c r="B997" s="2" t="s">
        <v>3148</v>
      </c>
      <c r="C997" s="2" t="s">
        <v>3104</v>
      </c>
      <c r="D997" s="3">
        <v>8785.71</v>
      </c>
      <c r="E997" s="3">
        <v>16204.9</v>
      </c>
      <c r="F997" s="2">
        <v>2</v>
      </c>
      <c r="G997" s="2">
        <v>2</v>
      </c>
      <c r="H997" s="2">
        <f t="shared" si="15"/>
        <v>0</v>
      </c>
      <c r="I997" s="2" t="s">
        <v>113</v>
      </c>
      <c r="J997" s="2" t="s">
        <v>113</v>
      </c>
    </row>
    <row r="998" ht="19" customHeight="1" spans="1:10">
      <c r="A998" s="2">
        <v>3</v>
      </c>
      <c r="B998" s="2" t="s">
        <v>97</v>
      </c>
      <c r="C998" s="2" t="s">
        <v>3104</v>
      </c>
      <c r="D998" s="3">
        <v>7392.86</v>
      </c>
      <c r="E998" s="3">
        <v>14098.5</v>
      </c>
      <c r="F998" s="2">
        <v>2</v>
      </c>
      <c r="G998" s="2">
        <v>2</v>
      </c>
      <c r="H998" s="2">
        <f t="shared" si="15"/>
        <v>0</v>
      </c>
      <c r="I998" s="2" t="s">
        <v>113</v>
      </c>
      <c r="J998" s="2" t="s">
        <v>113</v>
      </c>
    </row>
    <row r="999" ht="19" customHeight="1" spans="1:10">
      <c r="A999" s="2">
        <v>4</v>
      </c>
      <c r="B999" s="2" t="s">
        <v>355</v>
      </c>
      <c r="C999" s="2" t="s">
        <v>356</v>
      </c>
      <c r="D999" s="3">
        <v>12000</v>
      </c>
      <c r="E999" s="3">
        <v>11110.8</v>
      </c>
      <c r="F999" s="2">
        <v>0</v>
      </c>
      <c r="G999" s="2">
        <v>0</v>
      </c>
      <c r="H999" s="2">
        <f t="shared" si="15"/>
        <v>0</v>
      </c>
      <c r="I999" s="2" t="s">
        <v>113</v>
      </c>
      <c r="J999" s="2" t="s">
        <v>59</v>
      </c>
    </row>
    <row r="1000" ht="19" customHeight="1" spans="1:10">
      <c r="A1000" s="2">
        <v>4</v>
      </c>
      <c r="B1000" s="2" t="s">
        <v>3107</v>
      </c>
      <c r="C1000" s="2" t="s">
        <v>356</v>
      </c>
      <c r="D1000" s="3">
        <v>20000</v>
      </c>
      <c r="E1000" s="3">
        <v>34962.6</v>
      </c>
      <c r="F1000" s="2">
        <v>2</v>
      </c>
      <c r="G1000" s="2">
        <v>2</v>
      </c>
      <c r="H1000" s="2">
        <f t="shared" si="15"/>
        <v>0</v>
      </c>
      <c r="I1000" s="2" t="s">
        <v>113</v>
      </c>
      <c r="J1000" s="2" t="s">
        <v>59</v>
      </c>
    </row>
    <row r="1001" ht="19" customHeight="1" spans="1:10">
      <c r="A1001" s="2">
        <v>4</v>
      </c>
      <c r="B1001" s="2" t="s">
        <v>361</v>
      </c>
      <c r="C1001" s="2" t="s">
        <v>356</v>
      </c>
      <c r="D1001" s="3">
        <v>5000</v>
      </c>
      <c r="E1001" s="3">
        <v>4342</v>
      </c>
      <c r="F1001" s="2">
        <v>0</v>
      </c>
      <c r="G1001" s="2">
        <v>0</v>
      </c>
      <c r="H1001" s="2">
        <f t="shared" si="15"/>
        <v>0</v>
      </c>
      <c r="I1001" s="2" t="s">
        <v>113</v>
      </c>
      <c r="J1001" s="2" t="s">
        <v>59</v>
      </c>
    </row>
    <row r="1002" ht="19" customHeight="1" spans="1:10">
      <c r="A1002" s="2">
        <v>4</v>
      </c>
      <c r="B1002" s="2" t="s">
        <v>364</v>
      </c>
      <c r="C1002" s="2" t="s">
        <v>356</v>
      </c>
      <c r="D1002" s="3">
        <v>12000</v>
      </c>
      <c r="E1002" s="3">
        <v>7159.2</v>
      </c>
      <c r="F1002" s="2">
        <v>0</v>
      </c>
      <c r="G1002" s="2">
        <v>0</v>
      </c>
      <c r="H1002" s="2">
        <f t="shared" si="15"/>
        <v>0</v>
      </c>
      <c r="I1002" s="2" t="s">
        <v>113</v>
      </c>
      <c r="J1002" s="2" t="s">
        <v>59</v>
      </c>
    </row>
    <row r="1003" ht="19" customHeight="1" spans="1:10">
      <c r="A1003" s="2">
        <v>4</v>
      </c>
      <c r="B1003" s="2" t="s">
        <v>365</v>
      </c>
      <c r="C1003" s="2" t="s">
        <v>356</v>
      </c>
      <c r="D1003" s="3">
        <v>5483.87</v>
      </c>
      <c r="E1003" s="3">
        <v>4224.9</v>
      </c>
      <c r="F1003" s="2">
        <v>0</v>
      </c>
      <c r="G1003" s="2">
        <v>0</v>
      </c>
      <c r="H1003" s="2">
        <f t="shared" si="15"/>
        <v>0</v>
      </c>
      <c r="I1003" s="2" t="s">
        <v>59</v>
      </c>
      <c r="J1003" s="2" t="s">
        <v>59</v>
      </c>
    </row>
    <row r="1004" ht="19" customHeight="1" spans="1:10">
      <c r="A1004" s="2">
        <v>4</v>
      </c>
      <c r="B1004" s="2" t="s">
        <v>348</v>
      </c>
      <c r="C1004" s="2" t="s">
        <v>356</v>
      </c>
      <c r="D1004" s="3">
        <v>20000</v>
      </c>
      <c r="E1004" s="3">
        <v>13671.4</v>
      </c>
      <c r="F1004" s="2">
        <v>0</v>
      </c>
      <c r="G1004" s="2">
        <v>0</v>
      </c>
      <c r="H1004" s="2">
        <f t="shared" si="15"/>
        <v>0</v>
      </c>
      <c r="I1004" s="2" t="s">
        <v>113</v>
      </c>
      <c r="J1004" s="2" t="s">
        <v>59</v>
      </c>
    </row>
    <row r="1005" ht="19" customHeight="1" spans="1:10">
      <c r="A1005" s="2">
        <v>4</v>
      </c>
      <c r="B1005" s="2" t="s">
        <v>370</v>
      </c>
      <c r="C1005" s="2" t="s">
        <v>356</v>
      </c>
      <c r="D1005" s="3">
        <v>5483.87</v>
      </c>
      <c r="E1005" s="3">
        <v>3782.2</v>
      </c>
      <c r="F1005" s="2">
        <v>0</v>
      </c>
      <c r="G1005" s="2">
        <v>0</v>
      </c>
      <c r="H1005" s="2">
        <f t="shared" si="15"/>
        <v>0</v>
      </c>
      <c r="I1005" s="2" t="s">
        <v>59</v>
      </c>
      <c r="J1005" s="2" t="s">
        <v>59</v>
      </c>
    </row>
    <row r="1006" ht="19" customHeight="1" spans="1:10">
      <c r="A1006" s="2">
        <v>4</v>
      </c>
      <c r="B1006" s="2" t="s">
        <v>371</v>
      </c>
      <c r="C1006" s="2" t="s">
        <v>356</v>
      </c>
      <c r="D1006" s="3">
        <v>4166.67</v>
      </c>
      <c r="E1006" s="3">
        <v>6870</v>
      </c>
      <c r="F1006" s="2">
        <v>0</v>
      </c>
      <c r="G1006" s="2">
        <v>0</v>
      </c>
      <c r="H1006" s="2">
        <f t="shared" si="15"/>
        <v>0</v>
      </c>
      <c r="I1006" s="2" t="s">
        <v>113</v>
      </c>
      <c r="J1006" s="2" t="s">
        <v>59</v>
      </c>
    </row>
    <row r="1007" ht="19" customHeight="1" spans="1:10">
      <c r="A1007" s="2">
        <v>4</v>
      </c>
      <c r="B1007" s="2" t="s">
        <v>3162</v>
      </c>
      <c r="C1007" s="2" t="s">
        <v>356</v>
      </c>
      <c r="D1007" s="3">
        <v>20000</v>
      </c>
      <c r="E1007" s="3">
        <v>24344.4</v>
      </c>
      <c r="F1007" s="2">
        <v>0</v>
      </c>
      <c r="G1007" s="2">
        <v>0</v>
      </c>
      <c r="H1007" s="2">
        <f t="shared" si="15"/>
        <v>0</v>
      </c>
      <c r="I1007" s="2" t="s">
        <v>113</v>
      </c>
      <c r="J1007" s="2" t="s">
        <v>59</v>
      </c>
    </row>
    <row r="1008" ht="19" customHeight="1" spans="1:10">
      <c r="A1008" s="2">
        <v>4</v>
      </c>
      <c r="B1008" s="2" t="s">
        <v>375</v>
      </c>
      <c r="C1008" s="2" t="s">
        <v>356</v>
      </c>
      <c r="D1008" s="3">
        <v>20000</v>
      </c>
      <c r="E1008" s="3">
        <v>18987.4</v>
      </c>
      <c r="F1008" s="2">
        <v>0</v>
      </c>
      <c r="G1008" s="2">
        <v>0</v>
      </c>
      <c r="H1008" s="2">
        <f t="shared" si="15"/>
        <v>0</v>
      </c>
      <c r="I1008" s="2" t="s">
        <v>113</v>
      </c>
      <c r="J1008" s="2" t="s">
        <v>59</v>
      </c>
    </row>
    <row r="1009" ht="19" customHeight="1" spans="1:10">
      <c r="A1009" s="2">
        <v>4</v>
      </c>
      <c r="B1009" s="2" t="s">
        <v>3425</v>
      </c>
      <c r="C1009" s="2" t="s">
        <v>356</v>
      </c>
      <c r="D1009" s="3">
        <v>12500</v>
      </c>
      <c r="E1009" s="3">
        <v>6469.4</v>
      </c>
      <c r="F1009" s="2">
        <v>0</v>
      </c>
      <c r="G1009" s="2">
        <v>0</v>
      </c>
      <c r="H1009" s="2">
        <f t="shared" si="15"/>
        <v>0</v>
      </c>
      <c r="I1009" s="2" t="s">
        <v>59</v>
      </c>
      <c r="J1009" s="2" t="s">
        <v>59</v>
      </c>
    </row>
    <row r="1010" ht="19" customHeight="1" spans="1:10">
      <c r="A1010" s="2">
        <v>4</v>
      </c>
      <c r="B1010" s="2" t="s">
        <v>378</v>
      </c>
      <c r="C1010" s="2" t="s">
        <v>356</v>
      </c>
      <c r="D1010" s="3">
        <v>14285.71</v>
      </c>
      <c r="E1010" s="3">
        <v>18952.7</v>
      </c>
      <c r="F1010" s="2">
        <v>0</v>
      </c>
      <c r="G1010" s="2">
        <v>0</v>
      </c>
      <c r="H1010" s="2">
        <f t="shared" si="15"/>
        <v>0</v>
      </c>
      <c r="I1010" s="2" t="s">
        <v>113</v>
      </c>
      <c r="J1010" s="2" t="s">
        <v>59</v>
      </c>
    </row>
    <row r="1011" ht="19" customHeight="1" spans="1:10">
      <c r="A1011" s="2">
        <v>4</v>
      </c>
      <c r="B1011" s="2" t="s">
        <v>703</v>
      </c>
      <c r="C1011" s="2" t="s">
        <v>356</v>
      </c>
      <c r="D1011" s="3">
        <v>12000</v>
      </c>
      <c r="E1011" s="3">
        <v>23672</v>
      </c>
      <c r="F1011" s="2">
        <v>3</v>
      </c>
      <c r="G1011" s="2">
        <v>2</v>
      </c>
      <c r="H1011" s="2">
        <f t="shared" si="15"/>
        <v>1</v>
      </c>
      <c r="I1011" s="2" t="s">
        <v>113</v>
      </c>
      <c r="J1011" s="2" t="s">
        <v>59</v>
      </c>
    </row>
    <row r="1012" ht="19" customHeight="1" spans="1:10">
      <c r="A1012" s="2">
        <v>4</v>
      </c>
      <c r="B1012" s="2" t="s">
        <v>381</v>
      </c>
      <c r="C1012" s="2" t="s">
        <v>356</v>
      </c>
      <c r="D1012" s="3">
        <v>4166.67</v>
      </c>
      <c r="E1012" s="3">
        <v>5848.1</v>
      </c>
      <c r="F1012" s="2">
        <v>0</v>
      </c>
      <c r="G1012" s="2">
        <v>0</v>
      </c>
      <c r="H1012" s="2">
        <f t="shared" si="15"/>
        <v>0</v>
      </c>
      <c r="I1012" s="2" t="s">
        <v>113</v>
      </c>
      <c r="J1012" s="2" t="s">
        <v>59</v>
      </c>
    </row>
    <row r="1013" ht="19" customHeight="1" spans="1:10">
      <c r="A1013" s="2">
        <v>4</v>
      </c>
      <c r="B1013" s="2" t="s">
        <v>388</v>
      </c>
      <c r="C1013" s="2" t="s">
        <v>356</v>
      </c>
      <c r="D1013" s="3">
        <v>5000</v>
      </c>
      <c r="E1013" s="3">
        <v>7423.6</v>
      </c>
      <c r="F1013" s="2">
        <v>0</v>
      </c>
      <c r="G1013" s="2">
        <v>0</v>
      </c>
      <c r="H1013" s="2">
        <f t="shared" si="15"/>
        <v>0</v>
      </c>
      <c r="I1013" s="2" t="s">
        <v>113</v>
      </c>
      <c r="J1013" s="2" t="s">
        <v>59</v>
      </c>
    </row>
    <row r="1014" ht="19" customHeight="1" spans="1:10">
      <c r="A1014" s="2">
        <v>4</v>
      </c>
      <c r="B1014" s="2" t="s">
        <v>3438</v>
      </c>
      <c r="C1014" s="2" t="s">
        <v>356</v>
      </c>
      <c r="D1014" s="3">
        <v>14107.14</v>
      </c>
      <c r="E1014" s="3">
        <v>19957.7</v>
      </c>
      <c r="F1014" s="2">
        <v>1</v>
      </c>
      <c r="G1014" s="2">
        <v>0</v>
      </c>
      <c r="H1014" s="2">
        <f t="shared" si="15"/>
        <v>1</v>
      </c>
      <c r="I1014" s="2" t="s">
        <v>113</v>
      </c>
      <c r="J1014" s="2" t="s">
        <v>59</v>
      </c>
    </row>
    <row r="1015" ht="19" customHeight="1" spans="1:10">
      <c r="A1015" s="2">
        <v>4</v>
      </c>
      <c r="B1015" s="2" t="s">
        <v>390</v>
      </c>
      <c r="C1015" s="2" t="s">
        <v>356</v>
      </c>
      <c r="D1015" s="3">
        <v>20000</v>
      </c>
      <c r="E1015" s="3">
        <v>10104.8</v>
      </c>
      <c r="F1015" s="2">
        <v>0</v>
      </c>
      <c r="G1015" s="2">
        <v>0</v>
      </c>
      <c r="H1015" s="2">
        <f t="shared" si="15"/>
        <v>0</v>
      </c>
      <c r="I1015" s="2" t="s">
        <v>59</v>
      </c>
      <c r="J1015" s="2" t="s">
        <v>59</v>
      </c>
    </row>
    <row r="1016" ht="19" customHeight="1" spans="1:10">
      <c r="A1016" s="2">
        <v>4</v>
      </c>
      <c r="B1016" s="2" t="s">
        <v>396</v>
      </c>
      <c r="C1016" s="2" t="s">
        <v>356</v>
      </c>
      <c r="D1016" s="3">
        <v>18000</v>
      </c>
      <c r="E1016" s="3">
        <v>659</v>
      </c>
      <c r="F1016" s="2">
        <v>0</v>
      </c>
      <c r="G1016" s="2">
        <v>0</v>
      </c>
      <c r="H1016" s="2">
        <f t="shared" si="15"/>
        <v>0</v>
      </c>
      <c r="I1016" s="2" t="s">
        <v>59</v>
      </c>
      <c r="J1016" s="2" t="s">
        <v>59</v>
      </c>
    </row>
    <row r="1017" ht="19" customHeight="1" spans="1:10">
      <c r="A1017" s="2">
        <v>4</v>
      </c>
      <c r="B1017" s="2" t="s">
        <v>398</v>
      </c>
      <c r="C1017" s="2" t="s">
        <v>356</v>
      </c>
      <c r="D1017" s="3">
        <v>20000</v>
      </c>
      <c r="E1017" s="3">
        <v>7843.1</v>
      </c>
      <c r="F1017" s="2">
        <v>0</v>
      </c>
      <c r="G1017" s="2">
        <v>0</v>
      </c>
      <c r="H1017" s="2">
        <f t="shared" si="15"/>
        <v>0</v>
      </c>
      <c r="I1017" s="2" t="s">
        <v>113</v>
      </c>
      <c r="J1017" s="2" t="s">
        <v>59</v>
      </c>
    </row>
    <row r="1018" ht="19" customHeight="1" spans="1:10">
      <c r="A1018" s="2">
        <v>4</v>
      </c>
      <c r="B1018" s="2" t="s">
        <v>3443</v>
      </c>
      <c r="C1018" s="2" t="s">
        <v>356</v>
      </c>
      <c r="D1018" s="3">
        <v>9000</v>
      </c>
      <c r="E1018" s="3">
        <v>25659.6</v>
      </c>
      <c r="F1018" s="2">
        <v>5</v>
      </c>
      <c r="G1018" s="2">
        <v>2</v>
      </c>
      <c r="H1018" s="2">
        <f t="shared" si="15"/>
        <v>3</v>
      </c>
      <c r="I1018" s="2" t="s">
        <v>113</v>
      </c>
      <c r="J1018" s="2" t="s">
        <v>59</v>
      </c>
    </row>
    <row r="1019" ht="19" customHeight="1" spans="1:10">
      <c r="A1019" s="2">
        <v>4</v>
      </c>
      <c r="B1019" s="2" t="s">
        <v>400</v>
      </c>
      <c r="C1019" s="2" t="s">
        <v>356</v>
      </c>
      <c r="D1019" s="3">
        <v>12000</v>
      </c>
      <c r="E1019" s="3">
        <v>15742.1</v>
      </c>
      <c r="F1019" s="2">
        <v>1</v>
      </c>
      <c r="G1019" s="2">
        <v>0</v>
      </c>
      <c r="H1019" s="2">
        <f t="shared" si="15"/>
        <v>1</v>
      </c>
      <c r="I1019" s="2" t="s">
        <v>113</v>
      </c>
      <c r="J1019" s="2" t="s">
        <v>59</v>
      </c>
    </row>
    <row r="1020" ht="19" customHeight="1" spans="1:10">
      <c r="A1020" s="2">
        <v>4</v>
      </c>
      <c r="B1020" s="2" t="s">
        <v>401</v>
      </c>
      <c r="C1020" s="2" t="s">
        <v>356</v>
      </c>
      <c r="D1020" s="3">
        <v>12000</v>
      </c>
      <c r="E1020" s="3">
        <v>8261.5</v>
      </c>
      <c r="F1020" s="2">
        <v>0</v>
      </c>
      <c r="G1020" s="2">
        <v>0</v>
      </c>
      <c r="H1020" s="2">
        <f t="shared" si="15"/>
        <v>0</v>
      </c>
      <c r="I1020" s="2" t="s">
        <v>113</v>
      </c>
      <c r="J1020" s="2" t="s">
        <v>59</v>
      </c>
    </row>
    <row r="1021" ht="19" customHeight="1" spans="1:10">
      <c r="A1021" s="2">
        <v>4</v>
      </c>
      <c r="B1021" s="2" t="s">
        <v>402</v>
      </c>
      <c r="C1021" s="2" t="s">
        <v>356</v>
      </c>
      <c r="D1021" s="3">
        <v>12000</v>
      </c>
      <c r="E1021" s="3">
        <v>8556.9</v>
      </c>
      <c r="F1021" s="2">
        <v>0</v>
      </c>
      <c r="G1021" s="2">
        <v>0</v>
      </c>
      <c r="H1021" s="2">
        <f t="shared" si="15"/>
        <v>0</v>
      </c>
      <c r="I1021" s="2" t="s">
        <v>59</v>
      </c>
      <c r="J1021" s="2" t="s">
        <v>59</v>
      </c>
    </row>
    <row r="1022" ht="19" customHeight="1" spans="1:10">
      <c r="A1022" s="2">
        <v>4</v>
      </c>
      <c r="B1022" s="2" t="s">
        <v>405</v>
      </c>
      <c r="C1022" s="2" t="s">
        <v>356</v>
      </c>
      <c r="D1022" s="3">
        <v>12000</v>
      </c>
      <c r="E1022" s="3">
        <v>17822.3</v>
      </c>
      <c r="F1022" s="2">
        <v>1</v>
      </c>
      <c r="G1022" s="2">
        <v>1</v>
      </c>
      <c r="H1022" s="2">
        <f t="shared" si="15"/>
        <v>0</v>
      </c>
      <c r="I1022" s="2" t="s">
        <v>113</v>
      </c>
      <c r="J1022" s="2" t="s">
        <v>59</v>
      </c>
    </row>
    <row r="1023" ht="19" customHeight="1" spans="1:10">
      <c r="A1023" s="2">
        <v>4</v>
      </c>
      <c r="B1023" s="2" t="s">
        <v>407</v>
      </c>
      <c r="C1023" s="2" t="s">
        <v>356</v>
      </c>
      <c r="D1023" s="3">
        <v>12000</v>
      </c>
      <c r="E1023" s="3">
        <v>9888.5</v>
      </c>
      <c r="F1023" s="2">
        <v>0</v>
      </c>
      <c r="G1023" s="2">
        <v>1</v>
      </c>
      <c r="H1023" s="2">
        <f t="shared" si="15"/>
        <v>0</v>
      </c>
      <c r="I1023" s="2" t="s">
        <v>113</v>
      </c>
      <c r="J1023" s="2" t="s">
        <v>59</v>
      </c>
    </row>
    <row r="1024" ht="19" customHeight="1" spans="1:10">
      <c r="A1024" s="2">
        <v>4</v>
      </c>
      <c r="B1024" s="2" t="s">
        <v>408</v>
      </c>
      <c r="C1024" s="2" t="s">
        <v>356</v>
      </c>
      <c r="D1024" s="3">
        <v>5000</v>
      </c>
      <c r="E1024" s="3">
        <v>7136.4</v>
      </c>
      <c r="F1024" s="2">
        <v>0</v>
      </c>
      <c r="G1024" s="2">
        <v>0</v>
      </c>
      <c r="H1024" s="2">
        <f t="shared" si="15"/>
        <v>0</v>
      </c>
      <c r="I1024" s="2" t="s">
        <v>113</v>
      </c>
      <c r="J1024" s="2" t="s">
        <v>59</v>
      </c>
    </row>
    <row r="1025" ht="19" customHeight="1" spans="1:10">
      <c r="A1025" s="2">
        <v>4</v>
      </c>
      <c r="B1025" s="2" t="s">
        <v>409</v>
      </c>
      <c r="C1025" s="2" t="s">
        <v>356</v>
      </c>
      <c r="D1025" s="3">
        <v>14642.86</v>
      </c>
      <c r="E1025" s="3">
        <v>20544.3</v>
      </c>
      <c r="F1025" s="2">
        <v>1</v>
      </c>
      <c r="G1025" s="2">
        <v>0</v>
      </c>
      <c r="H1025" s="2">
        <f t="shared" si="15"/>
        <v>1</v>
      </c>
      <c r="I1025" s="2" t="s">
        <v>113</v>
      </c>
      <c r="J1025" s="2" t="s">
        <v>59</v>
      </c>
    </row>
    <row r="1026" ht="19" customHeight="1" spans="1:10">
      <c r="A1026" s="2">
        <v>4</v>
      </c>
      <c r="B1026" s="2" t="s">
        <v>3261</v>
      </c>
      <c r="C1026" s="2" t="s">
        <v>356</v>
      </c>
      <c r="D1026" s="3">
        <v>20000</v>
      </c>
      <c r="E1026" s="3">
        <v>23017.6</v>
      </c>
      <c r="F1026" s="2">
        <v>0</v>
      </c>
      <c r="G1026" s="2">
        <v>0</v>
      </c>
      <c r="H1026" s="2">
        <f t="shared" ref="H1026:H1089" si="16">MAX(0,F1026-G1026)</f>
        <v>0</v>
      </c>
      <c r="I1026" s="2" t="s">
        <v>113</v>
      </c>
      <c r="J1026" s="2" t="s">
        <v>59</v>
      </c>
    </row>
    <row r="1027" ht="19" customHeight="1" spans="1:10">
      <c r="A1027" s="2">
        <v>4</v>
      </c>
      <c r="B1027" s="2" t="s">
        <v>413</v>
      </c>
      <c r="C1027" s="2" t="s">
        <v>356</v>
      </c>
      <c r="D1027" s="3">
        <v>20000</v>
      </c>
      <c r="E1027" s="3">
        <v>27539.6</v>
      </c>
      <c r="F1027" s="2">
        <v>1</v>
      </c>
      <c r="G1027" s="2">
        <v>1</v>
      </c>
      <c r="H1027" s="2">
        <f t="shared" si="16"/>
        <v>0</v>
      </c>
      <c r="I1027" s="2" t="s">
        <v>113</v>
      </c>
      <c r="J1027" s="2" t="s">
        <v>59</v>
      </c>
    </row>
    <row r="1028" ht="19" customHeight="1" spans="1:10">
      <c r="A1028" s="2">
        <v>4</v>
      </c>
      <c r="B1028" s="2" t="s">
        <v>294</v>
      </c>
      <c r="C1028" s="2" t="s">
        <v>356</v>
      </c>
      <c r="D1028" s="3">
        <v>20000</v>
      </c>
      <c r="E1028" s="3">
        <v>5561.6</v>
      </c>
      <c r="F1028" s="2">
        <v>0</v>
      </c>
      <c r="G1028" s="2">
        <v>0</v>
      </c>
      <c r="H1028" s="2">
        <f t="shared" si="16"/>
        <v>0</v>
      </c>
      <c r="I1028" s="2" t="s">
        <v>59</v>
      </c>
      <c r="J1028" s="2" t="s">
        <v>59</v>
      </c>
    </row>
    <row r="1029" ht="19" customHeight="1" spans="1:10">
      <c r="A1029" s="2">
        <v>4</v>
      </c>
      <c r="B1029" s="2" t="s">
        <v>417</v>
      </c>
      <c r="C1029" s="2" t="s">
        <v>356</v>
      </c>
      <c r="D1029" s="3">
        <v>12000</v>
      </c>
      <c r="E1029" s="3">
        <v>14358.3</v>
      </c>
      <c r="F1029" s="2">
        <v>0</v>
      </c>
      <c r="G1029" s="2">
        <v>0</v>
      </c>
      <c r="H1029" s="2">
        <f t="shared" si="16"/>
        <v>0</v>
      </c>
      <c r="I1029" s="2" t="s">
        <v>113</v>
      </c>
      <c r="J1029" s="2" t="s">
        <v>59</v>
      </c>
    </row>
    <row r="1030" ht="19" customHeight="1" spans="1:10">
      <c r="A1030" s="2">
        <v>4</v>
      </c>
      <c r="B1030" s="2" t="s">
        <v>3299</v>
      </c>
      <c r="C1030" s="2" t="s">
        <v>356</v>
      </c>
      <c r="D1030" s="3">
        <v>12000</v>
      </c>
      <c r="E1030" s="3">
        <v>25708.9</v>
      </c>
      <c r="F1030" s="2">
        <v>4</v>
      </c>
      <c r="G1030" s="2">
        <v>2</v>
      </c>
      <c r="H1030" s="2">
        <f t="shared" si="16"/>
        <v>2</v>
      </c>
      <c r="I1030" s="2" t="s">
        <v>113</v>
      </c>
      <c r="J1030" s="2" t="s">
        <v>59</v>
      </c>
    </row>
    <row r="1031" ht="19" customHeight="1" spans="1:10">
      <c r="A1031" s="2">
        <v>4</v>
      </c>
      <c r="B1031" s="2" t="s">
        <v>418</v>
      </c>
      <c r="C1031" s="2" t="s">
        <v>356</v>
      </c>
      <c r="D1031" s="3">
        <v>12000</v>
      </c>
      <c r="E1031" s="3">
        <v>10613.8</v>
      </c>
      <c r="F1031" s="2">
        <v>0</v>
      </c>
      <c r="G1031" s="2">
        <v>0</v>
      </c>
      <c r="H1031" s="2">
        <f t="shared" si="16"/>
        <v>0</v>
      </c>
      <c r="I1031" s="2" t="s">
        <v>113</v>
      </c>
      <c r="J1031" s="2" t="s">
        <v>59</v>
      </c>
    </row>
    <row r="1032" ht="19" customHeight="1" spans="1:10">
      <c r="A1032" s="2">
        <v>4</v>
      </c>
      <c r="B1032" s="2" t="s">
        <v>420</v>
      </c>
      <c r="C1032" s="2" t="s">
        <v>356</v>
      </c>
      <c r="D1032" s="3">
        <v>12000</v>
      </c>
      <c r="E1032" s="3">
        <v>27978.6</v>
      </c>
      <c r="F1032" s="2">
        <v>5</v>
      </c>
      <c r="G1032" s="2">
        <v>3</v>
      </c>
      <c r="H1032" s="2">
        <f t="shared" si="16"/>
        <v>2</v>
      </c>
      <c r="I1032" s="2" t="s">
        <v>113</v>
      </c>
      <c r="J1032" s="2" t="s">
        <v>59</v>
      </c>
    </row>
    <row r="1033" ht="19" customHeight="1" spans="1:10">
      <c r="A1033" s="2">
        <v>4</v>
      </c>
      <c r="B1033" s="2" t="s">
        <v>3316</v>
      </c>
      <c r="C1033" s="2" t="s">
        <v>356</v>
      </c>
      <c r="D1033" s="3">
        <v>12000</v>
      </c>
      <c r="E1033" s="3">
        <v>18600.2</v>
      </c>
      <c r="F1033" s="2">
        <v>2</v>
      </c>
      <c r="G1033" s="2">
        <v>1</v>
      </c>
      <c r="H1033" s="2">
        <f t="shared" si="16"/>
        <v>1</v>
      </c>
      <c r="I1033" s="2" t="s">
        <v>113</v>
      </c>
      <c r="J1033" s="2" t="s">
        <v>59</v>
      </c>
    </row>
    <row r="1034" ht="19" customHeight="1" spans="1:10">
      <c r="A1034" s="2">
        <v>4</v>
      </c>
      <c r="B1034" s="2" t="s">
        <v>421</v>
      </c>
      <c r="C1034" s="2" t="s">
        <v>356</v>
      </c>
      <c r="D1034" s="3">
        <v>12000</v>
      </c>
      <c r="E1034" s="3">
        <v>8712.5</v>
      </c>
      <c r="F1034" s="2">
        <v>0</v>
      </c>
      <c r="G1034" s="2">
        <v>0</v>
      </c>
      <c r="H1034" s="2">
        <f t="shared" si="16"/>
        <v>0</v>
      </c>
      <c r="I1034" s="2" t="s">
        <v>59</v>
      </c>
      <c r="J1034" s="2" t="s">
        <v>59</v>
      </c>
    </row>
    <row r="1035" ht="19" customHeight="1" spans="1:10">
      <c r="A1035" s="2">
        <v>4</v>
      </c>
      <c r="B1035" s="2" t="s">
        <v>423</v>
      </c>
      <c r="C1035" s="2" t="s">
        <v>356</v>
      </c>
      <c r="D1035" s="3">
        <v>12000</v>
      </c>
      <c r="E1035" s="3">
        <v>8518.5</v>
      </c>
      <c r="F1035" s="2">
        <v>0</v>
      </c>
      <c r="G1035" s="2">
        <v>0</v>
      </c>
      <c r="H1035" s="2">
        <f t="shared" si="16"/>
        <v>0</v>
      </c>
      <c r="I1035" s="2" t="s">
        <v>113</v>
      </c>
      <c r="J1035" s="2" t="s">
        <v>59</v>
      </c>
    </row>
    <row r="1036" ht="19" customHeight="1" spans="1:10">
      <c r="A1036" s="2">
        <v>4</v>
      </c>
      <c r="B1036" s="2" t="s">
        <v>424</v>
      </c>
      <c r="C1036" s="2" t="s">
        <v>356</v>
      </c>
      <c r="D1036" s="3">
        <v>12000</v>
      </c>
      <c r="E1036" s="3">
        <v>6635.3</v>
      </c>
      <c r="F1036" s="2">
        <v>0</v>
      </c>
      <c r="G1036" s="2">
        <v>0</v>
      </c>
      <c r="H1036" s="2">
        <f t="shared" si="16"/>
        <v>0</v>
      </c>
      <c r="I1036" s="2" t="s">
        <v>113</v>
      </c>
      <c r="J1036" s="2" t="s">
        <v>59</v>
      </c>
    </row>
    <row r="1037" ht="19" customHeight="1" spans="1:10">
      <c r="A1037" s="2">
        <v>4</v>
      </c>
      <c r="B1037" s="2" t="s">
        <v>426</v>
      </c>
      <c r="C1037" s="2" t="s">
        <v>356</v>
      </c>
      <c r="D1037" s="3">
        <v>12000</v>
      </c>
      <c r="E1037" s="3">
        <v>8886.8</v>
      </c>
      <c r="F1037" s="2">
        <v>0</v>
      </c>
      <c r="G1037" s="2">
        <v>0</v>
      </c>
      <c r="H1037" s="2">
        <f t="shared" si="16"/>
        <v>0</v>
      </c>
      <c r="I1037" s="2" t="s">
        <v>59</v>
      </c>
      <c r="J1037" s="2" t="s">
        <v>59</v>
      </c>
    </row>
    <row r="1038" ht="19" customHeight="1" spans="1:10">
      <c r="A1038" s="2">
        <v>4</v>
      </c>
      <c r="B1038" s="2" t="s">
        <v>427</v>
      </c>
      <c r="C1038" s="2" t="s">
        <v>356</v>
      </c>
      <c r="D1038" s="3">
        <v>12000</v>
      </c>
      <c r="E1038" s="3">
        <v>10054.3</v>
      </c>
      <c r="F1038" s="2">
        <v>0</v>
      </c>
      <c r="G1038" s="2">
        <v>0</v>
      </c>
      <c r="H1038" s="2">
        <f t="shared" si="16"/>
        <v>0</v>
      </c>
      <c r="I1038" s="2" t="s">
        <v>113</v>
      </c>
      <c r="J1038" s="2" t="s">
        <v>59</v>
      </c>
    </row>
    <row r="1039" ht="19" customHeight="1" spans="1:10">
      <c r="A1039" s="2">
        <v>4</v>
      </c>
      <c r="B1039" s="2" t="s">
        <v>3345</v>
      </c>
      <c r="C1039" s="2" t="s">
        <v>356</v>
      </c>
      <c r="D1039" s="3">
        <v>12000</v>
      </c>
      <c r="E1039" s="3">
        <v>4828.4</v>
      </c>
      <c r="F1039" s="2">
        <v>0</v>
      </c>
      <c r="G1039" s="2">
        <v>0</v>
      </c>
      <c r="H1039" s="2">
        <f t="shared" si="16"/>
        <v>0</v>
      </c>
      <c r="I1039" s="2" t="s">
        <v>59</v>
      </c>
      <c r="J1039" s="2" t="s">
        <v>59</v>
      </c>
    </row>
    <row r="1040" ht="19" customHeight="1" spans="1:10">
      <c r="A1040" s="2">
        <v>4</v>
      </c>
      <c r="B1040" s="2" t="s">
        <v>428</v>
      </c>
      <c r="C1040" s="2" t="s">
        <v>356</v>
      </c>
      <c r="D1040" s="3">
        <v>12000</v>
      </c>
      <c r="E1040" s="3">
        <v>8813.7</v>
      </c>
      <c r="F1040" s="2">
        <v>0</v>
      </c>
      <c r="G1040" s="2">
        <v>0</v>
      </c>
      <c r="H1040" s="2">
        <f t="shared" si="16"/>
        <v>0</v>
      </c>
      <c r="I1040" s="2" t="s">
        <v>113</v>
      </c>
      <c r="J1040" s="2" t="s">
        <v>59</v>
      </c>
    </row>
    <row r="1041" ht="19" customHeight="1" spans="1:10">
      <c r="A1041" s="2">
        <v>4</v>
      </c>
      <c r="B1041" s="2" t="s">
        <v>429</v>
      </c>
      <c r="C1041" s="2" t="s">
        <v>356</v>
      </c>
      <c r="D1041" s="3">
        <v>12000</v>
      </c>
      <c r="E1041" s="3">
        <v>6656.1</v>
      </c>
      <c r="F1041" s="2">
        <v>0</v>
      </c>
      <c r="G1041" s="2">
        <v>0</v>
      </c>
      <c r="H1041" s="2">
        <f t="shared" si="16"/>
        <v>0</v>
      </c>
      <c r="I1041" s="2" t="s">
        <v>113</v>
      </c>
      <c r="J1041" s="2" t="s">
        <v>59</v>
      </c>
    </row>
    <row r="1042" ht="19" customHeight="1" spans="1:10">
      <c r="A1042" s="2">
        <v>4</v>
      </c>
      <c r="B1042" s="2" t="s">
        <v>430</v>
      </c>
      <c r="C1042" s="2" t="s">
        <v>356</v>
      </c>
      <c r="D1042" s="3">
        <v>12000</v>
      </c>
      <c r="E1042" s="3">
        <v>32103.7</v>
      </c>
      <c r="F1042" s="2">
        <v>6</v>
      </c>
      <c r="G1042" s="2">
        <v>2</v>
      </c>
      <c r="H1042" s="2">
        <f t="shared" si="16"/>
        <v>4</v>
      </c>
      <c r="I1042" s="2" t="s">
        <v>113</v>
      </c>
      <c r="J1042" s="2" t="s">
        <v>59</v>
      </c>
    </row>
    <row r="1043" ht="19" customHeight="1" spans="1:10">
      <c r="A1043" s="2">
        <v>4</v>
      </c>
      <c r="B1043" s="2" t="s">
        <v>431</v>
      </c>
      <c r="C1043" s="2" t="s">
        <v>356</v>
      </c>
      <c r="D1043" s="3">
        <v>12000</v>
      </c>
      <c r="E1043" s="3">
        <v>19070.7</v>
      </c>
      <c r="F1043" s="2">
        <v>2</v>
      </c>
      <c r="G1043" s="2">
        <v>3</v>
      </c>
      <c r="H1043" s="2">
        <f t="shared" si="16"/>
        <v>0</v>
      </c>
      <c r="I1043" s="2" t="s">
        <v>113</v>
      </c>
      <c r="J1043" s="2" t="s">
        <v>59</v>
      </c>
    </row>
    <row r="1044" ht="19" customHeight="1" spans="1:10">
      <c r="A1044" s="2">
        <v>4</v>
      </c>
      <c r="B1044" s="2" t="s">
        <v>704</v>
      </c>
      <c r="C1044" s="2" t="s">
        <v>356</v>
      </c>
      <c r="D1044" s="3">
        <v>12000</v>
      </c>
      <c r="E1044" s="3">
        <v>25691.8</v>
      </c>
      <c r="F1044" s="2">
        <v>4</v>
      </c>
      <c r="G1044" s="2">
        <v>2</v>
      </c>
      <c r="H1044" s="2">
        <f t="shared" si="16"/>
        <v>2</v>
      </c>
      <c r="I1044" s="2" t="s">
        <v>113</v>
      </c>
      <c r="J1044" s="2" t="s">
        <v>59</v>
      </c>
    </row>
    <row r="1045" ht="19" customHeight="1" spans="1:10">
      <c r="A1045" s="2">
        <v>4</v>
      </c>
      <c r="B1045" s="2" t="s">
        <v>434</v>
      </c>
      <c r="C1045" s="2" t="s">
        <v>356</v>
      </c>
      <c r="D1045" s="3">
        <v>3870.97</v>
      </c>
      <c r="E1045" s="3">
        <v>15856.1</v>
      </c>
      <c r="F1045" s="2">
        <v>3</v>
      </c>
      <c r="G1045" s="2">
        <v>0</v>
      </c>
      <c r="H1045" s="2">
        <f t="shared" si="16"/>
        <v>3</v>
      </c>
      <c r="I1045" s="2" t="s">
        <v>113</v>
      </c>
      <c r="J1045" s="2" t="s">
        <v>59</v>
      </c>
    </row>
    <row r="1046" ht="19" customHeight="1" spans="1:10">
      <c r="A1046" s="2">
        <v>4</v>
      </c>
      <c r="B1046" s="2" t="s">
        <v>435</v>
      </c>
      <c r="C1046" s="2" t="s">
        <v>356</v>
      </c>
      <c r="D1046" s="3">
        <v>12000</v>
      </c>
      <c r="E1046" s="3">
        <v>20668.4</v>
      </c>
      <c r="F1046" s="2">
        <v>2</v>
      </c>
      <c r="G1046" s="2">
        <v>1</v>
      </c>
      <c r="H1046" s="2">
        <f t="shared" si="16"/>
        <v>1</v>
      </c>
      <c r="I1046" s="2" t="s">
        <v>113</v>
      </c>
      <c r="J1046" s="2" t="s">
        <v>59</v>
      </c>
    </row>
    <row r="1047" ht="19" customHeight="1" spans="1:10">
      <c r="A1047" s="2">
        <v>4</v>
      </c>
      <c r="B1047" s="2" t="s">
        <v>436</v>
      </c>
      <c r="C1047" s="2" t="s">
        <v>356</v>
      </c>
      <c r="D1047" s="3">
        <v>12000</v>
      </c>
      <c r="E1047" s="3">
        <v>18684.2</v>
      </c>
      <c r="F1047" s="2">
        <v>2</v>
      </c>
      <c r="G1047" s="2">
        <v>2</v>
      </c>
      <c r="H1047" s="2">
        <f t="shared" si="16"/>
        <v>0</v>
      </c>
      <c r="I1047" s="2" t="s">
        <v>113</v>
      </c>
      <c r="J1047" s="2" t="s">
        <v>59</v>
      </c>
    </row>
    <row r="1048" ht="19" customHeight="1" spans="1:10">
      <c r="A1048" s="2">
        <v>4</v>
      </c>
      <c r="B1048" s="2" t="s">
        <v>3396</v>
      </c>
      <c r="C1048" s="2" t="s">
        <v>356</v>
      </c>
      <c r="D1048" s="3">
        <v>12000</v>
      </c>
      <c r="E1048" s="3">
        <v>14952.9</v>
      </c>
      <c r="F1048" s="2">
        <v>0</v>
      </c>
      <c r="G1048" s="2">
        <v>0</v>
      </c>
      <c r="H1048" s="2">
        <f t="shared" si="16"/>
        <v>0</v>
      </c>
      <c r="I1048" s="2" t="s">
        <v>113</v>
      </c>
      <c r="J1048" s="2" t="s">
        <v>59</v>
      </c>
    </row>
    <row r="1049" ht="19" customHeight="1" spans="1:10">
      <c r="A1049" s="2">
        <v>4</v>
      </c>
      <c r="B1049" s="2" t="s">
        <v>178</v>
      </c>
      <c r="C1049" s="2" t="s">
        <v>179</v>
      </c>
      <c r="D1049" s="3">
        <v>23032.26</v>
      </c>
      <c r="E1049" s="3">
        <v>16369.2</v>
      </c>
      <c r="F1049" s="2">
        <v>0</v>
      </c>
      <c r="G1049" s="2">
        <v>0</v>
      </c>
      <c r="H1049" s="2">
        <f t="shared" si="16"/>
        <v>0</v>
      </c>
      <c r="I1049" s="2" t="s">
        <v>113</v>
      </c>
      <c r="J1049" s="2" t="s">
        <v>59</v>
      </c>
    </row>
    <row r="1050" ht="19" customHeight="1" spans="1:10">
      <c r="A1050" s="2">
        <v>4</v>
      </c>
      <c r="B1050" s="2" t="s">
        <v>182</v>
      </c>
      <c r="C1050" s="2" t="s">
        <v>179</v>
      </c>
      <c r="D1050" s="3">
        <v>7161.29</v>
      </c>
      <c r="E1050" s="3">
        <v>13618.7</v>
      </c>
      <c r="F1050" s="2">
        <v>1</v>
      </c>
      <c r="G1050" s="2">
        <v>0</v>
      </c>
      <c r="H1050" s="2">
        <f t="shared" si="16"/>
        <v>1</v>
      </c>
      <c r="I1050" s="2" t="s">
        <v>113</v>
      </c>
      <c r="J1050" s="2" t="s">
        <v>59</v>
      </c>
    </row>
    <row r="1051" ht="19" customHeight="1" spans="1:10">
      <c r="A1051" s="2">
        <v>4</v>
      </c>
      <c r="B1051" s="2" t="s">
        <v>185</v>
      </c>
      <c r="C1051" s="2" t="s">
        <v>179</v>
      </c>
      <c r="D1051" s="3">
        <v>21096.77</v>
      </c>
      <c r="E1051" s="3">
        <v>38721.9</v>
      </c>
      <c r="F1051" s="2">
        <v>2</v>
      </c>
      <c r="G1051" s="2">
        <v>1</v>
      </c>
      <c r="H1051" s="2">
        <f t="shared" si="16"/>
        <v>1</v>
      </c>
      <c r="I1051" s="2" t="s">
        <v>113</v>
      </c>
      <c r="J1051" s="2" t="s">
        <v>59</v>
      </c>
    </row>
    <row r="1052" ht="19" customHeight="1" spans="1:10">
      <c r="A1052" s="2">
        <v>4</v>
      </c>
      <c r="B1052" s="2" t="s">
        <v>187</v>
      </c>
      <c r="C1052" s="2" t="s">
        <v>179</v>
      </c>
      <c r="D1052" s="3">
        <v>600</v>
      </c>
      <c r="E1052" s="3">
        <v>490.9</v>
      </c>
      <c r="F1052" s="2">
        <v>0</v>
      </c>
      <c r="G1052" s="2">
        <v>0</v>
      </c>
      <c r="H1052" s="2">
        <f t="shared" si="16"/>
        <v>0</v>
      </c>
      <c r="I1052" s="2" t="s">
        <v>113</v>
      </c>
      <c r="J1052" s="2" t="s">
        <v>59</v>
      </c>
    </row>
    <row r="1053" ht="19" customHeight="1" spans="1:10">
      <c r="A1053" s="2">
        <v>4</v>
      </c>
      <c r="B1053" s="2" t="s">
        <v>190</v>
      </c>
      <c r="C1053" s="2" t="s">
        <v>179</v>
      </c>
      <c r="D1053" s="3">
        <v>17357.14</v>
      </c>
      <c r="E1053" s="3">
        <v>12282.2</v>
      </c>
      <c r="F1053" s="2">
        <v>0</v>
      </c>
      <c r="G1053" s="2">
        <v>0</v>
      </c>
      <c r="H1053" s="2">
        <f t="shared" si="16"/>
        <v>0</v>
      </c>
      <c r="I1053" s="2" t="s">
        <v>113</v>
      </c>
      <c r="J1053" s="2" t="s">
        <v>59</v>
      </c>
    </row>
    <row r="1054" ht="19" customHeight="1" spans="1:10">
      <c r="A1054" s="2">
        <v>4</v>
      </c>
      <c r="B1054" s="2" t="s">
        <v>450</v>
      </c>
      <c r="C1054" s="2" t="s">
        <v>179</v>
      </c>
      <c r="D1054" s="3">
        <v>22451.61</v>
      </c>
      <c r="E1054" s="3">
        <v>11166.3</v>
      </c>
      <c r="F1054" s="2">
        <v>0</v>
      </c>
      <c r="G1054" s="2">
        <v>0</v>
      </c>
      <c r="H1054" s="2">
        <f t="shared" si="16"/>
        <v>0</v>
      </c>
      <c r="I1054" s="2" t="s">
        <v>59</v>
      </c>
      <c r="J1054" s="2" t="s">
        <v>59</v>
      </c>
    </row>
    <row r="1055" ht="19" customHeight="1" spans="1:10">
      <c r="A1055" s="2">
        <v>4</v>
      </c>
      <c r="B1055" s="2" t="s">
        <v>192</v>
      </c>
      <c r="C1055" s="2" t="s">
        <v>179</v>
      </c>
      <c r="D1055" s="3">
        <v>23225.81</v>
      </c>
      <c r="E1055" s="3">
        <v>30268.3</v>
      </c>
      <c r="F1055" s="2">
        <v>1</v>
      </c>
      <c r="G1055" s="2">
        <v>0</v>
      </c>
      <c r="H1055" s="2">
        <f t="shared" si="16"/>
        <v>1</v>
      </c>
      <c r="I1055" s="2" t="s">
        <v>113</v>
      </c>
      <c r="J1055" s="2" t="s">
        <v>59</v>
      </c>
    </row>
    <row r="1056" ht="19" customHeight="1" spans="1:10">
      <c r="A1056" s="2">
        <v>4</v>
      </c>
      <c r="B1056" s="2" t="s">
        <v>195</v>
      </c>
      <c r="C1056" s="2" t="s">
        <v>179</v>
      </c>
      <c r="D1056" s="3">
        <v>23032.26</v>
      </c>
      <c r="E1056" s="3">
        <v>34586.4</v>
      </c>
      <c r="F1056" s="2">
        <v>1</v>
      </c>
      <c r="G1056" s="2">
        <v>1</v>
      </c>
      <c r="H1056" s="2">
        <f t="shared" si="16"/>
        <v>0</v>
      </c>
      <c r="I1056" s="2" t="s">
        <v>113</v>
      </c>
      <c r="J1056" s="2" t="s">
        <v>59</v>
      </c>
    </row>
    <row r="1057" ht="19" customHeight="1" spans="1:10">
      <c r="A1057" s="2">
        <v>4</v>
      </c>
      <c r="B1057" s="2" t="s">
        <v>52</v>
      </c>
      <c r="C1057" s="2" t="s">
        <v>179</v>
      </c>
      <c r="D1057" s="3">
        <v>12214.29</v>
      </c>
      <c r="E1057" s="3">
        <v>4694.6</v>
      </c>
      <c r="F1057" s="2">
        <v>0</v>
      </c>
      <c r="G1057" s="2">
        <v>0</v>
      </c>
      <c r="H1057" s="2">
        <f t="shared" si="16"/>
        <v>0</v>
      </c>
      <c r="I1057" s="2" t="s">
        <v>59</v>
      </c>
      <c r="J1057" s="2" t="s">
        <v>59</v>
      </c>
    </row>
    <row r="1058" ht="19" customHeight="1" spans="1:10">
      <c r="A1058" s="2">
        <v>4</v>
      </c>
      <c r="B1058" s="2" t="s">
        <v>196</v>
      </c>
      <c r="C1058" s="2" t="s">
        <v>179</v>
      </c>
      <c r="D1058" s="3">
        <v>20903.23</v>
      </c>
      <c r="E1058" s="3">
        <v>27287.4</v>
      </c>
      <c r="F1058" s="2">
        <v>1</v>
      </c>
      <c r="G1058" s="2">
        <v>0</v>
      </c>
      <c r="H1058" s="2">
        <f t="shared" si="16"/>
        <v>1</v>
      </c>
      <c r="I1058" s="2" t="s">
        <v>113</v>
      </c>
      <c r="J1058" s="2" t="s">
        <v>59</v>
      </c>
    </row>
    <row r="1059" ht="19" customHeight="1" spans="1:10">
      <c r="A1059" s="2">
        <v>4</v>
      </c>
      <c r="B1059" s="2" t="s">
        <v>3476</v>
      </c>
      <c r="C1059" s="2" t="s">
        <v>179</v>
      </c>
      <c r="D1059" s="3">
        <v>8025.81</v>
      </c>
      <c r="E1059" s="3">
        <v>4306.4</v>
      </c>
      <c r="F1059" s="2">
        <v>0</v>
      </c>
      <c r="G1059" s="2">
        <v>0</v>
      </c>
      <c r="H1059" s="2">
        <f t="shared" si="16"/>
        <v>0</v>
      </c>
      <c r="I1059" s="2" t="s">
        <v>59</v>
      </c>
      <c r="J1059" s="2" t="s">
        <v>59</v>
      </c>
    </row>
    <row r="1060" ht="19" customHeight="1" spans="1:10">
      <c r="A1060" s="2">
        <v>4</v>
      </c>
      <c r="B1060" s="2" t="s">
        <v>3005</v>
      </c>
      <c r="C1060" s="2" t="s">
        <v>179</v>
      </c>
      <c r="D1060" s="3">
        <v>19935.48</v>
      </c>
      <c r="E1060" s="3">
        <v>21277.3</v>
      </c>
      <c r="F1060" s="2">
        <v>0</v>
      </c>
      <c r="G1060" s="2">
        <v>0</v>
      </c>
      <c r="H1060" s="2">
        <f t="shared" si="16"/>
        <v>0</v>
      </c>
      <c r="I1060" s="2" t="s">
        <v>113</v>
      </c>
      <c r="J1060" s="2" t="s">
        <v>59</v>
      </c>
    </row>
    <row r="1061" ht="19" customHeight="1" spans="1:10">
      <c r="A1061" s="2">
        <v>4</v>
      </c>
      <c r="B1061" s="2" t="s">
        <v>197</v>
      </c>
      <c r="C1061" s="2" t="s">
        <v>179</v>
      </c>
      <c r="D1061" s="3">
        <v>8516.13</v>
      </c>
      <c r="E1061" s="3">
        <v>11372.9</v>
      </c>
      <c r="F1061" s="2">
        <v>0</v>
      </c>
      <c r="G1061" s="2">
        <v>0</v>
      </c>
      <c r="H1061" s="2">
        <f t="shared" si="16"/>
        <v>0</v>
      </c>
      <c r="I1061" s="2" t="s">
        <v>113</v>
      </c>
      <c r="J1061" s="2" t="s">
        <v>59</v>
      </c>
    </row>
    <row r="1062" ht="19" customHeight="1" spans="1:10">
      <c r="A1062" s="2">
        <v>4</v>
      </c>
      <c r="B1062" s="2" t="s">
        <v>200</v>
      </c>
      <c r="C1062" s="2" t="s">
        <v>179</v>
      </c>
      <c r="D1062" s="3">
        <v>7941.94</v>
      </c>
      <c r="E1062" s="3">
        <v>8448</v>
      </c>
      <c r="F1062" s="2">
        <v>0</v>
      </c>
      <c r="G1062" s="2">
        <v>0</v>
      </c>
      <c r="H1062" s="2">
        <f t="shared" si="16"/>
        <v>0</v>
      </c>
      <c r="I1062" s="2" t="s">
        <v>113</v>
      </c>
      <c r="J1062" s="2" t="s">
        <v>59</v>
      </c>
    </row>
    <row r="1063" ht="19" customHeight="1" spans="1:10">
      <c r="A1063" s="2">
        <v>4</v>
      </c>
      <c r="B1063" s="2" t="s">
        <v>203</v>
      </c>
      <c r="C1063" s="2" t="s">
        <v>179</v>
      </c>
      <c r="D1063" s="3">
        <v>21677.42</v>
      </c>
      <c r="E1063" s="3">
        <v>16508.1</v>
      </c>
      <c r="F1063" s="2">
        <v>0</v>
      </c>
      <c r="G1063" s="2">
        <v>0</v>
      </c>
      <c r="H1063" s="2">
        <f t="shared" si="16"/>
        <v>0</v>
      </c>
      <c r="I1063" s="2" t="s">
        <v>113</v>
      </c>
      <c r="J1063" s="2" t="s">
        <v>59</v>
      </c>
    </row>
    <row r="1064" ht="19" customHeight="1" spans="1:10">
      <c r="A1064" s="2">
        <v>4</v>
      </c>
      <c r="B1064" s="2" t="s">
        <v>204</v>
      </c>
      <c r="C1064" s="2" t="s">
        <v>179</v>
      </c>
      <c r="D1064" s="3">
        <v>8516.13</v>
      </c>
      <c r="E1064" s="3">
        <v>3324.6</v>
      </c>
      <c r="F1064" s="2">
        <v>0</v>
      </c>
      <c r="G1064" s="2">
        <v>0</v>
      </c>
      <c r="H1064" s="2">
        <f t="shared" si="16"/>
        <v>0</v>
      </c>
      <c r="I1064" s="2" t="s">
        <v>59</v>
      </c>
      <c r="J1064" s="2" t="s">
        <v>59</v>
      </c>
    </row>
    <row r="1065" ht="19" customHeight="1" spans="1:10">
      <c r="A1065" s="2">
        <v>4</v>
      </c>
      <c r="B1065" s="2" t="s">
        <v>3410</v>
      </c>
      <c r="C1065" s="2" t="s">
        <v>179</v>
      </c>
      <c r="D1065" s="3">
        <v>12857.14</v>
      </c>
      <c r="E1065" s="3">
        <v>3417.1</v>
      </c>
      <c r="F1065" s="2">
        <v>0</v>
      </c>
      <c r="G1065" s="2">
        <v>0</v>
      </c>
      <c r="H1065" s="2">
        <f t="shared" si="16"/>
        <v>0</v>
      </c>
      <c r="I1065" s="2" t="s">
        <v>59</v>
      </c>
      <c r="J1065" s="2" t="s">
        <v>59</v>
      </c>
    </row>
    <row r="1066" ht="19" customHeight="1" spans="1:10">
      <c r="A1066" s="2">
        <v>4</v>
      </c>
      <c r="B1066" s="2" t="s">
        <v>208</v>
      </c>
      <c r="C1066" s="2" t="s">
        <v>179</v>
      </c>
      <c r="D1066" s="3">
        <v>23232.26</v>
      </c>
      <c r="E1066" s="3">
        <v>36709.8</v>
      </c>
      <c r="F1066" s="2">
        <v>2</v>
      </c>
      <c r="G1066" s="2">
        <v>2</v>
      </c>
      <c r="H1066" s="2">
        <f t="shared" si="16"/>
        <v>0</v>
      </c>
      <c r="I1066" s="2" t="s">
        <v>113</v>
      </c>
      <c r="J1066" s="2" t="s">
        <v>59</v>
      </c>
    </row>
    <row r="1067" ht="19" customHeight="1" spans="1:10">
      <c r="A1067" s="2">
        <v>4</v>
      </c>
      <c r="B1067" s="2" t="s">
        <v>335</v>
      </c>
      <c r="C1067" s="2" t="s">
        <v>179</v>
      </c>
      <c r="D1067" s="3">
        <v>21483.87</v>
      </c>
      <c r="E1067" s="3">
        <v>5551.4</v>
      </c>
      <c r="F1067" s="2">
        <v>0</v>
      </c>
      <c r="G1067" s="2">
        <v>0</v>
      </c>
      <c r="H1067" s="2">
        <f t="shared" si="16"/>
        <v>0</v>
      </c>
      <c r="I1067" s="2" t="s">
        <v>59</v>
      </c>
      <c r="J1067" s="2" t="s">
        <v>59</v>
      </c>
    </row>
    <row r="1068" ht="19" customHeight="1" spans="1:10">
      <c r="A1068" s="2">
        <v>4</v>
      </c>
      <c r="B1068" s="2" t="s">
        <v>209</v>
      </c>
      <c r="C1068" s="2" t="s">
        <v>179</v>
      </c>
      <c r="D1068" s="3">
        <v>7941.94</v>
      </c>
      <c r="E1068" s="3">
        <v>5942.4</v>
      </c>
      <c r="F1068" s="2">
        <v>0</v>
      </c>
      <c r="G1068" s="2">
        <v>0</v>
      </c>
      <c r="H1068" s="2">
        <f t="shared" si="16"/>
        <v>0</v>
      </c>
      <c r="I1068" s="2" t="s">
        <v>113</v>
      </c>
      <c r="J1068" s="2" t="s">
        <v>59</v>
      </c>
    </row>
    <row r="1069" ht="19" customHeight="1" spans="1:10">
      <c r="A1069" s="2">
        <v>4</v>
      </c>
      <c r="B1069" s="2" t="s">
        <v>212</v>
      </c>
      <c r="C1069" s="2" t="s">
        <v>179</v>
      </c>
      <c r="D1069" s="3">
        <v>22838.71</v>
      </c>
      <c r="E1069" s="3">
        <v>17521</v>
      </c>
      <c r="F1069" s="2">
        <v>0</v>
      </c>
      <c r="G1069" s="2">
        <v>0</v>
      </c>
      <c r="H1069" s="2">
        <f t="shared" si="16"/>
        <v>0</v>
      </c>
      <c r="I1069" s="2" t="s">
        <v>113</v>
      </c>
      <c r="J1069" s="2" t="s">
        <v>59</v>
      </c>
    </row>
    <row r="1070" ht="19" customHeight="1" spans="1:10">
      <c r="A1070" s="2">
        <v>4</v>
      </c>
      <c r="B1070" s="2" t="s">
        <v>215</v>
      </c>
      <c r="C1070" s="2" t="s">
        <v>179</v>
      </c>
      <c r="D1070" s="3">
        <v>21677.42</v>
      </c>
      <c r="E1070" s="3">
        <v>12509.4</v>
      </c>
      <c r="F1070" s="2">
        <v>0</v>
      </c>
      <c r="G1070" s="2">
        <v>0</v>
      </c>
      <c r="H1070" s="2">
        <f t="shared" si="16"/>
        <v>0</v>
      </c>
      <c r="I1070" s="2" t="s">
        <v>113</v>
      </c>
      <c r="J1070" s="2" t="s">
        <v>59</v>
      </c>
    </row>
    <row r="1071" ht="19" customHeight="1" spans="1:10">
      <c r="A1071" s="2">
        <v>4</v>
      </c>
      <c r="B1071" s="2" t="s">
        <v>218</v>
      </c>
      <c r="C1071" s="2" t="s">
        <v>179</v>
      </c>
      <c r="D1071" s="3">
        <v>7161.29</v>
      </c>
      <c r="E1071" s="3">
        <v>12719</v>
      </c>
      <c r="F1071" s="2">
        <v>0</v>
      </c>
      <c r="G1071" s="2">
        <v>0</v>
      </c>
      <c r="H1071" s="2">
        <f t="shared" si="16"/>
        <v>0</v>
      </c>
      <c r="I1071" s="2" t="s">
        <v>113</v>
      </c>
      <c r="J1071" s="2" t="s">
        <v>59</v>
      </c>
    </row>
    <row r="1072" ht="19" customHeight="1" spans="1:10">
      <c r="A1072" s="2">
        <v>4</v>
      </c>
      <c r="B1072" s="2" t="s">
        <v>221</v>
      </c>
      <c r="C1072" s="2" t="s">
        <v>179</v>
      </c>
      <c r="D1072" s="3">
        <v>23225.81</v>
      </c>
      <c r="E1072" s="3">
        <v>24693.6</v>
      </c>
      <c r="F1072" s="2">
        <v>0</v>
      </c>
      <c r="G1072" s="2">
        <v>0</v>
      </c>
      <c r="H1072" s="2">
        <f t="shared" si="16"/>
        <v>0</v>
      </c>
      <c r="I1072" s="2" t="s">
        <v>113</v>
      </c>
      <c r="J1072" s="2" t="s">
        <v>59</v>
      </c>
    </row>
    <row r="1073" ht="19" customHeight="1" spans="1:10">
      <c r="A1073" s="2">
        <v>4</v>
      </c>
      <c r="B1073" s="2" t="s">
        <v>222</v>
      </c>
      <c r="C1073" s="2" t="s">
        <v>179</v>
      </c>
      <c r="D1073" s="3">
        <v>12200</v>
      </c>
      <c r="E1073" s="3">
        <v>10753</v>
      </c>
      <c r="F1073" s="2">
        <v>0</v>
      </c>
      <c r="G1073" s="2">
        <v>0</v>
      </c>
      <c r="H1073" s="2">
        <f t="shared" si="16"/>
        <v>0</v>
      </c>
      <c r="I1073" s="2" t="s">
        <v>113</v>
      </c>
      <c r="J1073" s="2" t="s">
        <v>59</v>
      </c>
    </row>
    <row r="1074" ht="19" customHeight="1" spans="1:10">
      <c r="A1074" s="2">
        <v>4</v>
      </c>
      <c r="B1074" s="2" t="s">
        <v>62</v>
      </c>
      <c r="C1074" s="2" t="s">
        <v>179</v>
      </c>
      <c r="D1074" s="3">
        <v>23225.81</v>
      </c>
      <c r="E1074" s="3">
        <v>20250.7</v>
      </c>
      <c r="F1074" s="2">
        <v>0</v>
      </c>
      <c r="G1074" s="2">
        <v>0</v>
      </c>
      <c r="H1074" s="2">
        <f t="shared" si="16"/>
        <v>0</v>
      </c>
      <c r="I1074" s="2" t="s">
        <v>113</v>
      </c>
      <c r="J1074" s="2" t="s">
        <v>59</v>
      </c>
    </row>
    <row r="1075" ht="19" customHeight="1" spans="1:10">
      <c r="A1075" s="2">
        <v>4</v>
      </c>
      <c r="B1075" s="2" t="s">
        <v>343</v>
      </c>
      <c r="C1075" s="2" t="s">
        <v>179</v>
      </c>
      <c r="D1075" s="3">
        <v>2400</v>
      </c>
      <c r="E1075" s="3">
        <v>981.2</v>
      </c>
      <c r="F1075" s="2">
        <v>0</v>
      </c>
      <c r="G1075" s="2">
        <v>0</v>
      </c>
      <c r="H1075" s="2">
        <f t="shared" si="16"/>
        <v>0</v>
      </c>
      <c r="I1075" s="2" t="s">
        <v>113</v>
      </c>
      <c r="J1075" s="2" t="s">
        <v>59</v>
      </c>
    </row>
    <row r="1076" ht="19" customHeight="1" spans="1:10">
      <c r="A1076" s="2">
        <v>4</v>
      </c>
      <c r="B1076" s="2" t="s">
        <v>3035</v>
      </c>
      <c r="C1076" s="2" t="s">
        <v>179</v>
      </c>
      <c r="D1076" s="3">
        <v>21096.77</v>
      </c>
      <c r="E1076" s="3">
        <v>4008</v>
      </c>
      <c r="F1076" s="2">
        <v>0</v>
      </c>
      <c r="G1076" s="2">
        <v>0</v>
      </c>
      <c r="H1076" s="2">
        <f t="shared" si="16"/>
        <v>0</v>
      </c>
      <c r="I1076" s="2" t="s">
        <v>59</v>
      </c>
      <c r="J1076" s="2" t="s">
        <v>59</v>
      </c>
    </row>
    <row r="1077" ht="19" customHeight="1" spans="1:10">
      <c r="A1077" s="2">
        <v>4</v>
      </c>
      <c r="B1077" s="2" t="s">
        <v>223</v>
      </c>
      <c r="C1077" s="2" t="s">
        <v>179</v>
      </c>
      <c r="D1077" s="3">
        <v>7354.84</v>
      </c>
      <c r="E1077" s="3">
        <v>14500.1</v>
      </c>
      <c r="F1077" s="2">
        <v>1</v>
      </c>
      <c r="G1077" s="2">
        <v>0</v>
      </c>
      <c r="H1077" s="2">
        <f t="shared" si="16"/>
        <v>1</v>
      </c>
      <c r="I1077" s="2" t="s">
        <v>113</v>
      </c>
      <c r="J1077" s="2" t="s">
        <v>59</v>
      </c>
    </row>
    <row r="1078" ht="19" customHeight="1" spans="1:10">
      <c r="A1078" s="2">
        <v>4</v>
      </c>
      <c r="B1078" s="2" t="s">
        <v>463</v>
      </c>
      <c r="C1078" s="2" t="s">
        <v>179</v>
      </c>
      <c r="D1078" s="3">
        <v>21096.77</v>
      </c>
      <c r="E1078" s="3">
        <v>10786.5</v>
      </c>
      <c r="F1078" s="2">
        <v>0</v>
      </c>
      <c r="G1078" s="2">
        <v>0</v>
      </c>
      <c r="H1078" s="2">
        <f t="shared" si="16"/>
        <v>0</v>
      </c>
      <c r="I1078" s="2" t="s">
        <v>59</v>
      </c>
      <c r="J1078" s="2" t="s">
        <v>59</v>
      </c>
    </row>
    <row r="1079" ht="19" customHeight="1" spans="1:10">
      <c r="A1079" s="2">
        <v>4</v>
      </c>
      <c r="B1079" s="2" t="s">
        <v>3501</v>
      </c>
      <c r="C1079" s="2" t="s">
        <v>179</v>
      </c>
      <c r="D1079" s="3">
        <v>7935.48</v>
      </c>
      <c r="E1079" s="3">
        <v>16978.5</v>
      </c>
      <c r="F1079" s="2">
        <v>1</v>
      </c>
      <c r="G1079" s="2">
        <v>0</v>
      </c>
      <c r="H1079" s="2">
        <f t="shared" si="16"/>
        <v>1</v>
      </c>
      <c r="I1079" s="2" t="s">
        <v>113</v>
      </c>
      <c r="J1079" s="2" t="s">
        <v>59</v>
      </c>
    </row>
    <row r="1080" ht="19" customHeight="1" spans="1:10">
      <c r="A1080" s="2">
        <v>4</v>
      </c>
      <c r="B1080" s="2" t="s">
        <v>3043</v>
      </c>
      <c r="C1080" s="2" t="s">
        <v>179</v>
      </c>
      <c r="D1080" s="3">
        <v>12000</v>
      </c>
      <c r="E1080" s="3">
        <v>21202.3</v>
      </c>
      <c r="F1080" s="2">
        <v>3</v>
      </c>
      <c r="G1080" s="2">
        <v>2</v>
      </c>
      <c r="H1080" s="2">
        <f t="shared" si="16"/>
        <v>1</v>
      </c>
      <c r="I1080" s="2" t="s">
        <v>113</v>
      </c>
      <c r="J1080" s="2" t="s">
        <v>59</v>
      </c>
    </row>
    <row r="1081" ht="19" customHeight="1" spans="1:10">
      <c r="A1081" s="2">
        <v>4</v>
      </c>
      <c r="B1081" s="2" t="s">
        <v>224</v>
      </c>
      <c r="C1081" s="2" t="s">
        <v>179</v>
      </c>
      <c r="D1081" s="3">
        <v>3000</v>
      </c>
      <c r="E1081" s="3">
        <v>691.9</v>
      </c>
      <c r="F1081" s="2">
        <v>0</v>
      </c>
      <c r="G1081" s="2">
        <v>0</v>
      </c>
      <c r="H1081" s="2">
        <f t="shared" si="16"/>
        <v>0</v>
      </c>
      <c r="I1081" s="2" t="s">
        <v>59</v>
      </c>
      <c r="J1081" s="2" t="s">
        <v>59</v>
      </c>
    </row>
    <row r="1082" ht="19" customHeight="1" spans="1:10">
      <c r="A1082" s="2">
        <v>4</v>
      </c>
      <c r="B1082" s="2" t="s">
        <v>3050</v>
      </c>
      <c r="C1082" s="2" t="s">
        <v>179</v>
      </c>
      <c r="D1082" s="3">
        <v>11000</v>
      </c>
      <c r="E1082" s="3">
        <v>918</v>
      </c>
      <c r="F1082" s="2">
        <v>0</v>
      </c>
      <c r="G1082" s="2">
        <v>0</v>
      </c>
      <c r="H1082" s="2">
        <f t="shared" si="16"/>
        <v>0</v>
      </c>
      <c r="I1082" s="2" t="s">
        <v>59</v>
      </c>
      <c r="J1082" s="2" t="s">
        <v>59</v>
      </c>
    </row>
    <row r="1083" ht="19" customHeight="1" spans="1:10">
      <c r="A1083" s="2">
        <v>4</v>
      </c>
      <c r="B1083" s="2" t="s">
        <v>3052</v>
      </c>
      <c r="C1083" s="2" t="s">
        <v>179</v>
      </c>
      <c r="D1083" s="3">
        <v>12000</v>
      </c>
      <c r="E1083" s="3">
        <v>6878</v>
      </c>
      <c r="F1083" s="2">
        <v>0</v>
      </c>
      <c r="G1083" s="2">
        <v>0</v>
      </c>
      <c r="H1083" s="2">
        <f t="shared" si="16"/>
        <v>0</v>
      </c>
      <c r="I1083" s="2" t="s">
        <v>59</v>
      </c>
      <c r="J1083" s="2" t="s">
        <v>59</v>
      </c>
    </row>
    <row r="1084" ht="19" customHeight="1" spans="1:10">
      <c r="A1084" s="2">
        <v>4</v>
      </c>
      <c r="B1084" s="2" t="s">
        <v>3063</v>
      </c>
      <c r="C1084" s="2" t="s">
        <v>179</v>
      </c>
      <c r="D1084" s="3">
        <v>12000</v>
      </c>
      <c r="E1084" s="3">
        <v>5488.8</v>
      </c>
      <c r="F1084" s="2">
        <v>0</v>
      </c>
      <c r="G1084" s="2">
        <v>0</v>
      </c>
      <c r="H1084" s="2">
        <f t="shared" si="16"/>
        <v>0</v>
      </c>
      <c r="I1084" s="2" t="s">
        <v>59</v>
      </c>
      <c r="J1084" s="2" t="s">
        <v>59</v>
      </c>
    </row>
    <row r="1085" ht="19" customHeight="1" spans="1:10">
      <c r="A1085" s="2">
        <v>4</v>
      </c>
      <c r="B1085" s="2" t="s">
        <v>3085</v>
      </c>
      <c r="C1085" s="2" t="s">
        <v>179</v>
      </c>
      <c r="D1085" s="3">
        <v>12000</v>
      </c>
      <c r="E1085" s="3">
        <v>6499.9</v>
      </c>
      <c r="F1085" s="2">
        <v>0</v>
      </c>
      <c r="G1085" s="2">
        <v>0</v>
      </c>
      <c r="H1085" s="2">
        <f t="shared" si="16"/>
        <v>0</v>
      </c>
      <c r="I1085" s="2" t="s">
        <v>59</v>
      </c>
      <c r="J1085" s="2" t="s">
        <v>59</v>
      </c>
    </row>
    <row r="1086" ht="19" customHeight="1" spans="1:10">
      <c r="A1086" s="2">
        <v>4</v>
      </c>
      <c r="B1086" s="2" t="s">
        <v>236</v>
      </c>
      <c r="C1086" s="2" t="s">
        <v>179</v>
      </c>
      <c r="D1086" s="3">
        <v>20000</v>
      </c>
      <c r="E1086" s="3">
        <v>14356.1</v>
      </c>
      <c r="F1086" s="2">
        <v>0</v>
      </c>
      <c r="G1086" s="2">
        <v>0</v>
      </c>
      <c r="H1086" s="2">
        <f t="shared" si="16"/>
        <v>0</v>
      </c>
      <c r="I1086" s="2" t="s">
        <v>113</v>
      </c>
      <c r="J1086" s="2" t="s">
        <v>59</v>
      </c>
    </row>
    <row r="1087" ht="19" customHeight="1" spans="1:10">
      <c r="A1087" s="2">
        <v>4</v>
      </c>
      <c r="B1087" s="2" t="s">
        <v>73</v>
      </c>
      <c r="C1087" s="2" t="s">
        <v>179</v>
      </c>
      <c r="D1087" s="3">
        <v>20000</v>
      </c>
      <c r="E1087" s="3">
        <v>12056.5</v>
      </c>
      <c r="F1087" s="2">
        <v>0</v>
      </c>
      <c r="G1087" s="2">
        <v>0</v>
      </c>
      <c r="H1087" s="2">
        <f t="shared" si="16"/>
        <v>0</v>
      </c>
      <c r="I1087" s="2" t="s">
        <v>59</v>
      </c>
      <c r="J1087" s="2" t="s">
        <v>59</v>
      </c>
    </row>
    <row r="1088" ht="19" customHeight="1" spans="1:10">
      <c r="A1088" s="2">
        <v>4</v>
      </c>
      <c r="B1088" s="2" t="s">
        <v>240</v>
      </c>
      <c r="C1088" s="2" t="s">
        <v>179</v>
      </c>
      <c r="D1088" s="3">
        <v>12000</v>
      </c>
      <c r="E1088" s="3">
        <v>23719.3</v>
      </c>
      <c r="F1088" s="2">
        <v>3</v>
      </c>
      <c r="G1088" s="2">
        <v>2</v>
      </c>
      <c r="H1088" s="2">
        <f t="shared" si="16"/>
        <v>1</v>
      </c>
      <c r="I1088" s="2" t="s">
        <v>113</v>
      </c>
      <c r="J1088" s="2" t="s">
        <v>59</v>
      </c>
    </row>
    <row r="1089" ht="19" customHeight="1" spans="1:10">
      <c r="A1089" s="2">
        <v>4</v>
      </c>
      <c r="B1089" s="2" t="s">
        <v>3125</v>
      </c>
      <c r="C1089" s="2" t="s">
        <v>179</v>
      </c>
      <c r="D1089" s="3">
        <v>17166.67</v>
      </c>
      <c r="E1089" s="3">
        <v>4389.9</v>
      </c>
      <c r="F1089" s="2">
        <v>0</v>
      </c>
      <c r="G1089" s="2">
        <v>0</v>
      </c>
      <c r="H1089" s="2">
        <f t="shared" si="16"/>
        <v>0</v>
      </c>
      <c r="I1089" s="2" t="s">
        <v>59</v>
      </c>
      <c r="J1089" s="2" t="s">
        <v>59</v>
      </c>
    </row>
    <row r="1090" ht="19" customHeight="1" spans="1:10">
      <c r="A1090" s="2">
        <v>4</v>
      </c>
      <c r="B1090" s="2" t="s">
        <v>242</v>
      </c>
      <c r="C1090" s="2" t="s">
        <v>179</v>
      </c>
      <c r="D1090" s="3">
        <v>20000</v>
      </c>
      <c r="E1090" s="3">
        <v>12237.9</v>
      </c>
      <c r="F1090" s="2">
        <v>0</v>
      </c>
      <c r="G1090" s="2">
        <v>0</v>
      </c>
      <c r="H1090" s="2">
        <f t="shared" ref="H1090:H1153" si="17">MAX(0,F1090-G1090)</f>
        <v>0</v>
      </c>
      <c r="I1090" s="2" t="s">
        <v>113</v>
      </c>
      <c r="J1090" s="2" t="s">
        <v>59</v>
      </c>
    </row>
    <row r="1091" ht="19" customHeight="1" spans="1:10">
      <c r="A1091" s="2">
        <v>4</v>
      </c>
      <c r="B1091" s="2" t="s">
        <v>243</v>
      </c>
      <c r="C1091" s="2" t="s">
        <v>179</v>
      </c>
      <c r="D1091" s="3">
        <v>7258.06</v>
      </c>
      <c r="E1091" s="3">
        <v>11756.9</v>
      </c>
      <c r="F1091" s="2">
        <v>0</v>
      </c>
      <c r="G1091" s="2">
        <v>0</v>
      </c>
      <c r="H1091" s="2">
        <f t="shared" si="17"/>
        <v>0</v>
      </c>
      <c r="I1091" s="2" t="s">
        <v>113</v>
      </c>
      <c r="J1091" s="2" t="s">
        <v>59</v>
      </c>
    </row>
    <row r="1092" ht="19" customHeight="1" spans="1:10">
      <c r="A1092" s="2">
        <v>4</v>
      </c>
      <c r="B1092" s="2" t="s">
        <v>368</v>
      </c>
      <c r="C1092" s="2" t="s">
        <v>179</v>
      </c>
      <c r="D1092" s="3">
        <v>20000</v>
      </c>
      <c r="E1092" s="3">
        <v>21201.3</v>
      </c>
      <c r="F1092" s="2">
        <v>0</v>
      </c>
      <c r="G1092" s="2">
        <v>0</v>
      </c>
      <c r="H1092" s="2">
        <f t="shared" si="17"/>
        <v>0</v>
      </c>
      <c r="I1092" s="2" t="s">
        <v>113</v>
      </c>
      <c r="J1092" s="2" t="s">
        <v>59</v>
      </c>
    </row>
    <row r="1093" ht="19" customHeight="1" spans="1:10">
      <c r="A1093" s="2">
        <v>4</v>
      </c>
      <c r="B1093" s="2" t="s">
        <v>82</v>
      </c>
      <c r="C1093" s="2" t="s">
        <v>179</v>
      </c>
      <c r="D1093" s="3">
        <v>20000</v>
      </c>
      <c r="E1093" s="3">
        <v>4402.8</v>
      </c>
      <c r="F1093" s="2">
        <v>0</v>
      </c>
      <c r="G1093" s="2">
        <v>0</v>
      </c>
      <c r="H1093" s="2">
        <f t="shared" si="17"/>
        <v>0</v>
      </c>
      <c r="I1093" s="2" t="s">
        <v>59</v>
      </c>
      <c r="J1093" s="2" t="s">
        <v>59</v>
      </c>
    </row>
    <row r="1094" ht="19" customHeight="1" spans="1:10">
      <c r="A1094" s="2">
        <v>4</v>
      </c>
      <c r="B1094" s="2" t="s">
        <v>246</v>
      </c>
      <c r="C1094" s="2" t="s">
        <v>179</v>
      </c>
      <c r="D1094" s="3">
        <v>14747.32</v>
      </c>
      <c r="E1094" s="3">
        <v>2223.2</v>
      </c>
      <c r="F1094" s="2">
        <v>0</v>
      </c>
      <c r="G1094" s="2">
        <v>0</v>
      </c>
      <c r="H1094" s="2">
        <f t="shared" si="17"/>
        <v>0</v>
      </c>
      <c r="I1094" s="2" t="s">
        <v>59</v>
      </c>
      <c r="J1094" s="2" t="s">
        <v>59</v>
      </c>
    </row>
    <row r="1095" ht="19" customHeight="1" spans="1:10">
      <c r="A1095" s="2">
        <v>4</v>
      </c>
      <c r="B1095" s="2" t="s">
        <v>3160</v>
      </c>
      <c r="C1095" s="2" t="s">
        <v>179</v>
      </c>
      <c r="D1095" s="3">
        <v>12000</v>
      </c>
      <c r="E1095" s="3">
        <v>10854.6</v>
      </c>
      <c r="F1095" s="2">
        <v>0</v>
      </c>
      <c r="G1095" s="2">
        <v>0</v>
      </c>
      <c r="H1095" s="2">
        <f t="shared" si="17"/>
        <v>0</v>
      </c>
      <c r="I1095" s="2" t="s">
        <v>113</v>
      </c>
      <c r="J1095" s="2" t="s">
        <v>59</v>
      </c>
    </row>
    <row r="1096" ht="19" customHeight="1" spans="1:10">
      <c r="A1096" s="2">
        <v>4</v>
      </c>
      <c r="B1096" s="2" t="s">
        <v>248</v>
      </c>
      <c r="C1096" s="2" t="s">
        <v>179</v>
      </c>
      <c r="D1096" s="3">
        <v>10827.96</v>
      </c>
      <c r="E1096" s="3">
        <v>7139.4</v>
      </c>
      <c r="F1096" s="2">
        <v>0</v>
      </c>
      <c r="G1096" s="2">
        <v>0</v>
      </c>
      <c r="H1096" s="2">
        <f t="shared" si="17"/>
        <v>0</v>
      </c>
      <c r="I1096" s="2" t="s">
        <v>59</v>
      </c>
      <c r="J1096" s="2" t="s">
        <v>59</v>
      </c>
    </row>
    <row r="1097" ht="19" customHeight="1" spans="1:10">
      <c r="A1097" s="2">
        <v>4</v>
      </c>
      <c r="B1097" s="2" t="s">
        <v>251</v>
      </c>
      <c r="C1097" s="2" t="s">
        <v>179</v>
      </c>
      <c r="D1097" s="3">
        <v>15500</v>
      </c>
      <c r="E1097" s="3">
        <v>2306.4</v>
      </c>
      <c r="F1097" s="2">
        <v>0</v>
      </c>
      <c r="G1097" s="2">
        <v>0</v>
      </c>
      <c r="H1097" s="2">
        <f t="shared" si="17"/>
        <v>0</v>
      </c>
      <c r="I1097" s="2" t="s">
        <v>59</v>
      </c>
      <c r="J1097" s="2" t="s">
        <v>59</v>
      </c>
    </row>
    <row r="1098" ht="19" customHeight="1" spans="1:10">
      <c r="A1098" s="2">
        <v>4</v>
      </c>
      <c r="B1098" s="2" t="s">
        <v>254</v>
      </c>
      <c r="C1098" s="2" t="s">
        <v>179</v>
      </c>
      <c r="D1098" s="3">
        <v>12000</v>
      </c>
      <c r="E1098" s="3">
        <v>12224.4</v>
      </c>
      <c r="F1098" s="2">
        <v>0</v>
      </c>
      <c r="G1098" s="2">
        <v>0</v>
      </c>
      <c r="H1098" s="2">
        <f t="shared" si="17"/>
        <v>0</v>
      </c>
      <c r="I1098" s="2" t="s">
        <v>113</v>
      </c>
      <c r="J1098" s="2" t="s">
        <v>59</v>
      </c>
    </row>
    <row r="1099" ht="19" customHeight="1" spans="1:10">
      <c r="A1099" s="2">
        <v>4</v>
      </c>
      <c r="B1099" s="2" t="s">
        <v>88</v>
      </c>
      <c r="C1099" s="2" t="s">
        <v>179</v>
      </c>
      <c r="D1099" s="3">
        <v>20000</v>
      </c>
      <c r="E1099" s="3">
        <v>16678.8</v>
      </c>
      <c r="F1099" s="2">
        <v>0</v>
      </c>
      <c r="G1099" s="2">
        <v>0</v>
      </c>
      <c r="H1099" s="2">
        <f t="shared" si="17"/>
        <v>0</v>
      </c>
      <c r="I1099" s="2" t="s">
        <v>113</v>
      </c>
      <c r="J1099" s="2" t="s">
        <v>59</v>
      </c>
    </row>
    <row r="1100" ht="19" customHeight="1" spans="1:10">
      <c r="A1100" s="2">
        <v>4</v>
      </c>
      <c r="B1100" s="2" t="s">
        <v>255</v>
      </c>
      <c r="C1100" s="2" t="s">
        <v>179</v>
      </c>
      <c r="D1100" s="3">
        <v>19677.42</v>
      </c>
      <c r="E1100" s="3">
        <v>13874</v>
      </c>
      <c r="F1100" s="2">
        <v>0</v>
      </c>
      <c r="G1100" s="2">
        <v>0</v>
      </c>
      <c r="H1100" s="2">
        <f t="shared" si="17"/>
        <v>0</v>
      </c>
      <c r="I1100" s="2" t="s">
        <v>113</v>
      </c>
      <c r="J1100" s="2" t="s">
        <v>59</v>
      </c>
    </row>
    <row r="1101" ht="19" customHeight="1" spans="1:10">
      <c r="A1101" s="2">
        <v>4</v>
      </c>
      <c r="B1101" s="2" t="s">
        <v>3201</v>
      </c>
      <c r="C1101" s="2" t="s">
        <v>179</v>
      </c>
      <c r="D1101" s="3">
        <v>20000</v>
      </c>
      <c r="E1101" s="3">
        <v>16593.7</v>
      </c>
      <c r="F1101" s="2">
        <v>0</v>
      </c>
      <c r="G1101" s="2">
        <v>0</v>
      </c>
      <c r="H1101" s="2">
        <f t="shared" si="17"/>
        <v>0</v>
      </c>
      <c r="I1101" s="2" t="s">
        <v>59</v>
      </c>
      <c r="J1101" s="2" t="s">
        <v>59</v>
      </c>
    </row>
    <row r="1102" ht="19" customHeight="1" spans="1:10">
      <c r="A1102" s="2">
        <v>4</v>
      </c>
      <c r="B1102" s="2" t="s">
        <v>3232</v>
      </c>
      <c r="C1102" s="2" t="s">
        <v>179</v>
      </c>
      <c r="D1102" s="3">
        <v>15161.29</v>
      </c>
      <c r="E1102" s="3">
        <v>29162</v>
      </c>
      <c r="F1102" s="2">
        <v>2</v>
      </c>
      <c r="G1102" s="2">
        <v>0</v>
      </c>
      <c r="H1102" s="2">
        <f t="shared" si="17"/>
        <v>2</v>
      </c>
      <c r="I1102" s="2" t="s">
        <v>113</v>
      </c>
      <c r="J1102" s="2" t="s">
        <v>59</v>
      </c>
    </row>
    <row r="1103" ht="19" customHeight="1" spans="1:10">
      <c r="A1103" s="2">
        <v>4</v>
      </c>
      <c r="B1103" s="2" t="s">
        <v>406</v>
      </c>
      <c r="C1103" s="2" t="s">
        <v>179</v>
      </c>
      <c r="D1103" s="3">
        <v>20000</v>
      </c>
      <c r="E1103" s="3">
        <v>3932.3</v>
      </c>
      <c r="F1103" s="2">
        <v>0</v>
      </c>
      <c r="G1103" s="2">
        <v>0</v>
      </c>
      <c r="H1103" s="2">
        <f t="shared" si="17"/>
        <v>0</v>
      </c>
      <c r="I1103" s="2" t="s">
        <v>59</v>
      </c>
      <c r="J1103" s="2" t="s">
        <v>59</v>
      </c>
    </row>
    <row r="1104" ht="19" customHeight="1" spans="1:10">
      <c r="A1104" s="2">
        <v>4</v>
      </c>
      <c r="B1104" s="2" t="s">
        <v>3275</v>
      </c>
      <c r="C1104" s="2" t="s">
        <v>179</v>
      </c>
      <c r="D1104" s="3">
        <v>20000</v>
      </c>
      <c r="E1104" s="3">
        <v>24432.3</v>
      </c>
      <c r="F1104" s="2">
        <v>0</v>
      </c>
      <c r="G1104" s="2">
        <v>0</v>
      </c>
      <c r="H1104" s="2">
        <f t="shared" si="17"/>
        <v>0</v>
      </c>
      <c r="I1104" s="2" t="s">
        <v>113</v>
      </c>
      <c r="J1104" s="2" t="s">
        <v>59</v>
      </c>
    </row>
    <row r="1105" ht="19" customHeight="1" spans="1:10">
      <c r="A1105" s="2">
        <v>4</v>
      </c>
      <c r="B1105" s="2" t="s">
        <v>3284</v>
      </c>
      <c r="C1105" s="2" t="s">
        <v>179</v>
      </c>
      <c r="D1105" s="3">
        <v>20000</v>
      </c>
      <c r="E1105" s="3">
        <v>5524.6</v>
      </c>
      <c r="F1105" s="2">
        <v>0</v>
      </c>
      <c r="G1105" s="2">
        <v>0</v>
      </c>
      <c r="H1105" s="2">
        <f t="shared" si="17"/>
        <v>0</v>
      </c>
      <c r="I1105" s="2" t="s">
        <v>59</v>
      </c>
      <c r="J1105" s="2" t="s">
        <v>59</v>
      </c>
    </row>
    <row r="1106" ht="19" customHeight="1" spans="1:10">
      <c r="A1106" s="2">
        <v>4</v>
      </c>
      <c r="B1106" s="2" t="s">
        <v>93</v>
      </c>
      <c r="C1106" s="2" t="s">
        <v>179</v>
      </c>
      <c r="D1106" s="3">
        <v>10548.39</v>
      </c>
      <c r="E1106" s="3">
        <v>4092.4</v>
      </c>
      <c r="F1106" s="2">
        <v>0</v>
      </c>
      <c r="G1106" s="2">
        <v>0</v>
      </c>
      <c r="H1106" s="2">
        <f t="shared" si="17"/>
        <v>0</v>
      </c>
      <c r="I1106" s="2" t="s">
        <v>59</v>
      </c>
      <c r="J1106" s="2" t="s">
        <v>59</v>
      </c>
    </row>
    <row r="1107" ht="19" customHeight="1" spans="1:10">
      <c r="A1107" s="2">
        <v>4</v>
      </c>
      <c r="B1107" s="2" t="s">
        <v>263</v>
      </c>
      <c r="C1107" s="2" t="s">
        <v>179</v>
      </c>
      <c r="D1107" s="3">
        <v>12000</v>
      </c>
      <c r="E1107" s="3">
        <v>21447.4</v>
      </c>
      <c r="F1107" s="2">
        <v>3</v>
      </c>
      <c r="G1107" s="2">
        <v>1</v>
      </c>
      <c r="H1107" s="2">
        <f t="shared" si="17"/>
        <v>2</v>
      </c>
      <c r="I1107" s="2" t="s">
        <v>113</v>
      </c>
      <c r="J1107" s="2" t="s">
        <v>59</v>
      </c>
    </row>
    <row r="1108" ht="19" customHeight="1" spans="1:10">
      <c r="A1108" s="2">
        <v>4</v>
      </c>
      <c r="B1108" s="2" t="s">
        <v>264</v>
      </c>
      <c r="C1108" s="2" t="s">
        <v>179</v>
      </c>
      <c r="D1108" s="3">
        <v>3774.19</v>
      </c>
      <c r="E1108" s="3">
        <v>6728.4</v>
      </c>
      <c r="F1108" s="2">
        <v>0</v>
      </c>
      <c r="G1108" s="2">
        <v>0</v>
      </c>
      <c r="H1108" s="2">
        <f t="shared" si="17"/>
        <v>0</v>
      </c>
      <c r="I1108" s="2" t="s">
        <v>113</v>
      </c>
      <c r="J1108" s="2" t="s">
        <v>59</v>
      </c>
    </row>
    <row r="1109" ht="19" customHeight="1" spans="1:10">
      <c r="A1109" s="2">
        <v>4</v>
      </c>
      <c r="B1109" s="2" t="s">
        <v>267</v>
      </c>
      <c r="C1109" s="2" t="s">
        <v>179</v>
      </c>
      <c r="D1109" s="3">
        <v>12000</v>
      </c>
      <c r="E1109" s="3">
        <v>13800.7</v>
      </c>
      <c r="F1109" s="2">
        <v>0</v>
      </c>
      <c r="G1109" s="2">
        <v>1</v>
      </c>
      <c r="H1109" s="2">
        <f t="shared" si="17"/>
        <v>0</v>
      </c>
      <c r="I1109" s="2" t="s">
        <v>113</v>
      </c>
      <c r="J1109" s="2" t="s">
        <v>59</v>
      </c>
    </row>
    <row r="1110" ht="19" customHeight="1" spans="1:10">
      <c r="A1110" s="2">
        <v>4</v>
      </c>
      <c r="B1110" s="2" t="s">
        <v>425</v>
      </c>
      <c r="C1110" s="2" t="s">
        <v>179</v>
      </c>
      <c r="D1110" s="3">
        <v>12000</v>
      </c>
      <c r="E1110" s="3">
        <v>11805</v>
      </c>
      <c r="F1110" s="2">
        <v>0</v>
      </c>
      <c r="G1110" s="2">
        <v>0</v>
      </c>
      <c r="H1110" s="2">
        <f t="shared" si="17"/>
        <v>0</v>
      </c>
      <c r="I1110" s="2" t="s">
        <v>113</v>
      </c>
      <c r="J1110" s="2" t="s">
        <v>59</v>
      </c>
    </row>
    <row r="1111" ht="19" customHeight="1" spans="1:10">
      <c r="A1111" s="2">
        <v>4</v>
      </c>
      <c r="B1111" s="2" t="s">
        <v>269</v>
      </c>
      <c r="C1111" s="2" t="s">
        <v>179</v>
      </c>
      <c r="D1111" s="3">
        <v>12000</v>
      </c>
      <c r="E1111" s="3">
        <v>26470.9</v>
      </c>
      <c r="F1111" s="2">
        <v>4</v>
      </c>
      <c r="G1111" s="2">
        <v>2</v>
      </c>
      <c r="H1111" s="2">
        <f t="shared" si="17"/>
        <v>2</v>
      </c>
      <c r="I1111" s="2" t="s">
        <v>113</v>
      </c>
      <c r="J1111" s="2" t="s">
        <v>59</v>
      </c>
    </row>
    <row r="1112" ht="19" customHeight="1" spans="1:10">
      <c r="A1112" s="2">
        <v>4</v>
      </c>
      <c r="B1112" s="2" t="s">
        <v>271</v>
      </c>
      <c r="C1112" s="2" t="s">
        <v>179</v>
      </c>
      <c r="D1112" s="3">
        <v>12000</v>
      </c>
      <c r="E1112" s="3">
        <v>12888.2</v>
      </c>
      <c r="F1112" s="2">
        <v>0</v>
      </c>
      <c r="G1112" s="2">
        <v>0</v>
      </c>
      <c r="H1112" s="2">
        <f t="shared" si="17"/>
        <v>0</v>
      </c>
      <c r="I1112" s="2" t="s">
        <v>113</v>
      </c>
      <c r="J1112" s="2" t="s">
        <v>59</v>
      </c>
    </row>
    <row r="1113" ht="19" customHeight="1" spans="1:10">
      <c r="A1113" s="2">
        <v>4</v>
      </c>
      <c r="B1113" s="2" t="s">
        <v>3356</v>
      </c>
      <c r="C1113" s="2" t="s">
        <v>179</v>
      </c>
      <c r="D1113" s="3">
        <v>12000</v>
      </c>
      <c r="E1113" s="3">
        <v>22889.6</v>
      </c>
      <c r="F1113" s="2">
        <v>3</v>
      </c>
      <c r="G1113" s="2">
        <v>3</v>
      </c>
      <c r="H1113" s="2">
        <f t="shared" si="17"/>
        <v>0</v>
      </c>
      <c r="I1113" s="2" t="s">
        <v>113</v>
      </c>
      <c r="J1113" s="2" t="s">
        <v>59</v>
      </c>
    </row>
    <row r="1114" ht="19" customHeight="1" spans="1:10">
      <c r="A1114" s="2">
        <v>4</v>
      </c>
      <c r="B1114" s="2" t="s">
        <v>3374</v>
      </c>
      <c r="C1114" s="2" t="s">
        <v>179</v>
      </c>
      <c r="D1114" s="3">
        <v>12000</v>
      </c>
      <c r="E1114" s="3">
        <v>19981.5</v>
      </c>
      <c r="F1114" s="2">
        <v>2</v>
      </c>
      <c r="G1114" s="2">
        <v>3</v>
      </c>
      <c r="H1114" s="2">
        <f t="shared" si="17"/>
        <v>0</v>
      </c>
      <c r="I1114" s="2" t="s">
        <v>113</v>
      </c>
      <c r="J1114" s="2" t="s">
        <v>59</v>
      </c>
    </row>
    <row r="1115" ht="19" customHeight="1" spans="1:10">
      <c r="A1115" s="2">
        <v>4</v>
      </c>
      <c r="B1115" s="2" t="s">
        <v>272</v>
      </c>
      <c r="C1115" s="2" t="s">
        <v>179</v>
      </c>
      <c r="D1115" s="3">
        <v>12000</v>
      </c>
      <c r="E1115" s="3">
        <v>22560.7</v>
      </c>
      <c r="F1115" s="2">
        <v>3</v>
      </c>
      <c r="G1115" s="2">
        <v>2</v>
      </c>
      <c r="H1115" s="2">
        <f t="shared" si="17"/>
        <v>1</v>
      </c>
      <c r="I1115" s="2" t="s">
        <v>113</v>
      </c>
      <c r="J1115" s="2" t="s">
        <v>59</v>
      </c>
    </row>
    <row r="1116" ht="19" customHeight="1" spans="1:10">
      <c r="A1116" s="2">
        <v>4</v>
      </c>
      <c r="B1116" s="2" t="s">
        <v>702</v>
      </c>
      <c r="C1116" s="2" t="s">
        <v>179</v>
      </c>
      <c r="D1116" s="3">
        <v>5612.9</v>
      </c>
      <c r="E1116" s="3">
        <v>12936.5</v>
      </c>
      <c r="F1116" s="2">
        <v>2</v>
      </c>
      <c r="G1116" s="2">
        <v>0</v>
      </c>
      <c r="H1116" s="2">
        <f t="shared" si="17"/>
        <v>2</v>
      </c>
      <c r="I1116" s="2" t="s">
        <v>113</v>
      </c>
      <c r="J1116" s="2" t="s">
        <v>59</v>
      </c>
    </row>
    <row r="1117" ht="19" customHeight="1" spans="1:10">
      <c r="A1117" s="2">
        <v>4</v>
      </c>
      <c r="B1117" s="2" t="s">
        <v>3399</v>
      </c>
      <c r="C1117" s="2" t="s">
        <v>179</v>
      </c>
      <c r="D1117" s="3">
        <v>2000</v>
      </c>
      <c r="E1117" s="3">
        <v>3018</v>
      </c>
      <c r="F1117" s="2">
        <v>0</v>
      </c>
      <c r="G1117" s="2">
        <v>0</v>
      </c>
      <c r="H1117" s="2">
        <f t="shared" si="17"/>
        <v>0</v>
      </c>
      <c r="I1117" s="2" t="s">
        <v>113</v>
      </c>
      <c r="J1117" s="2" t="s">
        <v>59</v>
      </c>
    </row>
    <row r="1118" ht="19" customHeight="1" spans="1:10">
      <c r="A1118" s="2">
        <v>4</v>
      </c>
      <c r="B1118" s="2" t="s">
        <v>273</v>
      </c>
      <c r="C1118" s="2" t="s">
        <v>274</v>
      </c>
      <c r="D1118" s="3">
        <v>4666.67</v>
      </c>
      <c r="E1118" s="3">
        <v>1624.5</v>
      </c>
      <c r="F1118" s="2">
        <v>0</v>
      </c>
      <c r="G1118" s="2">
        <v>0</v>
      </c>
      <c r="H1118" s="2">
        <f t="shared" si="17"/>
        <v>0</v>
      </c>
      <c r="I1118" s="2" t="s">
        <v>113</v>
      </c>
      <c r="J1118" s="2" t="s">
        <v>59</v>
      </c>
    </row>
    <row r="1119" ht="19" customHeight="1" spans="1:10">
      <c r="A1119" s="2">
        <v>4</v>
      </c>
      <c r="B1119" s="2" t="s">
        <v>224</v>
      </c>
      <c r="C1119" s="2" t="s">
        <v>274</v>
      </c>
      <c r="D1119" s="3">
        <v>1666.67</v>
      </c>
      <c r="E1119" s="3">
        <v>1953</v>
      </c>
      <c r="F1119" s="2">
        <v>0</v>
      </c>
      <c r="G1119" s="2">
        <v>0</v>
      </c>
      <c r="H1119" s="2">
        <f t="shared" si="17"/>
        <v>0</v>
      </c>
      <c r="I1119" s="2" t="s">
        <v>113</v>
      </c>
      <c r="J1119" s="2" t="s">
        <v>59</v>
      </c>
    </row>
    <row r="1120" ht="19" customHeight="1" spans="1:10">
      <c r="A1120" s="2">
        <v>4</v>
      </c>
      <c r="B1120" s="2" t="s">
        <v>3649</v>
      </c>
      <c r="C1120" s="2" t="s">
        <v>274</v>
      </c>
      <c r="D1120" s="3">
        <v>3500</v>
      </c>
      <c r="E1120" s="3">
        <v>2115.9</v>
      </c>
      <c r="F1120" s="2">
        <v>0</v>
      </c>
      <c r="G1120" s="2">
        <v>0</v>
      </c>
      <c r="H1120" s="2">
        <f t="shared" si="17"/>
        <v>0</v>
      </c>
      <c r="I1120" s="2" t="s">
        <v>59</v>
      </c>
      <c r="J1120" s="2" t="s">
        <v>59</v>
      </c>
    </row>
    <row r="1121" ht="19" customHeight="1" spans="1:10">
      <c r="A1121" s="2">
        <v>4</v>
      </c>
      <c r="B1121" s="2" t="s">
        <v>279</v>
      </c>
      <c r="C1121" s="2" t="s">
        <v>274</v>
      </c>
      <c r="D1121" s="3">
        <v>4000</v>
      </c>
      <c r="E1121" s="3">
        <v>1151.1</v>
      </c>
      <c r="F1121" s="2">
        <v>0</v>
      </c>
      <c r="G1121" s="2">
        <v>0</v>
      </c>
      <c r="H1121" s="2">
        <f t="shared" si="17"/>
        <v>0</v>
      </c>
      <c r="I1121" s="2" t="s">
        <v>113</v>
      </c>
      <c r="J1121" s="2" t="s">
        <v>59</v>
      </c>
    </row>
    <row r="1122" ht="19" customHeight="1" spans="1:10">
      <c r="A1122" s="2">
        <v>4</v>
      </c>
      <c r="B1122" s="2" t="s">
        <v>3504</v>
      </c>
      <c r="C1122" s="2" t="s">
        <v>274</v>
      </c>
      <c r="D1122" s="3">
        <v>5967.74</v>
      </c>
      <c r="E1122" s="3">
        <v>7235.4</v>
      </c>
      <c r="F1122" s="2">
        <v>0</v>
      </c>
      <c r="G1122" s="2">
        <v>0</v>
      </c>
      <c r="H1122" s="2">
        <f t="shared" si="17"/>
        <v>0</v>
      </c>
      <c r="I1122" s="2" t="s">
        <v>113</v>
      </c>
      <c r="J1122" s="2" t="s">
        <v>59</v>
      </c>
    </row>
    <row r="1123" ht="19" customHeight="1" spans="1:10">
      <c r="A1123" s="2">
        <v>4</v>
      </c>
      <c r="B1123" s="2" t="s">
        <v>3652</v>
      </c>
      <c r="C1123" s="2" t="s">
        <v>274</v>
      </c>
      <c r="D1123" s="3">
        <v>4500</v>
      </c>
      <c r="E1123" s="3">
        <v>3524.8</v>
      </c>
      <c r="F1123" s="2">
        <v>0</v>
      </c>
      <c r="G1123" s="2">
        <v>0</v>
      </c>
      <c r="H1123" s="2">
        <f t="shared" si="17"/>
        <v>0</v>
      </c>
      <c r="I1123" s="2" t="s">
        <v>113</v>
      </c>
      <c r="J1123" s="2" t="s">
        <v>59</v>
      </c>
    </row>
    <row r="1124" ht="19" customHeight="1" spans="1:10">
      <c r="A1124" s="2">
        <v>4</v>
      </c>
      <c r="B1124" s="2" t="s">
        <v>229</v>
      </c>
      <c r="C1124" s="2" t="s">
        <v>274</v>
      </c>
      <c r="D1124" s="3">
        <v>5161.29</v>
      </c>
      <c r="E1124" s="3">
        <v>5499.1</v>
      </c>
      <c r="F1124" s="2">
        <v>0</v>
      </c>
      <c r="G1124" s="2">
        <v>0</v>
      </c>
      <c r="H1124" s="2">
        <f t="shared" si="17"/>
        <v>0</v>
      </c>
      <c r="I1124" s="2" t="s">
        <v>113</v>
      </c>
      <c r="J1124" s="2" t="s">
        <v>59</v>
      </c>
    </row>
    <row r="1125" ht="19" customHeight="1" spans="1:10">
      <c r="A1125" s="2">
        <v>4</v>
      </c>
      <c r="B1125" s="2" t="s">
        <v>280</v>
      </c>
      <c r="C1125" s="2" t="s">
        <v>274</v>
      </c>
      <c r="D1125" s="3">
        <v>4500</v>
      </c>
      <c r="E1125" s="3">
        <v>1713.6</v>
      </c>
      <c r="F1125" s="2">
        <v>0</v>
      </c>
      <c r="G1125" s="2">
        <v>0</v>
      </c>
      <c r="H1125" s="2">
        <f t="shared" si="17"/>
        <v>0</v>
      </c>
      <c r="I1125" s="2" t="s">
        <v>59</v>
      </c>
      <c r="J1125" s="2" t="s">
        <v>59</v>
      </c>
    </row>
    <row r="1126" ht="19" customHeight="1" spans="1:10">
      <c r="A1126" s="2">
        <v>4</v>
      </c>
      <c r="B1126" s="2" t="s">
        <v>234</v>
      </c>
      <c r="C1126" s="2" t="s">
        <v>274</v>
      </c>
      <c r="D1126" s="3">
        <v>5000</v>
      </c>
      <c r="E1126" s="3">
        <v>0</v>
      </c>
      <c r="F1126" s="2">
        <v>0</v>
      </c>
      <c r="G1126" s="2">
        <v>0</v>
      </c>
      <c r="H1126" s="2">
        <f t="shared" si="17"/>
        <v>0</v>
      </c>
      <c r="I1126" s="2" t="s">
        <v>59</v>
      </c>
      <c r="J1126" s="2" t="s">
        <v>59</v>
      </c>
    </row>
    <row r="1127" ht="19" customHeight="1" spans="1:10">
      <c r="A1127" s="2">
        <v>4</v>
      </c>
      <c r="B1127" s="2" t="s">
        <v>3656</v>
      </c>
      <c r="C1127" s="2" t="s">
        <v>274</v>
      </c>
      <c r="D1127" s="3">
        <v>4000</v>
      </c>
      <c r="E1127" s="3">
        <v>312.4</v>
      </c>
      <c r="F1127" s="2">
        <v>0</v>
      </c>
      <c r="G1127" s="2">
        <v>0</v>
      </c>
      <c r="H1127" s="2">
        <f t="shared" si="17"/>
        <v>0</v>
      </c>
      <c r="I1127" s="2" t="s">
        <v>59</v>
      </c>
      <c r="J1127" s="2" t="s">
        <v>59</v>
      </c>
    </row>
    <row r="1128" ht="19" customHeight="1" spans="1:10">
      <c r="A1128" s="2">
        <v>4</v>
      </c>
      <c r="B1128" s="2" t="s">
        <v>281</v>
      </c>
      <c r="C1128" s="2" t="s">
        <v>274</v>
      </c>
      <c r="D1128" s="3">
        <v>4000</v>
      </c>
      <c r="E1128" s="3">
        <v>1526.7</v>
      </c>
      <c r="F1128" s="2">
        <v>0</v>
      </c>
      <c r="G1128" s="2">
        <v>0</v>
      </c>
      <c r="H1128" s="2">
        <f t="shared" si="17"/>
        <v>0</v>
      </c>
      <c r="I1128" s="2" t="s">
        <v>113</v>
      </c>
      <c r="J1128" s="2" t="s">
        <v>59</v>
      </c>
    </row>
    <row r="1129" ht="19" customHeight="1" spans="1:10">
      <c r="A1129" s="2">
        <v>4</v>
      </c>
      <c r="B1129" s="2" t="s">
        <v>64</v>
      </c>
      <c r="C1129" s="2" t="s">
        <v>274</v>
      </c>
      <c r="D1129" s="3">
        <v>4000</v>
      </c>
      <c r="E1129" s="3">
        <v>43.4</v>
      </c>
      <c r="F1129" s="2">
        <v>0</v>
      </c>
      <c r="G1129" s="2">
        <v>0</v>
      </c>
      <c r="H1129" s="2">
        <f t="shared" si="17"/>
        <v>0</v>
      </c>
      <c r="I1129" s="2" t="s">
        <v>59</v>
      </c>
      <c r="J1129" s="2" t="s">
        <v>59</v>
      </c>
    </row>
    <row r="1130" ht="19" customHeight="1" spans="1:10">
      <c r="A1130" s="2">
        <v>4</v>
      </c>
      <c r="B1130" s="2" t="s">
        <v>72</v>
      </c>
      <c r="C1130" s="2" t="s">
        <v>274</v>
      </c>
      <c r="D1130" s="3">
        <v>4000</v>
      </c>
      <c r="E1130" s="3">
        <v>2699.6</v>
      </c>
      <c r="F1130" s="2">
        <v>0</v>
      </c>
      <c r="G1130" s="2">
        <v>0</v>
      </c>
      <c r="H1130" s="2">
        <f t="shared" si="17"/>
        <v>0</v>
      </c>
      <c r="I1130" s="2" t="s">
        <v>59</v>
      </c>
      <c r="J1130" s="2" t="s">
        <v>59</v>
      </c>
    </row>
    <row r="1131" ht="19" customHeight="1" spans="1:10">
      <c r="A1131" s="2">
        <v>4</v>
      </c>
      <c r="B1131" s="2" t="s">
        <v>3506</v>
      </c>
      <c r="C1131" s="2" t="s">
        <v>274</v>
      </c>
      <c r="D1131" s="3">
        <v>5967.74</v>
      </c>
      <c r="E1131" s="3">
        <v>7142.6</v>
      </c>
      <c r="F1131" s="2">
        <v>0</v>
      </c>
      <c r="G1131" s="2">
        <v>0</v>
      </c>
      <c r="H1131" s="2">
        <f t="shared" si="17"/>
        <v>0</v>
      </c>
      <c r="I1131" s="2" t="s">
        <v>113</v>
      </c>
      <c r="J1131" s="2" t="s">
        <v>59</v>
      </c>
    </row>
    <row r="1132" ht="19" customHeight="1" spans="1:10">
      <c r="A1132" s="2">
        <v>4</v>
      </c>
      <c r="B1132" s="2" t="s">
        <v>283</v>
      </c>
      <c r="C1132" s="2" t="s">
        <v>274</v>
      </c>
      <c r="D1132" s="3">
        <v>12000</v>
      </c>
      <c r="E1132" s="3">
        <v>13505</v>
      </c>
      <c r="F1132" s="2">
        <v>0</v>
      </c>
      <c r="G1132" s="2">
        <v>0</v>
      </c>
      <c r="H1132" s="2">
        <f t="shared" si="17"/>
        <v>0</v>
      </c>
      <c r="I1132" s="2" t="s">
        <v>113</v>
      </c>
      <c r="J1132" s="2" t="s">
        <v>59</v>
      </c>
    </row>
    <row r="1133" ht="19" customHeight="1" spans="1:10">
      <c r="A1133" s="2">
        <v>4</v>
      </c>
      <c r="B1133" s="2" t="s">
        <v>286</v>
      </c>
      <c r="C1133" s="2" t="s">
        <v>274</v>
      </c>
      <c r="D1133" s="3">
        <v>4000</v>
      </c>
      <c r="E1133" s="3">
        <v>4245.6</v>
      </c>
      <c r="F1133" s="2">
        <v>0</v>
      </c>
      <c r="G1133" s="2">
        <v>0</v>
      </c>
      <c r="H1133" s="2">
        <f t="shared" si="17"/>
        <v>0</v>
      </c>
      <c r="I1133" s="2" t="s">
        <v>113</v>
      </c>
      <c r="J1133" s="2" t="s">
        <v>59</v>
      </c>
    </row>
    <row r="1134" ht="19" customHeight="1" spans="1:10">
      <c r="A1134" s="2">
        <v>4</v>
      </c>
      <c r="B1134" s="2" t="s">
        <v>251</v>
      </c>
      <c r="C1134" s="2" t="s">
        <v>274</v>
      </c>
      <c r="D1134" s="3">
        <v>4500</v>
      </c>
      <c r="E1134" s="3">
        <v>2304.4</v>
      </c>
      <c r="F1134" s="2">
        <v>0</v>
      </c>
      <c r="G1134" s="2">
        <v>0</v>
      </c>
      <c r="H1134" s="2">
        <f t="shared" si="17"/>
        <v>0</v>
      </c>
      <c r="I1134" s="2" t="s">
        <v>59</v>
      </c>
      <c r="J1134" s="2" t="s">
        <v>59</v>
      </c>
    </row>
    <row r="1135" ht="19" customHeight="1" spans="1:10">
      <c r="A1135" s="2">
        <v>4</v>
      </c>
      <c r="B1135" s="2" t="s">
        <v>252</v>
      </c>
      <c r="C1135" s="2" t="s">
        <v>274</v>
      </c>
      <c r="D1135" s="3">
        <v>4666.67</v>
      </c>
      <c r="E1135" s="3">
        <v>7664.2</v>
      </c>
      <c r="F1135" s="2">
        <v>0</v>
      </c>
      <c r="G1135" s="2">
        <v>0</v>
      </c>
      <c r="H1135" s="2">
        <f t="shared" si="17"/>
        <v>0</v>
      </c>
      <c r="I1135" s="2" t="s">
        <v>113</v>
      </c>
      <c r="J1135" s="2" t="s">
        <v>59</v>
      </c>
    </row>
    <row r="1136" ht="19" customHeight="1" spans="1:10">
      <c r="A1136" s="2">
        <v>4</v>
      </c>
      <c r="B1136" s="2" t="s">
        <v>288</v>
      </c>
      <c r="C1136" s="2" t="s">
        <v>274</v>
      </c>
      <c r="D1136" s="3">
        <v>12000</v>
      </c>
      <c r="E1136" s="3">
        <v>10083.7</v>
      </c>
      <c r="F1136" s="2">
        <v>0</v>
      </c>
      <c r="G1136" s="2">
        <v>0</v>
      </c>
      <c r="H1136" s="2">
        <f t="shared" si="17"/>
        <v>0</v>
      </c>
      <c r="I1136" s="2" t="s">
        <v>113</v>
      </c>
      <c r="J1136" s="2" t="s">
        <v>59</v>
      </c>
    </row>
    <row r="1137" ht="19" customHeight="1" spans="1:10">
      <c r="A1137" s="2">
        <v>4</v>
      </c>
      <c r="B1137" s="2" t="s">
        <v>394</v>
      </c>
      <c r="C1137" s="2" t="s">
        <v>274</v>
      </c>
      <c r="D1137" s="3">
        <v>4666.67</v>
      </c>
      <c r="E1137" s="3">
        <v>7053.7</v>
      </c>
      <c r="F1137" s="2">
        <v>0</v>
      </c>
      <c r="G1137" s="2">
        <v>0</v>
      </c>
      <c r="H1137" s="2">
        <f t="shared" si="17"/>
        <v>0</v>
      </c>
      <c r="I1137" s="2" t="s">
        <v>113</v>
      </c>
      <c r="J1137" s="2" t="s">
        <v>59</v>
      </c>
    </row>
    <row r="1138" ht="19" customHeight="1" spans="1:10">
      <c r="A1138" s="2">
        <v>4</v>
      </c>
      <c r="B1138" s="2" t="s">
        <v>289</v>
      </c>
      <c r="C1138" s="2" t="s">
        <v>274</v>
      </c>
      <c r="D1138" s="3">
        <v>4000</v>
      </c>
      <c r="E1138" s="3">
        <v>5828.4</v>
      </c>
      <c r="F1138" s="2">
        <v>0</v>
      </c>
      <c r="G1138" s="2">
        <v>0</v>
      </c>
      <c r="H1138" s="2">
        <f t="shared" si="17"/>
        <v>0</v>
      </c>
      <c r="I1138" s="2" t="s">
        <v>113</v>
      </c>
      <c r="J1138" s="2" t="s">
        <v>59</v>
      </c>
    </row>
    <row r="1139" ht="19" customHeight="1" spans="1:10">
      <c r="A1139" s="2">
        <v>4</v>
      </c>
      <c r="B1139" s="2" t="s">
        <v>399</v>
      </c>
      <c r="C1139" s="2" t="s">
        <v>274</v>
      </c>
      <c r="D1139" s="3">
        <v>1600</v>
      </c>
      <c r="E1139" s="3">
        <v>4393.3</v>
      </c>
      <c r="F1139" s="2">
        <v>0</v>
      </c>
      <c r="G1139" s="2">
        <v>0</v>
      </c>
      <c r="H1139" s="2">
        <f t="shared" si="17"/>
        <v>0</v>
      </c>
      <c r="I1139" s="2" t="s">
        <v>113</v>
      </c>
      <c r="J1139" s="2" t="s">
        <v>59</v>
      </c>
    </row>
    <row r="1140" ht="19" customHeight="1" spans="1:10">
      <c r="A1140" s="2">
        <v>4</v>
      </c>
      <c r="B1140" s="2" t="s">
        <v>290</v>
      </c>
      <c r="C1140" s="2" t="s">
        <v>274</v>
      </c>
      <c r="D1140" s="3">
        <v>4666.67</v>
      </c>
      <c r="E1140" s="3">
        <v>9039.1</v>
      </c>
      <c r="F1140" s="2">
        <v>0</v>
      </c>
      <c r="G1140" s="2">
        <v>0</v>
      </c>
      <c r="H1140" s="2">
        <f t="shared" si="17"/>
        <v>0</v>
      </c>
      <c r="I1140" s="2" t="s">
        <v>113</v>
      </c>
      <c r="J1140" s="2" t="s">
        <v>59</v>
      </c>
    </row>
    <row r="1141" ht="19" customHeight="1" spans="1:10">
      <c r="A1141" s="2">
        <v>4</v>
      </c>
      <c r="B1141" s="2" t="s">
        <v>291</v>
      </c>
      <c r="C1141" s="2" t="s">
        <v>274</v>
      </c>
      <c r="D1141" s="3">
        <v>12000</v>
      </c>
      <c r="E1141" s="3">
        <v>17427.1</v>
      </c>
      <c r="F1141" s="2">
        <v>1</v>
      </c>
      <c r="G1141" s="2">
        <v>1</v>
      </c>
      <c r="H1141" s="2">
        <f t="shared" si="17"/>
        <v>0</v>
      </c>
      <c r="I1141" s="2" t="s">
        <v>113</v>
      </c>
      <c r="J1141" s="2" t="s">
        <v>59</v>
      </c>
    </row>
    <row r="1142" ht="19" customHeight="1" spans="1:10">
      <c r="A1142" s="2">
        <v>4</v>
      </c>
      <c r="B1142" s="2" t="s">
        <v>292</v>
      </c>
      <c r="C1142" s="2" t="s">
        <v>274</v>
      </c>
      <c r="D1142" s="3">
        <v>4000</v>
      </c>
      <c r="E1142" s="3">
        <v>7538.3</v>
      </c>
      <c r="F1142" s="2">
        <v>0</v>
      </c>
      <c r="G1142" s="2">
        <v>0</v>
      </c>
      <c r="H1142" s="2">
        <f t="shared" si="17"/>
        <v>0</v>
      </c>
      <c r="I1142" s="2" t="s">
        <v>113</v>
      </c>
      <c r="J1142" s="2" t="s">
        <v>59</v>
      </c>
    </row>
    <row r="1143" ht="19" customHeight="1" spans="1:10">
      <c r="A1143" s="2">
        <v>4</v>
      </c>
      <c r="B1143" s="2" t="s">
        <v>414</v>
      </c>
      <c r="C1143" s="2" t="s">
        <v>274</v>
      </c>
      <c r="D1143" s="3">
        <v>6129.03</v>
      </c>
      <c r="E1143" s="3">
        <v>9679.4</v>
      </c>
      <c r="F1143" s="2">
        <v>0</v>
      </c>
      <c r="G1143" s="2">
        <v>0</v>
      </c>
      <c r="H1143" s="2">
        <f t="shared" si="17"/>
        <v>0</v>
      </c>
      <c r="I1143" s="2" t="s">
        <v>113</v>
      </c>
      <c r="J1143" s="2" t="s">
        <v>59</v>
      </c>
    </row>
    <row r="1144" ht="19" customHeight="1" spans="1:10">
      <c r="A1144" s="2">
        <v>4</v>
      </c>
      <c r="B1144" s="2" t="s">
        <v>298</v>
      </c>
      <c r="C1144" s="2" t="s">
        <v>274</v>
      </c>
      <c r="D1144" s="3">
        <v>12000</v>
      </c>
      <c r="E1144" s="3">
        <v>17161.9</v>
      </c>
      <c r="F1144" s="2">
        <v>1</v>
      </c>
      <c r="G1144" s="2">
        <v>1</v>
      </c>
      <c r="H1144" s="2">
        <f t="shared" si="17"/>
        <v>0</v>
      </c>
      <c r="I1144" s="2" t="s">
        <v>113</v>
      </c>
      <c r="J1144" s="2" t="s">
        <v>59</v>
      </c>
    </row>
    <row r="1145" ht="19" customHeight="1" spans="1:10">
      <c r="A1145" s="2">
        <v>4</v>
      </c>
      <c r="B1145" s="2" t="s">
        <v>299</v>
      </c>
      <c r="C1145" s="2" t="s">
        <v>274</v>
      </c>
      <c r="D1145" s="3">
        <v>3870.97</v>
      </c>
      <c r="E1145" s="3">
        <v>5511.6</v>
      </c>
      <c r="F1145" s="2">
        <v>0</v>
      </c>
      <c r="G1145" s="2">
        <v>0</v>
      </c>
      <c r="H1145" s="2">
        <f t="shared" si="17"/>
        <v>0</v>
      </c>
      <c r="I1145" s="2" t="s">
        <v>113</v>
      </c>
      <c r="J1145" s="2" t="s">
        <v>59</v>
      </c>
    </row>
    <row r="1146" ht="19" customHeight="1" spans="1:10">
      <c r="A1146" s="2">
        <v>4</v>
      </c>
      <c r="B1146" s="2" t="s">
        <v>308</v>
      </c>
      <c r="C1146" s="2" t="s">
        <v>274</v>
      </c>
      <c r="D1146" s="3">
        <v>12000</v>
      </c>
      <c r="E1146" s="3">
        <v>17414.2</v>
      </c>
      <c r="F1146" s="2">
        <v>1</v>
      </c>
      <c r="G1146" s="2">
        <v>2</v>
      </c>
      <c r="H1146" s="2">
        <f t="shared" si="17"/>
        <v>0</v>
      </c>
      <c r="I1146" s="2" t="s">
        <v>113</v>
      </c>
      <c r="J1146" s="2" t="s">
        <v>59</v>
      </c>
    </row>
    <row r="1147" ht="19" customHeight="1" spans="1:10">
      <c r="A1147" s="2">
        <v>4</v>
      </c>
      <c r="B1147" s="2" t="s">
        <v>309</v>
      </c>
      <c r="C1147" s="2" t="s">
        <v>274</v>
      </c>
      <c r="D1147" s="3">
        <v>3580.65</v>
      </c>
      <c r="E1147" s="3">
        <v>4907</v>
      </c>
      <c r="F1147" s="2">
        <v>0</v>
      </c>
      <c r="G1147" s="2">
        <v>0</v>
      </c>
      <c r="H1147" s="2">
        <f t="shared" si="17"/>
        <v>0</v>
      </c>
      <c r="I1147" s="2" t="s">
        <v>113</v>
      </c>
      <c r="J1147" s="2" t="s">
        <v>59</v>
      </c>
    </row>
    <row r="1148" ht="19" customHeight="1" spans="1:10">
      <c r="A1148" s="2">
        <v>4</v>
      </c>
      <c r="B1148" s="2" t="s">
        <v>193</v>
      </c>
      <c r="C1148" s="2" t="s">
        <v>3104</v>
      </c>
      <c r="D1148" s="3">
        <v>6000</v>
      </c>
      <c r="E1148" s="3">
        <v>2829.9</v>
      </c>
      <c r="F1148" s="2">
        <v>0</v>
      </c>
      <c r="G1148" s="2">
        <v>0</v>
      </c>
      <c r="H1148" s="2">
        <f t="shared" si="17"/>
        <v>0</v>
      </c>
      <c r="I1148" s="2" t="s">
        <v>59</v>
      </c>
      <c r="J1148" s="2" t="s">
        <v>59</v>
      </c>
    </row>
    <row r="1149" ht="19" customHeight="1" spans="1:10">
      <c r="A1149" s="2">
        <v>4</v>
      </c>
      <c r="B1149" s="2" t="s">
        <v>3473</v>
      </c>
      <c r="C1149" s="2" t="s">
        <v>3104</v>
      </c>
      <c r="D1149" s="3">
        <v>6387.1</v>
      </c>
      <c r="E1149" s="3">
        <v>3707.3</v>
      </c>
      <c r="F1149" s="2">
        <v>0</v>
      </c>
      <c r="G1149" s="2">
        <v>0</v>
      </c>
      <c r="H1149" s="2">
        <f t="shared" si="17"/>
        <v>0</v>
      </c>
      <c r="I1149" s="2" t="s">
        <v>113</v>
      </c>
      <c r="J1149" s="2" t="s">
        <v>59</v>
      </c>
    </row>
    <row r="1150" ht="19" customHeight="1" spans="1:10">
      <c r="A1150" s="2">
        <v>4</v>
      </c>
      <c r="B1150" s="2" t="s">
        <v>61</v>
      </c>
      <c r="C1150" s="2" t="s">
        <v>3104</v>
      </c>
      <c r="D1150" s="3">
        <v>6000</v>
      </c>
      <c r="E1150" s="3">
        <v>8378.3</v>
      </c>
      <c r="F1150" s="2">
        <v>0</v>
      </c>
      <c r="G1150" s="2">
        <v>0</v>
      </c>
      <c r="H1150" s="2">
        <f t="shared" si="17"/>
        <v>0</v>
      </c>
      <c r="I1150" s="2" t="s">
        <v>113</v>
      </c>
      <c r="J1150" s="2" t="s">
        <v>59</v>
      </c>
    </row>
    <row r="1151" ht="19" customHeight="1" spans="1:10">
      <c r="A1151" s="2">
        <v>4</v>
      </c>
      <c r="B1151" s="2" t="s">
        <v>213</v>
      </c>
      <c r="C1151" s="2" t="s">
        <v>3104</v>
      </c>
      <c r="D1151" s="3">
        <v>7161.29</v>
      </c>
      <c r="E1151" s="3">
        <v>9772.7</v>
      </c>
      <c r="F1151" s="2">
        <v>0</v>
      </c>
      <c r="G1151" s="2">
        <v>0</v>
      </c>
      <c r="H1151" s="2">
        <f t="shared" si="17"/>
        <v>0</v>
      </c>
      <c r="I1151" s="2" t="s">
        <v>113</v>
      </c>
      <c r="J1151" s="2" t="s">
        <v>59</v>
      </c>
    </row>
    <row r="1152" ht="19" customHeight="1" spans="1:10">
      <c r="A1152" s="2">
        <v>4</v>
      </c>
      <c r="B1152" s="2" t="s">
        <v>214</v>
      </c>
      <c r="C1152" s="2" t="s">
        <v>3104</v>
      </c>
      <c r="D1152" s="3">
        <v>5600</v>
      </c>
      <c r="E1152" s="3">
        <v>7354.2</v>
      </c>
      <c r="F1152" s="2">
        <v>0</v>
      </c>
      <c r="G1152" s="2">
        <v>0</v>
      </c>
      <c r="H1152" s="2">
        <f t="shared" si="17"/>
        <v>0</v>
      </c>
      <c r="I1152" s="2" t="s">
        <v>113</v>
      </c>
      <c r="J1152" s="2" t="s">
        <v>59</v>
      </c>
    </row>
    <row r="1153" ht="19" customHeight="1" spans="1:10">
      <c r="A1153" s="2">
        <v>4</v>
      </c>
      <c r="B1153" s="2" t="s">
        <v>343</v>
      </c>
      <c r="C1153" s="2" t="s">
        <v>3104</v>
      </c>
      <c r="D1153" s="3">
        <v>4187.1</v>
      </c>
      <c r="E1153" s="3">
        <v>2664.5</v>
      </c>
      <c r="F1153" s="2">
        <v>0</v>
      </c>
      <c r="G1153" s="2">
        <v>0</v>
      </c>
      <c r="H1153" s="2">
        <f t="shared" si="17"/>
        <v>0</v>
      </c>
      <c r="I1153" s="2" t="s">
        <v>59</v>
      </c>
      <c r="J1153" s="2" t="s">
        <v>59</v>
      </c>
    </row>
    <row r="1154" ht="19" customHeight="1" spans="1:10">
      <c r="A1154" s="2">
        <v>4</v>
      </c>
      <c r="B1154" s="2" t="s">
        <v>3675</v>
      </c>
      <c r="C1154" s="2" t="s">
        <v>3104</v>
      </c>
      <c r="D1154" s="3">
        <v>3166.67</v>
      </c>
      <c r="E1154" s="3">
        <v>8442.9</v>
      </c>
      <c r="F1154" s="2">
        <v>1</v>
      </c>
      <c r="G1154" s="2">
        <v>0</v>
      </c>
      <c r="H1154" s="2">
        <f t="shared" ref="H1154:H1217" si="18">MAX(0,F1154-G1154)</f>
        <v>1</v>
      </c>
      <c r="I1154" s="2" t="s">
        <v>113</v>
      </c>
      <c r="J1154" s="2" t="s">
        <v>59</v>
      </c>
    </row>
    <row r="1155" ht="19" customHeight="1" spans="1:10">
      <c r="A1155" s="2">
        <v>4</v>
      </c>
      <c r="B1155" s="2" t="s">
        <v>3692</v>
      </c>
      <c r="C1155" s="2" t="s">
        <v>3104</v>
      </c>
      <c r="D1155" s="3">
        <v>833.33</v>
      </c>
      <c r="E1155" s="3">
        <v>604.4</v>
      </c>
      <c r="F1155" s="2">
        <v>0</v>
      </c>
      <c r="G1155" s="2">
        <v>0</v>
      </c>
      <c r="H1155" s="2">
        <f t="shared" si="18"/>
        <v>0</v>
      </c>
      <c r="I1155" s="2" t="s">
        <v>59</v>
      </c>
      <c r="J1155" s="2" t="s">
        <v>59</v>
      </c>
    </row>
    <row r="1156" ht="19" customHeight="1" spans="1:10">
      <c r="A1156" s="2">
        <v>4</v>
      </c>
      <c r="B1156" s="2" t="s">
        <v>3431</v>
      </c>
      <c r="C1156" s="2" t="s">
        <v>3104</v>
      </c>
      <c r="D1156" s="3">
        <v>10535.71</v>
      </c>
      <c r="E1156" s="3">
        <v>20263.6</v>
      </c>
      <c r="F1156" s="2">
        <v>1</v>
      </c>
      <c r="G1156" s="2">
        <v>0</v>
      </c>
      <c r="H1156" s="2">
        <f t="shared" si="18"/>
        <v>1</v>
      </c>
      <c r="I1156" s="2" t="s">
        <v>113</v>
      </c>
      <c r="J1156" s="2" t="s">
        <v>59</v>
      </c>
    </row>
    <row r="1157" ht="19" customHeight="1" spans="1:10">
      <c r="A1157" s="2">
        <v>4</v>
      </c>
      <c r="B1157" s="2" t="s">
        <v>3440</v>
      </c>
      <c r="C1157" s="2" t="s">
        <v>3104</v>
      </c>
      <c r="D1157" s="3">
        <v>10535.71</v>
      </c>
      <c r="E1157" s="3">
        <v>14731.2</v>
      </c>
      <c r="F1157" s="2">
        <v>0</v>
      </c>
      <c r="G1157" s="2">
        <v>0</v>
      </c>
      <c r="H1157" s="2">
        <f t="shared" si="18"/>
        <v>0</v>
      </c>
      <c r="I1157" s="2" t="s">
        <v>113</v>
      </c>
      <c r="J1157" s="2" t="s">
        <v>59</v>
      </c>
    </row>
    <row r="1158" ht="19" customHeight="1" spans="1:10">
      <c r="A1158" s="2">
        <v>4</v>
      </c>
      <c r="B1158" s="2" t="s">
        <v>3706</v>
      </c>
      <c r="C1158" s="2" t="s">
        <v>3104</v>
      </c>
      <c r="D1158" s="3">
        <v>833.33</v>
      </c>
      <c r="E1158" s="3">
        <v>773.2</v>
      </c>
      <c r="F1158" s="2">
        <v>0</v>
      </c>
      <c r="G1158" s="2">
        <v>0</v>
      </c>
      <c r="H1158" s="2">
        <f t="shared" si="18"/>
        <v>0</v>
      </c>
      <c r="I1158" s="2" t="s">
        <v>59</v>
      </c>
      <c r="J1158" s="2" t="s">
        <v>59</v>
      </c>
    </row>
    <row r="1159" ht="19" customHeight="1" spans="1:10">
      <c r="A1159" s="2">
        <v>4</v>
      </c>
      <c r="B1159" s="2" t="s">
        <v>352</v>
      </c>
      <c r="C1159" s="2" t="s">
        <v>3104</v>
      </c>
      <c r="D1159" s="3">
        <v>7714.29</v>
      </c>
      <c r="E1159" s="3">
        <v>9281.2</v>
      </c>
      <c r="F1159" s="2">
        <v>0</v>
      </c>
      <c r="G1159" s="2">
        <v>0</v>
      </c>
      <c r="H1159" s="2">
        <f t="shared" si="18"/>
        <v>0</v>
      </c>
      <c r="I1159" s="2" t="s">
        <v>113</v>
      </c>
      <c r="J1159" s="2" t="s">
        <v>59</v>
      </c>
    </row>
    <row r="1160" ht="19" customHeight="1" spans="1:10">
      <c r="A1160" s="2">
        <v>4</v>
      </c>
      <c r="B1160" s="2" t="s">
        <v>3572</v>
      </c>
      <c r="C1160" s="2" t="s">
        <v>3104</v>
      </c>
      <c r="D1160" s="3">
        <v>3325.81</v>
      </c>
      <c r="E1160" s="3">
        <v>6403.3</v>
      </c>
      <c r="F1160" s="2">
        <v>1</v>
      </c>
      <c r="G1160" s="2">
        <v>0</v>
      </c>
      <c r="H1160" s="2">
        <f t="shared" si="18"/>
        <v>1</v>
      </c>
      <c r="I1160" s="2" t="s">
        <v>113</v>
      </c>
      <c r="J1160" s="2" t="s">
        <v>59</v>
      </c>
    </row>
    <row r="1161" ht="19" customHeight="1" spans="1:10">
      <c r="A1161" s="2">
        <v>4</v>
      </c>
      <c r="B1161" s="2" t="s">
        <v>3255</v>
      </c>
      <c r="C1161" s="2" t="s">
        <v>3104</v>
      </c>
      <c r="D1161" s="3">
        <v>5409.68</v>
      </c>
      <c r="E1161" s="3">
        <v>10571.8</v>
      </c>
      <c r="F1161" s="2">
        <v>1</v>
      </c>
      <c r="G1161" s="2">
        <v>1</v>
      </c>
      <c r="H1161" s="2">
        <f t="shared" si="18"/>
        <v>0</v>
      </c>
      <c r="I1161" s="2" t="s">
        <v>113</v>
      </c>
      <c r="J1161" s="2" t="s">
        <v>59</v>
      </c>
    </row>
    <row r="1162" ht="19" customHeight="1" spans="1:10">
      <c r="A1162" s="2">
        <v>4</v>
      </c>
      <c r="B1162" s="2" t="s">
        <v>258</v>
      </c>
      <c r="C1162" s="2" t="s">
        <v>3104</v>
      </c>
      <c r="D1162" s="3">
        <v>13035.71</v>
      </c>
      <c r="E1162" s="3">
        <v>26806</v>
      </c>
      <c r="F1162" s="2">
        <v>2</v>
      </c>
      <c r="G1162" s="2">
        <v>1</v>
      </c>
      <c r="H1162" s="2">
        <f t="shared" si="18"/>
        <v>1</v>
      </c>
      <c r="I1162" s="2" t="s">
        <v>113</v>
      </c>
      <c r="J1162" s="2" t="s">
        <v>59</v>
      </c>
    </row>
    <row r="1163" ht="19" customHeight="1" spans="1:10">
      <c r="A1163" s="2">
        <v>4</v>
      </c>
      <c r="B1163" s="2" t="s">
        <v>3725</v>
      </c>
      <c r="C1163" s="2" t="s">
        <v>3104</v>
      </c>
      <c r="D1163" s="3">
        <v>833.33</v>
      </c>
      <c r="E1163" s="3">
        <v>168.2</v>
      </c>
      <c r="F1163" s="2">
        <v>0</v>
      </c>
      <c r="G1163" s="2">
        <v>0</v>
      </c>
      <c r="H1163" s="2">
        <f t="shared" si="18"/>
        <v>0</v>
      </c>
      <c r="I1163" s="2" t="s">
        <v>59</v>
      </c>
      <c r="J1163" s="2" t="s">
        <v>59</v>
      </c>
    </row>
    <row r="1164" ht="19" customHeight="1" spans="1:10">
      <c r="A1164" s="2">
        <v>4</v>
      </c>
      <c r="B1164" s="2" t="s">
        <v>3381</v>
      </c>
      <c r="C1164" s="2" t="s">
        <v>3104</v>
      </c>
      <c r="D1164" s="3">
        <v>11398.61</v>
      </c>
      <c r="E1164" s="3">
        <v>27698.5</v>
      </c>
      <c r="F1164" s="2">
        <v>5</v>
      </c>
      <c r="G1164" s="2">
        <v>2</v>
      </c>
      <c r="H1164" s="2">
        <f t="shared" si="18"/>
        <v>3</v>
      </c>
      <c r="I1164" s="2" t="s">
        <v>113</v>
      </c>
      <c r="J1164" s="2" t="s">
        <v>59</v>
      </c>
    </row>
    <row r="1165" ht="19" customHeight="1" spans="1:10">
      <c r="A1165" s="2">
        <v>4</v>
      </c>
      <c r="B1165" s="2" t="s">
        <v>3399</v>
      </c>
      <c r="C1165" s="2" t="s">
        <v>3104</v>
      </c>
      <c r="D1165" s="3">
        <v>8435.48</v>
      </c>
      <c r="E1165" s="3">
        <v>10026.7</v>
      </c>
      <c r="F1165" s="2">
        <v>0</v>
      </c>
      <c r="G1165" s="2">
        <v>0</v>
      </c>
      <c r="H1165" s="2">
        <f t="shared" si="18"/>
        <v>0</v>
      </c>
      <c r="I1165" s="2" t="s">
        <v>113</v>
      </c>
      <c r="J1165" s="2" t="s">
        <v>59</v>
      </c>
    </row>
    <row r="1166" ht="19" customHeight="1" spans="1:10">
      <c r="A1166" s="2">
        <v>4</v>
      </c>
      <c r="B1166" s="2" t="s">
        <v>3649</v>
      </c>
      <c r="C1166" s="2" t="s">
        <v>66</v>
      </c>
      <c r="D1166" s="3">
        <v>666.67</v>
      </c>
      <c r="E1166" s="3">
        <v>180.3</v>
      </c>
      <c r="F1166" s="2">
        <v>0</v>
      </c>
      <c r="G1166" s="2">
        <v>0</v>
      </c>
      <c r="H1166" s="2">
        <f t="shared" si="18"/>
        <v>0</v>
      </c>
      <c r="I1166" s="2" t="s">
        <v>113</v>
      </c>
      <c r="J1166" s="2" t="s">
        <v>59</v>
      </c>
    </row>
    <row r="1167" ht="19" customHeight="1" spans="1:10">
      <c r="A1167" s="2">
        <v>4</v>
      </c>
      <c r="B1167" s="2" t="s">
        <v>64</v>
      </c>
      <c r="C1167" s="2" t="s">
        <v>66</v>
      </c>
      <c r="D1167" s="3">
        <v>166.67</v>
      </c>
      <c r="E1167" s="3">
        <v>38.5</v>
      </c>
      <c r="F1167" s="2">
        <v>0</v>
      </c>
      <c r="G1167" s="2">
        <v>0</v>
      </c>
      <c r="H1167" s="2">
        <f t="shared" si="18"/>
        <v>0</v>
      </c>
      <c r="I1167" s="2" t="s">
        <v>59</v>
      </c>
      <c r="J1167" s="2" t="s">
        <v>59</v>
      </c>
    </row>
    <row r="1168" ht="19" customHeight="1" spans="1:10">
      <c r="A1168" s="2">
        <v>4</v>
      </c>
      <c r="B1168" s="2" t="s">
        <v>72</v>
      </c>
      <c r="C1168" s="2" t="s">
        <v>66</v>
      </c>
      <c r="D1168" s="3">
        <v>166.67</v>
      </c>
      <c r="E1168" s="3">
        <v>69.5</v>
      </c>
      <c r="F1168" s="2">
        <v>0</v>
      </c>
      <c r="G1168" s="2">
        <v>0</v>
      </c>
      <c r="H1168" s="2">
        <f t="shared" si="18"/>
        <v>0</v>
      </c>
      <c r="I1168" s="2" t="s">
        <v>59</v>
      </c>
      <c r="J1168" s="2" t="s">
        <v>59</v>
      </c>
    </row>
    <row r="1169" ht="19" customHeight="1" spans="1:10">
      <c r="A1169" s="2">
        <v>4</v>
      </c>
      <c r="B1169" s="2" t="s">
        <v>3506</v>
      </c>
      <c r="C1169" s="2" t="s">
        <v>66</v>
      </c>
      <c r="D1169" s="3">
        <v>166.67</v>
      </c>
      <c r="E1169" s="3">
        <v>43.1</v>
      </c>
      <c r="F1169" s="2">
        <v>0</v>
      </c>
      <c r="G1169" s="2">
        <v>0</v>
      </c>
      <c r="H1169" s="2">
        <f t="shared" si="18"/>
        <v>0</v>
      </c>
      <c r="I1169" s="2" t="s">
        <v>113</v>
      </c>
      <c r="J1169" s="2" t="s">
        <v>59</v>
      </c>
    </row>
    <row r="1170" ht="19" customHeight="1" spans="1:10">
      <c r="A1170" s="2">
        <v>4</v>
      </c>
      <c r="B1170" s="2" t="s">
        <v>3056</v>
      </c>
      <c r="C1170" s="2" t="s">
        <v>66</v>
      </c>
      <c r="D1170" s="3">
        <v>4451.61</v>
      </c>
      <c r="E1170" s="3">
        <v>7491.4</v>
      </c>
      <c r="F1170" s="2">
        <v>1</v>
      </c>
      <c r="G1170" s="2">
        <v>0</v>
      </c>
      <c r="H1170" s="2">
        <f t="shared" si="18"/>
        <v>1</v>
      </c>
      <c r="I1170" s="2" t="s">
        <v>113</v>
      </c>
      <c r="J1170" s="2" t="s">
        <v>59</v>
      </c>
    </row>
    <row r="1171" ht="19" customHeight="1" spans="1:10">
      <c r="A1171" s="2">
        <v>4</v>
      </c>
      <c r="B1171" s="2" t="s">
        <v>3511</v>
      </c>
      <c r="C1171" s="2" t="s">
        <v>66</v>
      </c>
      <c r="D1171" s="3">
        <v>4451.61</v>
      </c>
      <c r="E1171" s="3">
        <v>379</v>
      </c>
      <c r="F1171" s="2">
        <v>0</v>
      </c>
      <c r="G1171" s="2">
        <v>0</v>
      </c>
      <c r="H1171" s="2">
        <f t="shared" si="18"/>
        <v>0</v>
      </c>
      <c r="I1171" s="2" t="s">
        <v>59</v>
      </c>
      <c r="J1171" s="2" t="s">
        <v>59</v>
      </c>
    </row>
    <row r="1172" ht="19" customHeight="1" spans="1:10">
      <c r="A1172" s="2">
        <v>4</v>
      </c>
      <c r="B1172" s="2" t="s">
        <v>3060</v>
      </c>
      <c r="C1172" s="2" t="s">
        <v>66</v>
      </c>
      <c r="D1172" s="3">
        <v>4451.61</v>
      </c>
      <c r="E1172" s="3">
        <v>8814</v>
      </c>
      <c r="F1172" s="2">
        <v>1</v>
      </c>
      <c r="G1172" s="2">
        <v>1</v>
      </c>
      <c r="H1172" s="2">
        <f t="shared" si="18"/>
        <v>0</v>
      </c>
      <c r="I1172" s="2" t="s">
        <v>113</v>
      </c>
      <c r="J1172" s="2" t="s">
        <v>59</v>
      </c>
    </row>
    <row r="1173" ht="19" customHeight="1" spans="1:10">
      <c r="A1173" s="2">
        <v>4</v>
      </c>
      <c r="B1173" s="2" t="s">
        <v>3512</v>
      </c>
      <c r="C1173" s="2" t="s">
        <v>66</v>
      </c>
      <c r="D1173" s="3">
        <v>4451.61</v>
      </c>
      <c r="E1173" s="3">
        <v>65.3</v>
      </c>
      <c r="F1173" s="2">
        <v>0</v>
      </c>
      <c r="G1173" s="2">
        <v>0</v>
      </c>
      <c r="H1173" s="2">
        <f t="shared" si="18"/>
        <v>0</v>
      </c>
      <c r="I1173" s="2" t="s">
        <v>59</v>
      </c>
      <c r="J1173" s="2" t="s">
        <v>59</v>
      </c>
    </row>
    <row r="1174" ht="19" customHeight="1" spans="1:10">
      <c r="A1174" s="2">
        <v>4</v>
      </c>
      <c r="B1174" s="2" t="s">
        <v>3078</v>
      </c>
      <c r="C1174" s="2" t="s">
        <v>66</v>
      </c>
      <c r="D1174" s="3">
        <v>4451.61</v>
      </c>
      <c r="E1174" s="3">
        <v>255.3</v>
      </c>
      <c r="F1174" s="2">
        <v>0</v>
      </c>
      <c r="G1174" s="2">
        <v>0</v>
      </c>
      <c r="H1174" s="2">
        <f t="shared" si="18"/>
        <v>0</v>
      </c>
      <c r="I1174" s="2" t="s">
        <v>59</v>
      </c>
      <c r="J1174" s="2" t="s">
        <v>59</v>
      </c>
    </row>
    <row r="1175" ht="19" customHeight="1" spans="1:10">
      <c r="A1175" s="2">
        <v>4</v>
      </c>
      <c r="B1175" s="2" t="s">
        <v>3103</v>
      </c>
      <c r="C1175" s="2" t="s">
        <v>66</v>
      </c>
      <c r="D1175" s="3">
        <v>5806.45</v>
      </c>
      <c r="E1175" s="3">
        <v>11190.1</v>
      </c>
      <c r="F1175" s="2">
        <v>1</v>
      </c>
      <c r="G1175" s="2">
        <v>0</v>
      </c>
      <c r="H1175" s="2">
        <f t="shared" si="18"/>
        <v>1</v>
      </c>
      <c r="I1175" s="2" t="s">
        <v>113</v>
      </c>
      <c r="J1175" s="2" t="s">
        <v>59</v>
      </c>
    </row>
    <row r="1176" ht="19" customHeight="1" spans="1:10">
      <c r="A1176" s="2">
        <v>4</v>
      </c>
      <c r="B1176" s="2" t="s">
        <v>3528</v>
      </c>
      <c r="C1176" s="2" t="s">
        <v>66</v>
      </c>
      <c r="D1176" s="3">
        <v>4451.61</v>
      </c>
      <c r="E1176" s="3">
        <v>3661</v>
      </c>
      <c r="F1176" s="2">
        <v>0</v>
      </c>
      <c r="G1176" s="2">
        <v>0</v>
      </c>
      <c r="H1176" s="2">
        <f t="shared" si="18"/>
        <v>0</v>
      </c>
      <c r="I1176" s="2" t="s">
        <v>59</v>
      </c>
      <c r="J1176" s="2" t="s">
        <v>59</v>
      </c>
    </row>
    <row r="1177" ht="19" customHeight="1" spans="1:10">
      <c r="A1177" s="2">
        <v>4</v>
      </c>
      <c r="B1177" s="2" t="s">
        <v>77</v>
      </c>
      <c r="C1177" s="2" t="s">
        <v>66</v>
      </c>
      <c r="D1177" s="3">
        <v>4548.39</v>
      </c>
      <c r="E1177" s="3">
        <v>8905</v>
      </c>
      <c r="F1177" s="2">
        <v>1</v>
      </c>
      <c r="G1177" s="2">
        <v>0</v>
      </c>
      <c r="H1177" s="2">
        <f t="shared" si="18"/>
        <v>1</v>
      </c>
      <c r="I1177" s="2" t="s">
        <v>113</v>
      </c>
      <c r="J1177" s="2" t="s">
        <v>59</v>
      </c>
    </row>
    <row r="1178" ht="19" customHeight="1" spans="1:10">
      <c r="A1178" s="2">
        <v>4</v>
      </c>
      <c r="B1178" s="2" t="s">
        <v>3122</v>
      </c>
      <c r="C1178" s="2" t="s">
        <v>66</v>
      </c>
      <c r="D1178" s="3">
        <v>9193.55</v>
      </c>
      <c r="E1178" s="3">
        <v>1145.2</v>
      </c>
      <c r="F1178" s="2">
        <v>0</v>
      </c>
      <c r="G1178" s="2">
        <v>0</v>
      </c>
      <c r="H1178" s="2">
        <f t="shared" si="18"/>
        <v>0</v>
      </c>
      <c r="I1178" s="2" t="s">
        <v>59</v>
      </c>
      <c r="J1178" s="2" t="s">
        <v>59</v>
      </c>
    </row>
    <row r="1179" ht="19" customHeight="1" spans="1:10">
      <c r="A1179" s="2">
        <v>4</v>
      </c>
      <c r="B1179" s="2" t="s">
        <v>3127</v>
      </c>
      <c r="C1179" s="2" t="s">
        <v>66</v>
      </c>
      <c r="D1179" s="3">
        <v>9193.55</v>
      </c>
      <c r="E1179" s="3">
        <v>4670.2</v>
      </c>
      <c r="F1179" s="2">
        <v>0</v>
      </c>
      <c r="G1179" s="2">
        <v>0</v>
      </c>
      <c r="H1179" s="2">
        <f t="shared" si="18"/>
        <v>0</v>
      </c>
      <c r="I1179" s="2" t="s">
        <v>59</v>
      </c>
      <c r="J1179" s="2" t="s">
        <v>59</v>
      </c>
    </row>
    <row r="1180" ht="19" customHeight="1" spans="1:10">
      <c r="A1180" s="2">
        <v>4</v>
      </c>
      <c r="B1180" s="2" t="s">
        <v>80</v>
      </c>
      <c r="C1180" s="2" t="s">
        <v>66</v>
      </c>
      <c r="D1180" s="3">
        <v>7419.35</v>
      </c>
      <c r="E1180" s="3">
        <v>11166.3</v>
      </c>
      <c r="F1180" s="2">
        <v>0</v>
      </c>
      <c r="G1180" s="2">
        <v>0</v>
      </c>
      <c r="H1180" s="2">
        <f t="shared" si="18"/>
        <v>0</v>
      </c>
      <c r="I1180" s="2" t="s">
        <v>113</v>
      </c>
      <c r="J1180" s="2" t="s">
        <v>59</v>
      </c>
    </row>
    <row r="1181" ht="19" customHeight="1" spans="1:10">
      <c r="A1181" s="2">
        <v>4</v>
      </c>
      <c r="B1181" s="2" t="s">
        <v>3146</v>
      </c>
      <c r="C1181" s="2" t="s">
        <v>66</v>
      </c>
      <c r="D1181" s="3">
        <v>4741.94</v>
      </c>
      <c r="E1181" s="3">
        <v>9003.8</v>
      </c>
      <c r="F1181" s="2">
        <v>1</v>
      </c>
      <c r="G1181" s="2">
        <v>0</v>
      </c>
      <c r="H1181" s="2">
        <f t="shared" si="18"/>
        <v>1</v>
      </c>
      <c r="I1181" s="2" t="s">
        <v>113</v>
      </c>
      <c r="J1181" s="2" t="s">
        <v>59</v>
      </c>
    </row>
    <row r="1182" ht="19" customHeight="1" spans="1:10">
      <c r="A1182" s="2">
        <v>4</v>
      </c>
      <c r="B1182" s="2" t="s">
        <v>3148</v>
      </c>
      <c r="C1182" s="2" t="s">
        <v>66</v>
      </c>
      <c r="D1182" s="3">
        <v>5903.23</v>
      </c>
      <c r="E1182" s="3">
        <v>17844.6</v>
      </c>
      <c r="F1182" s="2">
        <v>3</v>
      </c>
      <c r="G1182" s="2">
        <v>1</v>
      </c>
      <c r="H1182" s="2">
        <f t="shared" si="18"/>
        <v>2</v>
      </c>
      <c r="I1182" s="2" t="s">
        <v>113</v>
      </c>
      <c r="J1182" s="2" t="s">
        <v>59</v>
      </c>
    </row>
    <row r="1183" ht="19" customHeight="1" spans="1:10">
      <c r="A1183" s="2">
        <v>4</v>
      </c>
      <c r="B1183" s="2" t="s">
        <v>3152</v>
      </c>
      <c r="C1183" s="2" t="s">
        <v>66</v>
      </c>
      <c r="D1183" s="3">
        <v>10161.29</v>
      </c>
      <c r="E1183" s="3">
        <v>24028.1</v>
      </c>
      <c r="F1183" s="2">
        <v>4</v>
      </c>
      <c r="G1183" s="2">
        <v>2</v>
      </c>
      <c r="H1183" s="2">
        <f t="shared" si="18"/>
        <v>2</v>
      </c>
      <c r="I1183" s="2" t="s">
        <v>113</v>
      </c>
      <c r="J1183" s="2" t="s">
        <v>59</v>
      </c>
    </row>
    <row r="1184" ht="19" customHeight="1" spans="1:10">
      <c r="A1184" s="2">
        <v>4</v>
      </c>
      <c r="B1184" s="2" t="s">
        <v>83</v>
      </c>
      <c r="C1184" s="2" t="s">
        <v>66</v>
      </c>
      <c r="D1184" s="3">
        <v>9193.55</v>
      </c>
      <c r="E1184" s="3">
        <v>8506.3</v>
      </c>
      <c r="F1184" s="2">
        <v>0</v>
      </c>
      <c r="G1184" s="2">
        <v>0</v>
      </c>
      <c r="H1184" s="2">
        <f t="shared" si="18"/>
        <v>0</v>
      </c>
      <c r="I1184" s="2" t="s">
        <v>113</v>
      </c>
      <c r="J1184" s="2" t="s">
        <v>59</v>
      </c>
    </row>
    <row r="1185" ht="19" customHeight="1" spans="1:10">
      <c r="A1185" s="2">
        <v>4</v>
      </c>
      <c r="B1185" s="2" t="s">
        <v>85</v>
      </c>
      <c r="C1185" s="2" t="s">
        <v>66</v>
      </c>
      <c r="D1185" s="3">
        <v>7419.35</v>
      </c>
      <c r="E1185" s="3">
        <v>8755.9</v>
      </c>
      <c r="F1185" s="2">
        <v>0</v>
      </c>
      <c r="G1185" s="2">
        <v>0</v>
      </c>
      <c r="H1185" s="2">
        <f t="shared" si="18"/>
        <v>0</v>
      </c>
      <c r="I1185" s="2" t="s">
        <v>113</v>
      </c>
      <c r="J1185" s="2" t="s">
        <v>59</v>
      </c>
    </row>
    <row r="1186" ht="19" customHeight="1" spans="1:10">
      <c r="A1186" s="2">
        <v>4</v>
      </c>
      <c r="B1186" s="2" t="s">
        <v>3544</v>
      </c>
      <c r="C1186" s="2" t="s">
        <v>66</v>
      </c>
      <c r="D1186" s="3">
        <v>6612.9</v>
      </c>
      <c r="E1186" s="3">
        <v>8305.3</v>
      </c>
      <c r="F1186" s="2">
        <v>0</v>
      </c>
      <c r="G1186" s="2">
        <v>0</v>
      </c>
      <c r="H1186" s="2">
        <f t="shared" si="18"/>
        <v>0</v>
      </c>
      <c r="I1186" s="2" t="s">
        <v>113</v>
      </c>
      <c r="J1186" s="2" t="s">
        <v>59</v>
      </c>
    </row>
    <row r="1187" ht="19" customHeight="1" spans="1:10">
      <c r="A1187" s="2">
        <v>4</v>
      </c>
      <c r="B1187" s="2" t="s">
        <v>86</v>
      </c>
      <c r="C1187" s="2" t="s">
        <v>66</v>
      </c>
      <c r="D1187" s="3">
        <v>7419.35</v>
      </c>
      <c r="E1187" s="3">
        <v>11774.8</v>
      </c>
      <c r="F1187" s="2">
        <v>0</v>
      </c>
      <c r="G1187" s="2">
        <v>0</v>
      </c>
      <c r="H1187" s="2">
        <f t="shared" si="18"/>
        <v>0</v>
      </c>
      <c r="I1187" s="2" t="s">
        <v>113</v>
      </c>
      <c r="J1187" s="2" t="s">
        <v>59</v>
      </c>
    </row>
    <row r="1188" ht="19" customHeight="1" spans="1:10">
      <c r="A1188" s="2">
        <v>4</v>
      </c>
      <c r="B1188" s="2" t="s">
        <v>3172</v>
      </c>
      <c r="C1188" s="2" t="s">
        <v>66</v>
      </c>
      <c r="D1188" s="3">
        <v>9193.55</v>
      </c>
      <c r="E1188" s="3">
        <v>2340.8</v>
      </c>
      <c r="F1188" s="2">
        <v>0</v>
      </c>
      <c r="G1188" s="2">
        <v>0</v>
      </c>
      <c r="H1188" s="2">
        <f t="shared" si="18"/>
        <v>0</v>
      </c>
      <c r="I1188" s="2" t="s">
        <v>59</v>
      </c>
      <c r="J1188" s="2" t="s">
        <v>59</v>
      </c>
    </row>
    <row r="1189" ht="19" customHeight="1" spans="1:10">
      <c r="A1189" s="2">
        <v>4</v>
      </c>
      <c r="B1189" s="2" t="s">
        <v>3430</v>
      </c>
      <c r="C1189" s="2" t="s">
        <v>66</v>
      </c>
      <c r="D1189" s="3">
        <v>14285.71</v>
      </c>
      <c r="E1189" s="3">
        <v>26692.8</v>
      </c>
      <c r="F1189" s="2">
        <v>2</v>
      </c>
      <c r="G1189" s="2">
        <v>1</v>
      </c>
      <c r="H1189" s="2">
        <f t="shared" si="18"/>
        <v>1</v>
      </c>
      <c r="I1189" s="2" t="s">
        <v>113</v>
      </c>
      <c r="J1189" s="2" t="s">
        <v>59</v>
      </c>
    </row>
    <row r="1190" ht="19" customHeight="1" spans="1:10">
      <c r="A1190" s="2">
        <v>4</v>
      </c>
      <c r="B1190" s="2" t="s">
        <v>382</v>
      </c>
      <c r="C1190" s="2" t="s">
        <v>66</v>
      </c>
      <c r="D1190" s="3">
        <v>7419.35</v>
      </c>
      <c r="E1190" s="3">
        <v>12812.4</v>
      </c>
      <c r="F1190" s="2">
        <v>1</v>
      </c>
      <c r="G1190" s="2">
        <v>0</v>
      </c>
      <c r="H1190" s="2">
        <f t="shared" si="18"/>
        <v>1</v>
      </c>
      <c r="I1190" s="2" t="s">
        <v>113</v>
      </c>
      <c r="J1190" s="2" t="s">
        <v>59</v>
      </c>
    </row>
    <row r="1191" ht="19" customHeight="1" spans="1:10">
      <c r="A1191" s="2">
        <v>4</v>
      </c>
      <c r="B1191" s="2" t="s">
        <v>3551</v>
      </c>
      <c r="C1191" s="2" t="s">
        <v>66</v>
      </c>
      <c r="D1191" s="3">
        <v>4354.84</v>
      </c>
      <c r="E1191" s="3">
        <v>2800.6</v>
      </c>
      <c r="F1191" s="2">
        <v>0</v>
      </c>
      <c r="G1191" s="2">
        <v>0</v>
      </c>
      <c r="H1191" s="2">
        <f t="shared" si="18"/>
        <v>0</v>
      </c>
      <c r="I1191" s="2" t="s">
        <v>59</v>
      </c>
      <c r="J1191" s="2" t="s">
        <v>59</v>
      </c>
    </row>
    <row r="1192" ht="19" customHeight="1" spans="1:10">
      <c r="A1192" s="2">
        <v>4</v>
      </c>
      <c r="B1192" s="2" t="s">
        <v>3435</v>
      </c>
      <c r="C1192" s="2" t="s">
        <v>66</v>
      </c>
      <c r="D1192" s="3">
        <v>9193.55</v>
      </c>
      <c r="E1192" s="3">
        <v>6124.4</v>
      </c>
      <c r="F1192" s="2">
        <v>0</v>
      </c>
      <c r="G1192" s="2">
        <v>0</v>
      </c>
      <c r="H1192" s="2">
        <f t="shared" si="18"/>
        <v>0</v>
      </c>
      <c r="I1192" s="2" t="s">
        <v>59</v>
      </c>
      <c r="J1192" s="2" t="s">
        <v>59</v>
      </c>
    </row>
    <row r="1193" ht="19" customHeight="1" spans="1:10">
      <c r="A1193" s="2">
        <v>4</v>
      </c>
      <c r="B1193" s="2" t="s">
        <v>3552</v>
      </c>
      <c r="C1193" s="2" t="s">
        <v>66</v>
      </c>
      <c r="D1193" s="3">
        <v>7580.65</v>
      </c>
      <c r="E1193" s="3">
        <v>3146.1</v>
      </c>
      <c r="F1193" s="2">
        <v>0</v>
      </c>
      <c r="G1193" s="2">
        <v>0</v>
      </c>
      <c r="H1193" s="2">
        <f t="shared" si="18"/>
        <v>0</v>
      </c>
      <c r="I1193" s="2" t="s">
        <v>113</v>
      </c>
      <c r="J1193" s="2" t="s">
        <v>59</v>
      </c>
    </row>
    <row r="1194" ht="19" customHeight="1" spans="1:10">
      <c r="A1194" s="2">
        <v>4</v>
      </c>
      <c r="B1194" s="2" t="s">
        <v>3211</v>
      </c>
      <c r="C1194" s="2" t="s">
        <v>66</v>
      </c>
      <c r="D1194" s="3">
        <v>8709.68</v>
      </c>
      <c r="E1194" s="3">
        <v>10805.8</v>
      </c>
      <c r="F1194" s="2">
        <v>0</v>
      </c>
      <c r="G1194" s="2">
        <v>0</v>
      </c>
      <c r="H1194" s="2">
        <f t="shared" si="18"/>
        <v>0</v>
      </c>
      <c r="I1194" s="2" t="s">
        <v>113</v>
      </c>
      <c r="J1194" s="2" t="s">
        <v>59</v>
      </c>
    </row>
    <row r="1195" ht="19" customHeight="1" spans="1:10">
      <c r="A1195" s="2">
        <v>4</v>
      </c>
      <c r="B1195" s="2" t="s">
        <v>3561</v>
      </c>
      <c r="C1195" s="2" t="s">
        <v>66</v>
      </c>
      <c r="D1195" s="3">
        <v>7903.23</v>
      </c>
      <c r="E1195" s="3">
        <v>9520.8</v>
      </c>
      <c r="F1195" s="2">
        <v>0</v>
      </c>
      <c r="G1195" s="2">
        <v>0</v>
      </c>
      <c r="H1195" s="2">
        <f t="shared" si="18"/>
        <v>0</v>
      </c>
      <c r="I1195" s="2" t="s">
        <v>113</v>
      </c>
      <c r="J1195" s="2" t="s">
        <v>59</v>
      </c>
    </row>
    <row r="1196" ht="19" customHeight="1" spans="1:10">
      <c r="A1196" s="2">
        <v>4</v>
      </c>
      <c r="B1196" s="2" t="s">
        <v>3439</v>
      </c>
      <c r="C1196" s="2" t="s">
        <v>66</v>
      </c>
      <c r="D1196" s="3">
        <v>9193.55</v>
      </c>
      <c r="E1196" s="3">
        <v>13675.9</v>
      </c>
      <c r="F1196" s="2">
        <v>0</v>
      </c>
      <c r="G1196" s="2">
        <v>0</v>
      </c>
      <c r="H1196" s="2">
        <f t="shared" si="18"/>
        <v>0</v>
      </c>
      <c r="I1196" s="2" t="s">
        <v>113</v>
      </c>
      <c r="J1196" s="2" t="s">
        <v>59</v>
      </c>
    </row>
    <row r="1197" ht="19" customHeight="1" spans="1:10">
      <c r="A1197" s="2">
        <v>4</v>
      </c>
      <c r="B1197" s="2" t="s">
        <v>3567</v>
      </c>
      <c r="C1197" s="2" t="s">
        <v>66</v>
      </c>
      <c r="D1197" s="3">
        <v>7580.65</v>
      </c>
      <c r="E1197" s="3">
        <v>9000.1</v>
      </c>
      <c r="F1197" s="2">
        <v>0</v>
      </c>
      <c r="G1197" s="2">
        <v>0</v>
      </c>
      <c r="H1197" s="2">
        <f t="shared" si="18"/>
        <v>0</v>
      </c>
      <c r="I1197" s="2" t="s">
        <v>113</v>
      </c>
      <c r="J1197" s="2" t="s">
        <v>59</v>
      </c>
    </row>
    <row r="1198" ht="19" customHeight="1" spans="1:10">
      <c r="A1198" s="2">
        <v>4</v>
      </c>
      <c r="B1198" s="2" t="s">
        <v>397</v>
      </c>
      <c r="C1198" s="2" t="s">
        <v>66</v>
      </c>
      <c r="D1198" s="3">
        <v>8064.52</v>
      </c>
      <c r="E1198" s="3">
        <v>10250.5</v>
      </c>
      <c r="F1198" s="2">
        <v>0</v>
      </c>
      <c r="G1198" s="2">
        <v>0</v>
      </c>
      <c r="H1198" s="2">
        <f t="shared" si="18"/>
        <v>0</v>
      </c>
      <c r="I1198" s="2" t="s">
        <v>113</v>
      </c>
      <c r="J1198" s="2" t="s">
        <v>59</v>
      </c>
    </row>
    <row r="1199" ht="19" customHeight="1" spans="1:10">
      <c r="A1199" s="2">
        <v>4</v>
      </c>
      <c r="B1199" s="2" t="s">
        <v>3236</v>
      </c>
      <c r="C1199" s="2" t="s">
        <v>66</v>
      </c>
      <c r="D1199" s="3">
        <v>8709.68</v>
      </c>
      <c r="E1199" s="3">
        <v>8889.6</v>
      </c>
      <c r="F1199" s="2">
        <v>0</v>
      </c>
      <c r="G1199" s="2">
        <v>0</v>
      </c>
      <c r="H1199" s="2">
        <f t="shared" si="18"/>
        <v>0</v>
      </c>
      <c r="I1199" s="2" t="s">
        <v>113</v>
      </c>
      <c r="J1199" s="2" t="s">
        <v>59</v>
      </c>
    </row>
    <row r="1200" ht="19" customHeight="1" spans="1:10">
      <c r="A1200" s="2">
        <v>4</v>
      </c>
      <c r="B1200" s="2" t="s">
        <v>89</v>
      </c>
      <c r="C1200" s="2" t="s">
        <v>66</v>
      </c>
      <c r="D1200" s="3">
        <v>4354.84</v>
      </c>
      <c r="E1200" s="3">
        <v>5762.5</v>
      </c>
      <c r="F1200" s="2">
        <v>0</v>
      </c>
      <c r="G1200" s="2">
        <v>0</v>
      </c>
      <c r="H1200" s="2">
        <f t="shared" si="18"/>
        <v>0</v>
      </c>
      <c r="I1200" s="2" t="s">
        <v>113</v>
      </c>
      <c r="J1200" s="2" t="s">
        <v>59</v>
      </c>
    </row>
    <row r="1201" ht="19" customHeight="1" spans="1:10">
      <c r="A1201" s="2">
        <v>4</v>
      </c>
      <c r="B1201" s="2" t="s">
        <v>3450</v>
      </c>
      <c r="C1201" s="2" t="s">
        <v>66</v>
      </c>
      <c r="D1201" s="3">
        <v>10357.14</v>
      </c>
      <c r="E1201" s="3">
        <v>20119.1</v>
      </c>
      <c r="F1201" s="2">
        <v>1</v>
      </c>
      <c r="G1201" s="2">
        <v>1</v>
      </c>
      <c r="H1201" s="2">
        <f t="shared" si="18"/>
        <v>0</v>
      </c>
      <c r="I1201" s="2" t="s">
        <v>113</v>
      </c>
      <c r="J1201" s="2" t="s">
        <v>59</v>
      </c>
    </row>
    <row r="1202" ht="19" customHeight="1" spans="1:10">
      <c r="A1202" s="2">
        <v>4</v>
      </c>
      <c r="B1202" s="2" t="s">
        <v>354</v>
      </c>
      <c r="C1202" s="2" t="s">
        <v>66</v>
      </c>
      <c r="D1202" s="3">
        <v>4161.29</v>
      </c>
      <c r="E1202" s="3">
        <v>6995</v>
      </c>
      <c r="F1202" s="2">
        <v>0</v>
      </c>
      <c r="G1202" s="2">
        <v>0</v>
      </c>
      <c r="H1202" s="2">
        <f t="shared" si="18"/>
        <v>0</v>
      </c>
      <c r="I1202" s="2" t="s">
        <v>113</v>
      </c>
      <c r="J1202" s="2" t="s">
        <v>59</v>
      </c>
    </row>
    <row r="1203" ht="19" customHeight="1" spans="1:10">
      <c r="A1203" s="2">
        <v>4</v>
      </c>
      <c r="B1203" s="2" t="s">
        <v>91</v>
      </c>
      <c r="C1203" s="2" t="s">
        <v>66</v>
      </c>
      <c r="D1203" s="3">
        <v>4838.71</v>
      </c>
      <c r="E1203" s="3">
        <v>7458.5</v>
      </c>
      <c r="F1203" s="2">
        <v>0</v>
      </c>
      <c r="G1203" s="2">
        <v>0</v>
      </c>
      <c r="H1203" s="2">
        <f t="shared" si="18"/>
        <v>0</v>
      </c>
      <c r="I1203" s="2" t="s">
        <v>113</v>
      </c>
      <c r="J1203" s="2" t="s">
        <v>59</v>
      </c>
    </row>
    <row r="1204" ht="19" customHeight="1" spans="1:10">
      <c r="A1204" s="2">
        <v>4</v>
      </c>
      <c r="B1204" s="2" t="s">
        <v>705</v>
      </c>
      <c r="C1204" s="2" t="s">
        <v>66</v>
      </c>
      <c r="D1204" s="3">
        <v>5129.03</v>
      </c>
      <c r="E1204" s="3">
        <v>14677.5</v>
      </c>
      <c r="F1204" s="2">
        <v>3</v>
      </c>
      <c r="G1204" s="2">
        <v>0</v>
      </c>
      <c r="H1204" s="2">
        <f t="shared" si="18"/>
        <v>3</v>
      </c>
      <c r="I1204" s="2" t="s">
        <v>113</v>
      </c>
      <c r="J1204" s="2" t="s">
        <v>59</v>
      </c>
    </row>
    <row r="1205" ht="19" customHeight="1" spans="1:10">
      <c r="A1205" s="2">
        <v>4</v>
      </c>
      <c r="B1205" s="2" t="s">
        <v>261</v>
      </c>
      <c r="C1205" s="2" t="s">
        <v>66</v>
      </c>
      <c r="D1205" s="3">
        <v>7903.23</v>
      </c>
      <c r="E1205" s="3">
        <v>7473.4</v>
      </c>
      <c r="F1205" s="2">
        <v>0</v>
      </c>
      <c r="G1205" s="2">
        <v>0</v>
      </c>
      <c r="H1205" s="2">
        <f t="shared" si="18"/>
        <v>0</v>
      </c>
      <c r="I1205" s="2" t="s">
        <v>59</v>
      </c>
      <c r="J1205" s="2" t="s">
        <v>59</v>
      </c>
    </row>
    <row r="1206" ht="19" customHeight="1" spans="1:10">
      <c r="A1206" s="2">
        <v>4</v>
      </c>
      <c r="B1206" s="2" t="s">
        <v>96</v>
      </c>
      <c r="C1206" s="2" t="s">
        <v>66</v>
      </c>
      <c r="D1206" s="3">
        <v>4354.84</v>
      </c>
      <c r="E1206" s="3">
        <v>3475.5</v>
      </c>
      <c r="F1206" s="2">
        <v>0</v>
      </c>
      <c r="G1206" s="2">
        <v>0</v>
      </c>
      <c r="H1206" s="2">
        <f t="shared" si="18"/>
        <v>0</v>
      </c>
      <c r="I1206" s="2" t="s">
        <v>113</v>
      </c>
      <c r="J1206" s="2" t="s">
        <v>59</v>
      </c>
    </row>
    <row r="1207" ht="19" customHeight="1" spans="1:10">
      <c r="A1207" s="2">
        <v>4</v>
      </c>
      <c r="B1207" s="2" t="s">
        <v>302</v>
      </c>
      <c r="C1207" s="2" t="s">
        <v>66</v>
      </c>
      <c r="D1207" s="3">
        <v>3870.97</v>
      </c>
      <c r="E1207" s="3">
        <v>5762.9</v>
      </c>
      <c r="F1207" s="2">
        <v>0</v>
      </c>
      <c r="G1207" s="2">
        <v>0</v>
      </c>
      <c r="H1207" s="2">
        <f t="shared" si="18"/>
        <v>0</v>
      </c>
      <c r="I1207" s="2" t="s">
        <v>113</v>
      </c>
      <c r="J1207" s="2" t="s">
        <v>59</v>
      </c>
    </row>
    <row r="1208" ht="19" customHeight="1" spans="1:10">
      <c r="A1208" s="2">
        <v>4</v>
      </c>
      <c r="B1208" s="2" t="s">
        <v>97</v>
      </c>
      <c r="C1208" s="2" t="s">
        <v>66</v>
      </c>
      <c r="D1208" s="3">
        <v>6107.14</v>
      </c>
      <c r="E1208" s="3">
        <v>14227.7</v>
      </c>
      <c r="F1208" s="2">
        <v>2</v>
      </c>
      <c r="G1208" s="2">
        <v>1</v>
      </c>
      <c r="H1208" s="2">
        <f t="shared" si="18"/>
        <v>1</v>
      </c>
      <c r="I1208" s="2" t="s">
        <v>113</v>
      </c>
      <c r="J1208" s="2" t="s">
        <v>59</v>
      </c>
    </row>
    <row r="1209" ht="19" customHeight="1" spans="1:10">
      <c r="A1209" s="2">
        <v>4</v>
      </c>
      <c r="B1209" s="2" t="s">
        <v>99</v>
      </c>
      <c r="C1209" s="2" t="s">
        <v>66</v>
      </c>
      <c r="D1209" s="3">
        <v>3870.97</v>
      </c>
      <c r="E1209" s="3">
        <v>7371.3</v>
      </c>
      <c r="F1209" s="2">
        <v>1</v>
      </c>
      <c r="G1209" s="2">
        <v>0</v>
      </c>
      <c r="H1209" s="2">
        <f t="shared" si="18"/>
        <v>1</v>
      </c>
      <c r="I1209" s="2" t="s">
        <v>113</v>
      </c>
      <c r="J1209" s="2" t="s">
        <v>59</v>
      </c>
    </row>
    <row r="1210" ht="19" customHeight="1" spans="1:10">
      <c r="A1210" s="2">
        <v>4</v>
      </c>
      <c r="B1210" s="2" t="s">
        <v>101</v>
      </c>
      <c r="C1210" s="2" t="s">
        <v>66</v>
      </c>
      <c r="D1210" s="3">
        <v>4354.84</v>
      </c>
      <c r="E1210" s="3">
        <v>5137.6</v>
      </c>
      <c r="F1210" s="2">
        <v>0</v>
      </c>
      <c r="G1210" s="2">
        <v>0</v>
      </c>
      <c r="H1210" s="2">
        <f t="shared" si="18"/>
        <v>0</v>
      </c>
      <c r="I1210" s="2" t="s">
        <v>113</v>
      </c>
      <c r="J1210" s="2" t="s">
        <v>59</v>
      </c>
    </row>
    <row r="1211" ht="19" customHeight="1" spans="1:10">
      <c r="A1211" s="2">
        <v>4</v>
      </c>
      <c r="B1211" s="2" t="s">
        <v>102</v>
      </c>
      <c r="C1211" s="2" t="s">
        <v>66</v>
      </c>
      <c r="D1211" s="3">
        <v>5806.45</v>
      </c>
      <c r="E1211" s="3">
        <v>4142.1</v>
      </c>
      <c r="F1211" s="2">
        <v>0</v>
      </c>
      <c r="G1211" s="2">
        <v>0</v>
      </c>
      <c r="H1211" s="2">
        <f t="shared" si="18"/>
        <v>0</v>
      </c>
      <c r="I1211" s="2" t="s">
        <v>113</v>
      </c>
      <c r="J1211" s="2" t="s">
        <v>59</v>
      </c>
    </row>
    <row r="1212" ht="19" customHeight="1" spans="1:10">
      <c r="A1212" s="2">
        <v>4</v>
      </c>
      <c r="B1212" s="2" t="s">
        <v>103</v>
      </c>
      <c r="C1212" s="2" t="s">
        <v>66</v>
      </c>
      <c r="D1212" s="3">
        <v>4161.29</v>
      </c>
      <c r="E1212" s="3">
        <v>7015.7</v>
      </c>
      <c r="F1212" s="2">
        <v>0</v>
      </c>
      <c r="G1212" s="2">
        <v>0</v>
      </c>
      <c r="H1212" s="2">
        <f t="shared" si="18"/>
        <v>0</v>
      </c>
      <c r="I1212" s="2" t="s">
        <v>113</v>
      </c>
      <c r="J1212" s="2" t="s">
        <v>59</v>
      </c>
    </row>
    <row r="1213" ht="19" customHeight="1" spans="1:10">
      <c r="A1213" s="2">
        <v>4</v>
      </c>
      <c r="B1213" s="2" t="s">
        <v>706</v>
      </c>
      <c r="C1213" s="2" t="s">
        <v>66</v>
      </c>
      <c r="D1213" s="3">
        <v>10161.29</v>
      </c>
      <c r="E1213" s="3">
        <v>21716</v>
      </c>
      <c r="F1213" s="2">
        <v>3</v>
      </c>
      <c r="G1213" s="2">
        <v>2</v>
      </c>
      <c r="H1213" s="2">
        <f t="shared" si="18"/>
        <v>1</v>
      </c>
      <c r="I1213" s="2" t="s">
        <v>113</v>
      </c>
      <c r="J1213" s="2" t="s">
        <v>59</v>
      </c>
    </row>
    <row r="1214" ht="19" customHeight="1" spans="1:10">
      <c r="A1214" s="2">
        <v>4</v>
      </c>
      <c r="B1214" s="2" t="s">
        <v>707</v>
      </c>
      <c r="C1214" s="2" t="s">
        <v>66</v>
      </c>
      <c r="D1214" s="3">
        <v>5612.9</v>
      </c>
      <c r="E1214" s="3">
        <v>11232.1</v>
      </c>
      <c r="F1214" s="2">
        <v>1</v>
      </c>
      <c r="G1214" s="2">
        <v>0</v>
      </c>
      <c r="H1214" s="2">
        <f t="shared" si="18"/>
        <v>1</v>
      </c>
      <c r="I1214" s="2" t="s">
        <v>113</v>
      </c>
      <c r="J1214" s="2" t="s">
        <v>59</v>
      </c>
    </row>
    <row r="1215" ht="19" customHeight="1" spans="1:10">
      <c r="A1215" s="2">
        <v>4</v>
      </c>
      <c r="B1215" s="2" t="s">
        <v>433</v>
      </c>
      <c r="C1215" s="2" t="s">
        <v>66</v>
      </c>
      <c r="D1215" s="3">
        <v>4548.39</v>
      </c>
      <c r="E1215" s="3">
        <v>6195.1</v>
      </c>
      <c r="F1215" s="2">
        <v>0</v>
      </c>
      <c r="G1215" s="2">
        <v>1</v>
      </c>
      <c r="H1215" s="2">
        <f t="shared" si="18"/>
        <v>0</v>
      </c>
      <c r="I1215" s="2" t="s">
        <v>113</v>
      </c>
      <c r="J1215" s="2" t="s">
        <v>59</v>
      </c>
    </row>
    <row r="1216" ht="19" customHeight="1" spans="1:10">
      <c r="A1216" s="2">
        <v>4</v>
      </c>
      <c r="B1216" s="2" t="s">
        <v>108</v>
      </c>
      <c r="C1216" s="2" t="s">
        <v>66</v>
      </c>
      <c r="D1216" s="3">
        <v>6107.14</v>
      </c>
      <c r="E1216" s="3">
        <v>12942.7</v>
      </c>
      <c r="F1216" s="2">
        <v>2</v>
      </c>
      <c r="G1216" s="2">
        <v>1</v>
      </c>
      <c r="H1216" s="2">
        <f t="shared" si="18"/>
        <v>1</v>
      </c>
      <c r="I1216" s="2" t="s">
        <v>113</v>
      </c>
      <c r="J1216" s="2" t="s">
        <v>59</v>
      </c>
    </row>
    <row r="1217" ht="19" customHeight="1" spans="1:10">
      <c r="A1217" s="2">
        <v>4</v>
      </c>
      <c r="B1217" s="2" t="s">
        <v>443</v>
      </c>
      <c r="C1217" s="2" t="s">
        <v>121</v>
      </c>
      <c r="D1217" s="3">
        <v>9483.87</v>
      </c>
      <c r="E1217" s="3">
        <v>3684.2</v>
      </c>
      <c r="F1217" s="2">
        <v>0</v>
      </c>
      <c r="G1217" s="2">
        <v>0</v>
      </c>
      <c r="H1217" s="2">
        <f t="shared" si="18"/>
        <v>0</v>
      </c>
      <c r="I1217" s="2" t="s">
        <v>113</v>
      </c>
      <c r="J1217" s="2" t="s">
        <v>59</v>
      </c>
    </row>
    <row r="1218" ht="19" customHeight="1" spans="1:10">
      <c r="A1218" s="2">
        <v>4</v>
      </c>
      <c r="B1218" s="2" t="s">
        <v>3618</v>
      </c>
      <c r="C1218" s="2" t="s">
        <v>121</v>
      </c>
      <c r="D1218" s="3">
        <v>2000</v>
      </c>
      <c r="E1218" s="3">
        <v>749.2</v>
      </c>
      <c r="F1218" s="2">
        <v>0</v>
      </c>
      <c r="G1218" s="2">
        <v>0</v>
      </c>
      <c r="H1218" s="2">
        <f t="shared" ref="H1218:H1281" si="19">MAX(0,F1218-G1218)</f>
        <v>0</v>
      </c>
      <c r="I1218" s="2" t="s">
        <v>113</v>
      </c>
      <c r="J1218" s="2" t="s">
        <v>59</v>
      </c>
    </row>
    <row r="1219" ht="19" customHeight="1" spans="1:10">
      <c r="A1219" s="2">
        <v>4</v>
      </c>
      <c r="B1219" s="2" t="s">
        <v>437</v>
      </c>
      <c r="C1219" s="2" t="s">
        <v>121</v>
      </c>
      <c r="D1219" s="3">
        <v>600</v>
      </c>
      <c r="E1219" s="3">
        <v>740.3</v>
      </c>
      <c r="F1219" s="2">
        <v>0</v>
      </c>
      <c r="G1219" s="2">
        <v>0</v>
      </c>
      <c r="H1219" s="2">
        <f t="shared" si="19"/>
        <v>0</v>
      </c>
      <c r="I1219" s="2" t="s">
        <v>113</v>
      </c>
      <c r="J1219" s="2" t="s">
        <v>59</v>
      </c>
    </row>
    <row r="1220" ht="19" customHeight="1" spans="1:10">
      <c r="A1220" s="2">
        <v>4</v>
      </c>
      <c r="B1220" s="2" t="s">
        <v>560</v>
      </c>
      <c r="C1220" s="2" t="s">
        <v>121</v>
      </c>
      <c r="D1220" s="3">
        <v>1000</v>
      </c>
      <c r="E1220" s="3">
        <v>525.5</v>
      </c>
      <c r="F1220" s="2">
        <v>0</v>
      </c>
      <c r="G1220" s="2">
        <v>0</v>
      </c>
      <c r="H1220" s="2">
        <f t="shared" si="19"/>
        <v>0</v>
      </c>
      <c r="I1220" s="2" t="s">
        <v>113</v>
      </c>
      <c r="J1220" s="2" t="s">
        <v>59</v>
      </c>
    </row>
    <row r="1221" ht="19" customHeight="1" spans="1:10">
      <c r="A1221" s="2">
        <v>4</v>
      </c>
      <c r="B1221" s="2" t="s">
        <v>119</v>
      </c>
      <c r="C1221" s="2" t="s">
        <v>121</v>
      </c>
      <c r="D1221" s="3">
        <v>6000</v>
      </c>
      <c r="E1221" s="3">
        <v>1043.5</v>
      </c>
      <c r="F1221" s="2">
        <v>0</v>
      </c>
      <c r="G1221" s="2">
        <v>0</v>
      </c>
      <c r="H1221" s="2">
        <f t="shared" si="19"/>
        <v>0</v>
      </c>
      <c r="I1221" s="2" t="s">
        <v>59</v>
      </c>
      <c r="J1221" s="2" t="s">
        <v>59</v>
      </c>
    </row>
    <row r="1222" ht="19" customHeight="1" spans="1:10">
      <c r="A1222" s="2">
        <v>4</v>
      </c>
      <c r="B1222" s="2" t="s">
        <v>322</v>
      </c>
      <c r="C1222" s="2" t="s">
        <v>121</v>
      </c>
      <c r="D1222" s="3">
        <v>3600</v>
      </c>
      <c r="E1222" s="3">
        <v>886.9</v>
      </c>
      <c r="F1222" s="2">
        <v>0</v>
      </c>
      <c r="G1222" s="2">
        <v>0</v>
      </c>
      <c r="H1222" s="2">
        <f t="shared" si="19"/>
        <v>0</v>
      </c>
      <c r="I1222" s="2" t="s">
        <v>59</v>
      </c>
      <c r="J1222" s="2" t="s">
        <v>59</v>
      </c>
    </row>
    <row r="1223" ht="19" customHeight="1" spans="1:10">
      <c r="A1223" s="2">
        <v>4</v>
      </c>
      <c r="B1223" s="2" t="s">
        <v>124</v>
      </c>
      <c r="C1223" s="2" t="s">
        <v>121</v>
      </c>
      <c r="D1223" s="3">
        <v>6193.55</v>
      </c>
      <c r="E1223" s="3">
        <v>3490.2</v>
      </c>
      <c r="F1223" s="2">
        <v>0</v>
      </c>
      <c r="G1223" s="2">
        <v>0</v>
      </c>
      <c r="H1223" s="2">
        <f t="shared" si="19"/>
        <v>0</v>
      </c>
      <c r="I1223" s="2" t="s">
        <v>59</v>
      </c>
      <c r="J1223" s="2" t="s">
        <v>59</v>
      </c>
    </row>
    <row r="1224" ht="19" customHeight="1" spans="1:10">
      <c r="A1224" s="2">
        <v>4</v>
      </c>
      <c r="B1224" s="2" t="s">
        <v>3480</v>
      </c>
      <c r="C1224" s="2" t="s">
        <v>121</v>
      </c>
      <c r="D1224" s="3">
        <v>7354.84</v>
      </c>
      <c r="E1224" s="3">
        <v>4982.3</v>
      </c>
      <c r="F1224" s="2">
        <v>0</v>
      </c>
      <c r="G1224" s="2">
        <v>0</v>
      </c>
      <c r="H1224" s="2">
        <f t="shared" si="19"/>
        <v>0</v>
      </c>
      <c r="I1224" s="2" t="s">
        <v>59</v>
      </c>
      <c r="J1224" s="2" t="s">
        <v>59</v>
      </c>
    </row>
    <row r="1225" ht="19" customHeight="1" spans="1:10">
      <c r="A1225" s="2">
        <v>4</v>
      </c>
      <c r="B1225" s="2" t="s">
        <v>451</v>
      </c>
      <c r="C1225" s="2" t="s">
        <v>121</v>
      </c>
      <c r="D1225" s="3">
        <v>3200</v>
      </c>
      <c r="E1225" s="3">
        <v>350.7</v>
      </c>
      <c r="F1225" s="2">
        <v>0</v>
      </c>
      <c r="G1225" s="2">
        <v>0</v>
      </c>
      <c r="H1225" s="2">
        <f t="shared" si="19"/>
        <v>0</v>
      </c>
      <c r="I1225" s="2" t="s">
        <v>59</v>
      </c>
      <c r="J1225" s="2" t="s">
        <v>59</v>
      </c>
    </row>
    <row r="1226" ht="19" customHeight="1" spans="1:10">
      <c r="A1226" s="2">
        <v>4</v>
      </c>
      <c r="B1226" s="2" t="s">
        <v>127</v>
      </c>
      <c r="C1226" s="2" t="s">
        <v>121</v>
      </c>
      <c r="D1226" s="3">
        <v>2400</v>
      </c>
      <c r="E1226" s="3">
        <v>36.7</v>
      </c>
      <c r="F1226" s="2">
        <v>0</v>
      </c>
      <c r="G1226" s="2">
        <v>0</v>
      </c>
      <c r="H1226" s="2">
        <f t="shared" si="19"/>
        <v>0</v>
      </c>
      <c r="I1226" s="2" t="s">
        <v>59</v>
      </c>
      <c r="J1226" s="2" t="s">
        <v>59</v>
      </c>
    </row>
    <row r="1227" ht="19" customHeight="1" spans="1:10">
      <c r="A1227" s="2">
        <v>4</v>
      </c>
      <c r="B1227" s="2" t="s">
        <v>128</v>
      </c>
      <c r="C1227" s="2" t="s">
        <v>121</v>
      </c>
      <c r="D1227" s="3">
        <v>5200</v>
      </c>
      <c r="E1227" s="3">
        <v>6175.8</v>
      </c>
      <c r="F1227" s="2">
        <v>0</v>
      </c>
      <c r="G1227" s="2">
        <v>0</v>
      </c>
      <c r="H1227" s="2">
        <f t="shared" si="19"/>
        <v>0</v>
      </c>
      <c r="I1227" s="2" t="s">
        <v>113</v>
      </c>
      <c r="J1227" s="2" t="s">
        <v>59</v>
      </c>
    </row>
    <row r="1228" ht="19" customHeight="1" spans="1:10">
      <c r="A1228" s="2">
        <v>4</v>
      </c>
      <c r="B1228" s="2" t="s">
        <v>3630</v>
      </c>
      <c r="C1228" s="2" t="s">
        <v>121</v>
      </c>
      <c r="D1228" s="3">
        <v>1200</v>
      </c>
      <c r="E1228" s="3">
        <v>611.3</v>
      </c>
      <c r="F1228" s="2">
        <v>0</v>
      </c>
      <c r="G1228" s="2">
        <v>0</v>
      </c>
      <c r="H1228" s="2">
        <f t="shared" si="19"/>
        <v>0</v>
      </c>
      <c r="I1228" s="2" t="s">
        <v>113</v>
      </c>
      <c r="J1228" s="2" t="s">
        <v>59</v>
      </c>
    </row>
    <row r="1229" ht="19" customHeight="1" spans="1:10">
      <c r="A1229" s="2">
        <v>4</v>
      </c>
      <c r="B1229" s="2" t="s">
        <v>132</v>
      </c>
      <c r="C1229" s="2" t="s">
        <v>121</v>
      </c>
      <c r="D1229" s="3">
        <v>3400</v>
      </c>
      <c r="E1229" s="3">
        <v>223.4</v>
      </c>
      <c r="F1229" s="2">
        <v>0</v>
      </c>
      <c r="G1229" s="2">
        <v>0</v>
      </c>
      <c r="H1229" s="2">
        <f t="shared" si="19"/>
        <v>0</v>
      </c>
      <c r="I1229" s="2" t="s">
        <v>59</v>
      </c>
      <c r="J1229" s="2" t="s">
        <v>59</v>
      </c>
    </row>
    <row r="1230" ht="19" customHeight="1" spans="1:10">
      <c r="A1230" s="2">
        <v>4</v>
      </c>
      <c r="B1230" s="2" t="s">
        <v>3484</v>
      </c>
      <c r="C1230" s="2" t="s">
        <v>121</v>
      </c>
      <c r="D1230" s="3">
        <v>8516.13</v>
      </c>
      <c r="E1230" s="3">
        <v>6776.4</v>
      </c>
      <c r="F1230" s="2">
        <v>0</v>
      </c>
      <c r="G1230" s="2">
        <v>0</v>
      </c>
      <c r="H1230" s="2">
        <f t="shared" si="19"/>
        <v>0</v>
      </c>
      <c r="I1230" s="2" t="s">
        <v>59</v>
      </c>
      <c r="J1230" s="2" t="s">
        <v>59</v>
      </c>
    </row>
    <row r="1231" ht="19" customHeight="1" spans="1:10">
      <c r="A1231" s="2">
        <v>4</v>
      </c>
      <c r="B1231" s="2" t="s">
        <v>454</v>
      </c>
      <c r="C1231" s="2" t="s">
        <v>121</v>
      </c>
      <c r="D1231" s="3">
        <v>7741.94</v>
      </c>
      <c r="E1231" s="3">
        <v>3489.5</v>
      </c>
      <c r="F1231" s="2">
        <v>0</v>
      </c>
      <c r="G1231" s="2">
        <v>0</v>
      </c>
      <c r="H1231" s="2">
        <f t="shared" si="19"/>
        <v>0</v>
      </c>
      <c r="I1231" s="2" t="s">
        <v>113</v>
      </c>
      <c r="J1231" s="2" t="s">
        <v>59</v>
      </c>
    </row>
    <row r="1232" ht="19" customHeight="1" spans="1:10">
      <c r="A1232" s="2">
        <v>4</v>
      </c>
      <c r="B1232" s="2" t="s">
        <v>455</v>
      </c>
      <c r="C1232" s="2" t="s">
        <v>121</v>
      </c>
      <c r="D1232" s="3">
        <v>8516.13</v>
      </c>
      <c r="E1232" s="3">
        <v>4484.1</v>
      </c>
      <c r="F1232" s="2">
        <v>0</v>
      </c>
      <c r="G1232" s="2">
        <v>0</v>
      </c>
      <c r="H1232" s="2">
        <f t="shared" si="19"/>
        <v>0</v>
      </c>
      <c r="I1232" s="2" t="s">
        <v>113</v>
      </c>
      <c r="J1232" s="2" t="s">
        <v>59</v>
      </c>
    </row>
    <row r="1233" ht="19" customHeight="1" spans="1:10">
      <c r="A1233" s="2">
        <v>4</v>
      </c>
      <c r="B1233" s="2" t="s">
        <v>456</v>
      </c>
      <c r="C1233" s="2" t="s">
        <v>121</v>
      </c>
      <c r="D1233" s="3">
        <v>3600</v>
      </c>
      <c r="E1233" s="3">
        <v>161.4</v>
      </c>
      <c r="F1233" s="2">
        <v>0</v>
      </c>
      <c r="G1233" s="2">
        <v>0</v>
      </c>
      <c r="H1233" s="2">
        <f t="shared" si="19"/>
        <v>0</v>
      </c>
      <c r="I1233" s="2" t="s">
        <v>59</v>
      </c>
      <c r="J1233" s="2" t="s">
        <v>59</v>
      </c>
    </row>
    <row r="1234" ht="19" customHeight="1" spans="1:10">
      <c r="A1234" s="2">
        <v>4</v>
      </c>
      <c r="B1234" s="2" t="s">
        <v>133</v>
      </c>
      <c r="C1234" s="2" t="s">
        <v>121</v>
      </c>
      <c r="D1234" s="3">
        <v>12428.57</v>
      </c>
      <c r="E1234" s="3">
        <v>9687.9</v>
      </c>
      <c r="F1234" s="2">
        <v>0</v>
      </c>
      <c r="G1234" s="2">
        <v>0</v>
      </c>
      <c r="H1234" s="2">
        <f t="shared" si="19"/>
        <v>0</v>
      </c>
      <c r="I1234" s="2" t="s">
        <v>113</v>
      </c>
      <c r="J1234" s="2" t="s">
        <v>59</v>
      </c>
    </row>
    <row r="1235" ht="19" customHeight="1" spans="1:10">
      <c r="A1235" s="2">
        <v>4</v>
      </c>
      <c r="B1235" s="2" t="s">
        <v>136</v>
      </c>
      <c r="C1235" s="2" t="s">
        <v>121</v>
      </c>
      <c r="D1235" s="3">
        <v>8322.58</v>
      </c>
      <c r="E1235" s="3">
        <v>6132.1</v>
      </c>
      <c r="F1235" s="2">
        <v>0</v>
      </c>
      <c r="G1235" s="2">
        <v>0</v>
      </c>
      <c r="H1235" s="2">
        <f t="shared" si="19"/>
        <v>0</v>
      </c>
      <c r="I1235" s="2" t="s">
        <v>59</v>
      </c>
      <c r="J1235" s="2" t="s">
        <v>59</v>
      </c>
    </row>
    <row r="1236" ht="19" customHeight="1" spans="1:10">
      <c r="A1236" s="2">
        <v>4</v>
      </c>
      <c r="B1236" s="2" t="s">
        <v>137</v>
      </c>
      <c r="C1236" s="2" t="s">
        <v>121</v>
      </c>
      <c r="D1236" s="3">
        <v>2400</v>
      </c>
      <c r="E1236" s="3">
        <v>509.8</v>
      </c>
      <c r="F1236" s="2">
        <v>0</v>
      </c>
      <c r="G1236" s="2">
        <v>0</v>
      </c>
      <c r="H1236" s="2">
        <f t="shared" si="19"/>
        <v>0</v>
      </c>
      <c r="I1236" s="2" t="s">
        <v>59</v>
      </c>
      <c r="J1236" s="2" t="s">
        <v>59</v>
      </c>
    </row>
    <row r="1237" ht="19" customHeight="1" spans="1:10">
      <c r="A1237" s="2">
        <v>4</v>
      </c>
      <c r="B1237" s="2" t="s">
        <v>458</v>
      </c>
      <c r="C1237" s="2" t="s">
        <v>121</v>
      </c>
      <c r="D1237" s="3">
        <v>3600</v>
      </c>
      <c r="E1237" s="3">
        <v>96</v>
      </c>
      <c r="F1237" s="2">
        <v>0</v>
      </c>
      <c r="G1237" s="2">
        <v>0</v>
      </c>
      <c r="H1237" s="2">
        <f t="shared" si="19"/>
        <v>0</v>
      </c>
      <c r="I1237" s="2" t="s">
        <v>59</v>
      </c>
      <c r="J1237" s="2" t="s">
        <v>59</v>
      </c>
    </row>
    <row r="1238" ht="19" customHeight="1" spans="1:10">
      <c r="A1238" s="2">
        <v>4</v>
      </c>
      <c r="B1238" s="2" t="s">
        <v>138</v>
      </c>
      <c r="C1238" s="2" t="s">
        <v>121</v>
      </c>
      <c r="D1238" s="3">
        <v>6000</v>
      </c>
      <c r="E1238" s="3">
        <v>908.1</v>
      </c>
      <c r="F1238" s="2">
        <v>0</v>
      </c>
      <c r="G1238" s="2">
        <v>0</v>
      </c>
      <c r="H1238" s="2">
        <f t="shared" si="19"/>
        <v>0</v>
      </c>
      <c r="I1238" s="2" t="s">
        <v>59</v>
      </c>
      <c r="J1238" s="2" t="s">
        <v>59</v>
      </c>
    </row>
    <row r="1239" ht="19" customHeight="1" spans="1:10">
      <c r="A1239" s="2">
        <v>4</v>
      </c>
      <c r="B1239" s="2" t="s">
        <v>459</v>
      </c>
      <c r="C1239" s="2" t="s">
        <v>121</v>
      </c>
      <c r="D1239" s="3">
        <v>1600</v>
      </c>
      <c r="E1239" s="3">
        <v>1063.6</v>
      </c>
      <c r="F1239" s="2">
        <v>0</v>
      </c>
      <c r="G1239" s="2">
        <v>0</v>
      </c>
      <c r="H1239" s="2">
        <f t="shared" si="19"/>
        <v>0</v>
      </c>
      <c r="I1239" s="2" t="s">
        <v>113</v>
      </c>
      <c r="J1239" s="2" t="s">
        <v>59</v>
      </c>
    </row>
    <row r="1240" ht="19" customHeight="1" spans="1:10">
      <c r="A1240" s="2">
        <v>4</v>
      </c>
      <c r="B1240" s="2" t="s">
        <v>460</v>
      </c>
      <c r="C1240" s="2" t="s">
        <v>121</v>
      </c>
      <c r="D1240" s="3">
        <v>200</v>
      </c>
      <c r="E1240" s="3">
        <v>0.4</v>
      </c>
      <c r="F1240" s="2">
        <v>0</v>
      </c>
      <c r="G1240" s="2">
        <v>0</v>
      </c>
      <c r="H1240" s="2">
        <f t="shared" si="19"/>
        <v>0</v>
      </c>
      <c r="I1240" s="2" t="s">
        <v>113</v>
      </c>
      <c r="J1240" s="2" t="s">
        <v>59</v>
      </c>
    </row>
    <row r="1241" ht="19" customHeight="1" spans="1:10">
      <c r="A1241" s="2">
        <v>4</v>
      </c>
      <c r="B1241" s="2" t="s">
        <v>461</v>
      </c>
      <c r="C1241" s="2" t="s">
        <v>121</v>
      </c>
      <c r="D1241" s="3">
        <v>3000</v>
      </c>
      <c r="E1241" s="3">
        <v>1710.8</v>
      </c>
      <c r="F1241" s="2">
        <v>0</v>
      </c>
      <c r="G1241" s="2">
        <v>0</v>
      </c>
      <c r="H1241" s="2">
        <f t="shared" si="19"/>
        <v>0</v>
      </c>
      <c r="I1241" s="2" t="s">
        <v>113</v>
      </c>
      <c r="J1241" s="2" t="s">
        <v>59</v>
      </c>
    </row>
    <row r="1242" ht="19" customHeight="1" spans="1:10">
      <c r="A1242" s="2">
        <v>4</v>
      </c>
      <c r="B1242" s="2" t="s">
        <v>139</v>
      </c>
      <c r="C1242" s="2" t="s">
        <v>121</v>
      </c>
      <c r="D1242" s="3">
        <v>3800</v>
      </c>
      <c r="E1242" s="3">
        <v>1267.7</v>
      </c>
      <c r="F1242" s="2">
        <v>0</v>
      </c>
      <c r="G1242" s="2">
        <v>0</v>
      </c>
      <c r="H1242" s="2">
        <f t="shared" si="19"/>
        <v>0</v>
      </c>
      <c r="I1242" s="2" t="s">
        <v>59</v>
      </c>
      <c r="J1242" s="2" t="s">
        <v>59</v>
      </c>
    </row>
    <row r="1243" ht="19" customHeight="1" spans="1:10">
      <c r="A1243" s="2">
        <v>4</v>
      </c>
      <c r="B1243" s="2" t="s">
        <v>140</v>
      </c>
      <c r="C1243" s="2" t="s">
        <v>121</v>
      </c>
      <c r="D1243" s="3">
        <v>3800</v>
      </c>
      <c r="E1243" s="3">
        <v>1230.6</v>
      </c>
      <c r="F1243" s="2">
        <v>0</v>
      </c>
      <c r="G1243" s="2">
        <v>0</v>
      </c>
      <c r="H1243" s="2">
        <f t="shared" si="19"/>
        <v>0</v>
      </c>
      <c r="I1243" s="2" t="s">
        <v>59</v>
      </c>
      <c r="J1243" s="2" t="s">
        <v>59</v>
      </c>
    </row>
    <row r="1244" ht="19" customHeight="1" spans="1:10">
      <c r="A1244" s="2">
        <v>4</v>
      </c>
      <c r="B1244" s="2" t="s">
        <v>3645</v>
      </c>
      <c r="C1244" s="2" t="s">
        <v>121</v>
      </c>
      <c r="D1244" s="3">
        <v>1000</v>
      </c>
      <c r="E1244" s="3">
        <v>547.4</v>
      </c>
      <c r="F1244" s="2">
        <v>0</v>
      </c>
      <c r="G1244" s="2">
        <v>0</v>
      </c>
      <c r="H1244" s="2">
        <f t="shared" si="19"/>
        <v>0</v>
      </c>
      <c r="I1244" s="2" t="s">
        <v>113</v>
      </c>
      <c r="J1244" s="2" t="s">
        <v>59</v>
      </c>
    </row>
    <row r="1245" ht="19" customHeight="1" spans="1:10">
      <c r="A1245" s="2">
        <v>4</v>
      </c>
      <c r="B1245" s="2" t="s">
        <v>347</v>
      </c>
      <c r="C1245" s="2" t="s">
        <v>121</v>
      </c>
      <c r="D1245" s="3">
        <v>2800</v>
      </c>
      <c r="E1245" s="3">
        <v>501.3</v>
      </c>
      <c r="F1245" s="2">
        <v>0</v>
      </c>
      <c r="G1245" s="2">
        <v>0</v>
      </c>
      <c r="H1245" s="2">
        <f t="shared" si="19"/>
        <v>0</v>
      </c>
      <c r="I1245" s="2" t="s">
        <v>59</v>
      </c>
      <c r="J1245" s="2" t="s">
        <v>59</v>
      </c>
    </row>
    <row r="1246" ht="19" customHeight="1" spans="1:10">
      <c r="A1246" s="2">
        <v>4</v>
      </c>
      <c r="B1246" s="2" t="s">
        <v>3038</v>
      </c>
      <c r="C1246" s="2" t="s">
        <v>121</v>
      </c>
      <c r="D1246" s="3">
        <v>12000</v>
      </c>
      <c r="E1246" s="3">
        <v>5299.9</v>
      </c>
      <c r="F1246" s="2">
        <v>0</v>
      </c>
      <c r="G1246" s="2">
        <v>0</v>
      </c>
      <c r="H1246" s="2">
        <f t="shared" si="19"/>
        <v>0</v>
      </c>
      <c r="I1246" s="2" t="s">
        <v>59</v>
      </c>
      <c r="J1246" s="2" t="s">
        <v>59</v>
      </c>
    </row>
    <row r="1247" ht="19" customHeight="1" spans="1:10">
      <c r="A1247" s="2">
        <v>4</v>
      </c>
      <c r="B1247" s="2" t="s">
        <v>3041</v>
      </c>
      <c r="C1247" s="2" t="s">
        <v>121</v>
      </c>
      <c r="D1247" s="3">
        <v>12000</v>
      </c>
      <c r="E1247" s="3">
        <v>4624.8</v>
      </c>
      <c r="F1247" s="2">
        <v>0</v>
      </c>
      <c r="G1247" s="2">
        <v>0</v>
      </c>
      <c r="H1247" s="2">
        <f t="shared" si="19"/>
        <v>0</v>
      </c>
      <c r="I1247" s="2" t="s">
        <v>59</v>
      </c>
      <c r="J1247" s="2" t="s">
        <v>59</v>
      </c>
    </row>
    <row r="1248" ht="19" customHeight="1" spans="1:10">
      <c r="A1248" s="2">
        <v>4</v>
      </c>
      <c r="B1248" s="2" t="s">
        <v>464</v>
      </c>
      <c r="C1248" s="2" t="s">
        <v>121</v>
      </c>
      <c r="D1248" s="3">
        <v>12000</v>
      </c>
      <c r="E1248" s="3">
        <v>4921.3</v>
      </c>
      <c r="F1248" s="2">
        <v>0</v>
      </c>
      <c r="G1248" s="2">
        <v>0</v>
      </c>
      <c r="H1248" s="2">
        <f t="shared" si="19"/>
        <v>0</v>
      </c>
      <c r="I1248" s="2" t="s">
        <v>59</v>
      </c>
      <c r="J1248" s="2" t="s">
        <v>59</v>
      </c>
    </row>
    <row r="1249" ht="19" customHeight="1" spans="1:10">
      <c r="A1249" s="2">
        <v>4</v>
      </c>
      <c r="B1249" s="2" t="s">
        <v>467</v>
      </c>
      <c r="C1249" s="2" t="s">
        <v>121</v>
      </c>
      <c r="D1249" s="3">
        <v>666.67</v>
      </c>
      <c r="E1249" s="3">
        <v>84.6</v>
      </c>
      <c r="F1249" s="2">
        <v>0</v>
      </c>
      <c r="G1249" s="2">
        <v>0</v>
      </c>
      <c r="H1249" s="2">
        <f t="shared" si="19"/>
        <v>0</v>
      </c>
      <c r="I1249" s="2" t="s">
        <v>59</v>
      </c>
      <c r="J1249" s="2" t="s">
        <v>59</v>
      </c>
    </row>
    <row r="1250" ht="19" customHeight="1" spans="1:10">
      <c r="A1250" s="2">
        <v>4</v>
      </c>
      <c r="B1250" s="2" t="s">
        <v>3647</v>
      </c>
      <c r="C1250" s="2" t="s">
        <v>121</v>
      </c>
      <c r="D1250" s="3">
        <v>500</v>
      </c>
      <c r="E1250" s="3">
        <v>114.6</v>
      </c>
      <c r="F1250" s="2">
        <v>0</v>
      </c>
      <c r="G1250" s="2">
        <v>0</v>
      </c>
      <c r="H1250" s="2">
        <f t="shared" si="19"/>
        <v>0</v>
      </c>
      <c r="I1250" s="2" t="s">
        <v>59</v>
      </c>
      <c r="J1250" s="2" t="s">
        <v>59</v>
      </c>
    </row>
    <row r="1251" ht="19" customHeight="1" spans="1:10">
      <c r="A1251" s="2">
        <v>4</v>
      </c>
      <c r="B1251" s="2" t="s">
        <v>482</v>
      </c>
      <c r="C1251" s="2" t="s">
        <v>121</v>
      </c>
      <c r="D1251" s="3">
        <v>500</v>
      </c>
      <c r="E1251" s="3">
        <v>230.4</v>
      </c>
      <c r="F1251" s="2">
        <v>0</v>
      </c>
      <c r="G1251" s="2">
        <v>0</v>
      </c>
      <c r="H1251" s="2">
        <f t="shared" si="19"/>
        <v>0</v>
      </c>
      <c r="I1251" s="2" t="s">
        <v>59</v>
      </c>
      <c r="J1251" s="2" t="s">
        <v>59</v>
      </c>
    </row>
    <row r="1252" ht="19" customHeight="1" spans="1:10">
      <c r="A1252" s="2">
        <v>4</v>
      </c>
      <c r="B1252" s="2" t="s">
        <v>487</v>
      </c>
      <c r="C1252" s="2" t="s">
        <v>121</v>
      </c>
      <c r="D1252" s="3">
        <v>6496.77</v>
      </c>
      <c r="E1252" s="3">
        <v>4845.8</v>
      </c>
      <c r="F1252" s="2">
        <v>0</v>
      </c>
      <c r="G1252" s="2">
        <v>0</v>
      </c>
      <c r="H1252" s="2">
        <f t="shared" si="19"/>
        <v>0</v>
      </c>
      <c r="I1252" s="2" t="s">
        <v>113</v>
      </c>
      <c r="J1252" s="2" t="s">
        <v>59</v>
      </c>
    </row>
    <row r="1253" ht="19" customHeight="1" spans="1:10">
      <c r="A1253" s="2">
        <v>4</v>
      </c>
      <c r="B1253" s="2" t="s">
        <v>579</v>
      </c>
      <c r="C1253" s="2" t="s">
        <v>121</v>
      </c>
      <c r="D1253" s="3">
        <v>12000</v>
      </c>
      <c r="E1253" s="3">
        <v>6709.3</v>
      </c>
      <c r="F1253" s="2">
        <v>0</v>
      </c>
      <c r="G1253" s="2">
        <v>0</v>
      </c>
      <c r="H1253" s="2">
        <f t="shared" si="19"/>
        <v>0</v>
      </c>
      <c r="I1253" s="2" t="s">
        <v>113</v>
      </c>
      <c r="J1253" s="2" t="s">
        <v>59</v>
      </c>
    </row>
    <row r="1254" ht="19" customHeight="1" spans="1:10">
      <c r="A1254" s="2">
        <v>4</v>
      </c>
      <c r="B1254" s="2" t="s">
        <v>580</v>
      </c>
      <c r="C1254" s="2" t="s">
        <v>121</v>
      </c>
      <c r="D1254" s="3">
        <v>12000</v>
      </c>
      <c r="E1254" s="3">
        <v>5511.5</v>
      </c>
      <c r="F1254" s="2">
        <v>0</v>
      </c>
      <c r="G1254" s="2">
        <v>0</v>
      </c>
      <c r="H1254" s="2">
        <f t="shared" si="19"/>
        <v>0</v>
      </c>
      <c r="I1254" s="2" t="s">
        <v>59</v>
      </c>
      <c r="J1254" s="2" t="s">
        <v>59</v>
      </c>
    </row>
    <row r="1255" ht="19" customHeight="1" spans="1:10">
      <c r="A1255" s="2">
        <v>4</v>
      </c>
      <c r="B1255" s="2" t="s">
        <v>581</v>
      </c>
      <c r="C1255" s="2" t="s">
        <v>121</v>
      </c>
      <c r="D1255" s="3">
        <v>12000</v>
      </c>
      <c r="E1255" s="3">
        <v>4437</v>
      </c>
      <c r="F1255" s="2">
        <v>0</v>
      </c>
      <c r="G1255" s="2">
        <v>0</v>
      </c>
      <c r="H1255" s="2">
        <f t="shared" si="19"/>
        <v>0</v>
      </c>
      <c r="I1255" s="2" t="s">
        <v>59</v>
      </c>
      <c r="J1255" s="2" t="s">
        <v>59</v>
      </c>
    </row>
    <row r="1256" ht="19" customHeight="1" spans="1:10">
      <c r="A1256" s="2">
        <v>4</v>
      </c>
      <c r="B1256" s="2" t="s">
        <v>583</v>
      </c>
      <c r="C1256" s="2" t="s">
        <v>121</v>
      </c>
      <c r="D1256" s="3">
        <v>12000</v>
      </c>
      <c r="E1256" s="3">
        <v>9540.9</v>
      </c>
      <c r="F1256" s="2">
        <v>0</v>
      </c>
      <c r="G1256" s="2">
        <v>0</v>
      </c>
      <c r="H1256" s="2">
        <f t="shared" si="19"/>
        <v>0</v>
      </c>
      <c r="I1256" s="2" t="s">
        <v>113</v>
      </c>
      <c r="J1256" s="2" t="s">
        <v>59</v>
      </c>
    </row>
    <row r="1257" ht="19" customHeight="1" spans="1:10">
      <c r="A1257" s="2">
        <v>4</v>
      </c>
      <c r="B1257" s="2" t="s">
        <v>490</v>
      </c>
      <c r="C1257" s="2" t="s">
        <v>121</v>
      </c>
      <c r="D1257" s="3">
        <v>6496.77</v>
      </c>
      <c r="E1257" s="3">
        <v>4668.5</v>
      </c>
      <c r="F1257" s="2">
        <v>0</v>
      </c>
      <c r="G1257" s="2">
        <v>0</v>
      </c>
      <c r="H1257" s="2">
        <f t="shared" si="19"/>
        <v>0</v>
      </c>
      <c r="I1257" s="2" t="s">
        <v>113</v>
      </c>
      <c r="J1257" s="2" t="s">
        <v>59</v>
      </c>
    </row>
    <row r="1258" ht="19" customHeight="1" spans="1:10">
      <c r="A1258" s="2">
        <v>4</v>
      </c>
      <c r="B1258" s="2" t="s">
        <v>584</v>
      </c>
      <c r="C1258" s="2" t="s">
        <v>121</v>
      </c>
      <c r="D1258" s="3">
        <v>12000</v>
      </c>
      <c r="E1258" s="3">
        <v>5290.8</v>
      </c>
      <c r="F1258" s="2">
        <v>0</v>
      </c>
      <c r="G1258" s="2">
        <v>0</v>
      </c>
      <c r="H1258" s="2">
        <f t="shared" si="19"/>
        <v>0</v>
      </c>
      <c r="I1258" s="2" t="s">
        <v>59</v>
      </c>
      <c r="J1258" s="2" t="s">
        <v>59</v>
      </c>
    </row>
    <row r="1259" ht="19" customHeight="1" spans="1:10">
      <c r="A1259" s="2">
        <v>4</v>
      </c>
      <c r="B1259" s="2" t="s">
        <v>585</v>
      </c>
      <c r="C1259" s="2" t="s">
        <v>121</v>
      </c>
      <c r="D1259" s="3">
        <v>12000</v>
      </c>
      <c r="E1259" s="3">
        <v>5182.1</v>
      </c>
      <c r="F1259" s="2">
        <v>0</v>
      </c>
      <c r="G1259" s="2">
        <v>0</v>
      </c>
      <c r="H1259" s="2">
        <f t="shared" si="19"/>
        <v>0</v>
      </c>
      <c r="I1259" s="2" t="s">
        <v>59</v>
      </c>
      <c r="J1259" s="2" t="s">
        <v>59</v>
      </c>
    </row>
    <row r="1260" ht="19" customHeight="1" spans="1:10">
      <c r="A1260" s="2">
        <v>4</v>
      </c>
      <c r="B1260" s="2" t="s">
        <v>587</v>
      </c>
      <c r="C1260" s="2" t="s">
        <v>121</v>
      </c>
      <c r="D1260" s="3">
        <v>12000</v>
      </c>
      <c r="E1260" s="3">
        <v>2971.1</v>
      </c>
      <c r="F1260" s="2">
        <v>0</v>
      </c>
      <c r="G1260" s="2">
        <v>0</v>
      </c>
      <c r="H1260" s="2">
        <f t="shared" si="19"/>
        <v>0</v>
      </c>
      <c r="I1260" s="2" t="s">
        <v>59</v>
      </c>
      <c r="J1260" s="2" t="s">
        <v>59</v>
      </c>
    </row>
    <row r="1261" ht="19" customHeight="1" spans="1:10">
      <c r="A1261" s="2">
        <v>4</v>
      </c>
      <c r="B1261" s="2" t="s">
        <v>591</v>
      </c>
      <c r="C1261" s="2" t="s">
        <v>121</v>
      </c>
      <c r="D1261" s="3">
        <v>12000</v>
      </c>
      <c r="E1261" s="3">
        <v>4275.2</v>
      </c>
      <c r="F1261" s="2">
        <v>0</v>
      </c>
      <c r="G1261" s="2">
        <v>0</v>
      </c>
      <c r="H1261" s="2">
        <f t="shared" si="19"/>
        <v>0</v>
      </c>
      <c r="I1261" s="2" t="s">
        <v>59</v>
      </c>
      <c r="J1261" s="2" t="s">
        <v>59</v>
      </c>
    </row>
    <row r="1262" ht="19" customHeight="1" spans="1:10">
      <c r="A1262" s="2">
        <v>4</v>
      </c>
      <c r="B1262" s="2" t="s">
        <v>593</v>
      </c>
      <c r="C1262" s="2" t="s">
        <v>121</v>
      </c>
      <c r="D1262" s="3">
        <v>12000</v>
      </c>
      <c r="E1262" s="3">
        <v>5649.5</v>
      </c>
      <c r="F1262" s="2">
        <v>0</v>
      </c>
      <c r="G1262" s="2">
        <v>0</v>
      </c>
      <c r="H1262" s="2">
        <f t="shared" si="19"/>
        <v>0</v>
      </c>
      <c r="I1262" s="2" t="s">
        <v>59</v>
      </c>
      <c r="J1262" s="2" t="s">
        <v>59</v>
      </c>
    </row>
    <row r="1263" ht="19" customHeight="1" spans="1:10">
      <c r="A1263" s="2">
        <v>4</v>
      </c>
      <c r="B1263" s="2" t="s">
        <v>597</v>
      </c>
      <c r="C1263" s="2" t="s">
        <v>121</v>
      </c>
      <c r="D1263" s="3">
        <v>12000</v>
      </c>
      <c r="E1263" s="3">
        <v>4925.5</v>
      </c>
      <c r="F1263" s="2">
        <v>0</v>
      </c>
      <c r="G1263" s="2">
        <v>0</v>
      </c>
      <c r="H1263" s="2">
        <f t="shared" si="19"/>
        <v>0</v>
      </c>
      <c r="I1263" s="2" t="s">
        <v>59</v>
      </c>
      <c r="J1263" s="2" t="s">
        <v>59</v>
      </c>
    </row>
    <row r="1264" ht="19" customHeight="1" spans="1:10">
      <c r="A1264" s="2">
        <v>4</v>
      </c>
      <c r="B1264" s="2" t="s">
        <v>600</v>
      </c>
      <c r="C1264" s="2" t="s">
        <v>121</v>
      </c>
      <c r="D1264" s="3">
        <v>12000</v>
      </c>
      <c r="E1264" s="3">
        <v>3991.8</v>
      </c>
      <c r="F1264" s="2">
        <v>0</v>
      </c>
      <c r="G1264" s="2">
        <v>0</v>
      </c>
      <c r="H1264" s="2">
        <f t="shared" si="19"/>
        <v>0</v>
      </c>
      <c r="I1264" s="2" t="s">
        <v>59</v>
      </c>
      <c r="J1264" s="2" t="s">
        <v>59</v>
      </c>
    </row>
    <row r="1265" ht="19" customHeight="1" spans="1:10">
      <c r="A1265" s="2">
        <v>4</v>
      </c>
      <c r="B1265" s="2" t="s">
        <v>491</v>
      </c>
      <c r="C1265" s="2" t="s">
        <v>121</v>
      </c>
      <c r="D1265" s="3">
        <v>12000</v>
      </c>
      <c r="E1265" s="3">
        <v>7497.8</v>
      </c>
      <c r="F1265" s="2">
        <v>0</v>
      </c>
      <c r="G1265" s="2">
        <v>0</v>
      </c>
      <c r="H1265" s="2">
        <f t="shared" si="19"/>
        <v>0</v>
      </c>
      <c r="I1265" s="2" t="s">
        <v>59</v>
      </c>
      <c r="J1265" s="2" t="s">
        <v>59</v>
      </c>
    </row>
    <row r="1266" ht="19" customHeight="1" spans="1:10">
      <c r="A1266" s="2">
        <v>4</v>
      </c>
      <c r="B1266" s="2" t="s">
        <v>3087</v>
      </c>
      <c r="C1266" s="2" t="s">
        <v>121</v>
      </c>
      <c r="D1266" s="3">
        <v>12000</v>
      </c>
      <c r="E1266" s="3">
        <v>5190.2</v>
      </c>
      <c r="F1266" s="2">
        <v>0</v>
      </c>
      <c r="G1266" s="2">
        <v>0</v>
      </c>
      <c r="H1266" s="2">
        <f t="shared" si="19"/>
        <v>0</v>
      </c>
      <c r="I1266" s="2" t="s">
        <v>113</v>
      </c>
      <c r="J1266" s="2" t="s">
        <v>59</v>
      </c>
    </row>
    <row r="1267" ht="19" customHeight="1" spans="1:10">
      <c r="A1267" s="2">
        <v>4</v>
      </c>
      <c r="B1267" s="2" t="s">
        <v>603</v>
      </c>
      <c r="C1267" s="2" t="s">
        <v>121</v>
      </c>
      <c r="D1267" s="3">
        <v>12000</v>
      </c>
      <c r="E1267" s="3">
        <v>6157.4</v>
      </c>
      <c r="F1267" s="2">
        <v>0</v>
      </c>
      <c r="G1267" s="2">
        <v>0</v>
      </c>
      <c r="H1267" s="2">
        <f t="shared" si="19"/>
        <v>0</v>
      </c>
      <c r="I1267" s="2" t="s">
        <v>59</v>
      </c>
      <c r="J1267" s="2" t="s">
        <v>59</v>
      </c>
    </row>
    <row r="1268" ht="19" customHeight="1" spans="1:10">
      <c r="A1268" s="2">
        <v>4</v>
      </c>
      <c r="B1268" s="2" t="s">
        <v>607</v>
      </c>
      <c r="C1268" s="2" t="s">
        <v>121</v>
      </c>
      <c r="D1268" s="3">
        <v>12000</v>
      </c>
      <c r="E1268" s="3">
        <v>2638.2</v>
      </c>
      <c r="F1268" s="2">
        <v>0</v>
      </c>
      <c r="G1268" s="2">
        <v>0</v>
      </c>
      <c r="H1268" s="2">
        <f t="shared" si="19"/>
        <v>0</v>
      </c>
      <c r="I1268" s="2" t="s">
        <v>59</v>
      </c>
      <c r="J1268" s="2" t="s">
        <v>59</v>
      </c>
    </row>
    <row r="1269" ht="19" customHeight="1" spans="1:10">
      <c r="A1269" s="2">
        <v>4</v>
      </c>
      <c r="B1269" s="2" t="s">
        <v>3092</v>
      </c>
      <c r="C1269" s="2" t="s">
        <v>121</v>
      </c>
      <c r="D1269" s="3">
        <v>12000</v>
      </c>
      <c r="E1269" s="3">
        <v>10109.4</v>
      </c>
      <c r="F1269" s="2">
        <v>0</v>
      </c>
      <c r="G1269" s="2">
        <v>0</v>
      </c>
      <c r="H1269" s="2">
        <f t="shared" si="19"/>
        <v>0</v>
      </c>
      <c r="I1269" s="2" t="s">
        <v>113</v>
      </c>
      <c r="J1269" s="2" t="s">
        <v>59</v>
      </c>
    </row>
    <row r="1270" ht="19" customHeight="1" spans="1:10">
      <c r="A1270" s="2">
        <v>4</v>
      </c>
      <c r="B1270" s="2" t="s">
        <v>493</v>
      </c>
      <c r="C1270" s="2" t="s">
        <v>121</v>
      </c>
      <c r="D1270" s="3">
        <v>12000</v>
      </c>
      <c r="E1270" s="3">
        <v>5663.6</v>
      </c>
      <c r="F1270" s="2">
        <v>0</v>
      </c>
      <c r="G1270" s="2">
        <v>0</v>
      </c>
      <c r="H1270" s="2">
        <f t="shared" si="19"/>
        <v>0</v>
      </c>
      <c r="I1270" s="2" t="s">
        <v>59</v>
      </c>
      <c r="J1270" s="2" t="s">
        <v>59</v>
      </c>
    </row>
    <row r="1271" ht="19" customHeight="1" spans="1:10">
      <c r="A1271" s="2">
        <v>4</v>
      </c>
      <c r="B1271" s="2" t="s">
        <v>609</v>
      </c>
      <c r="C1271" s="2" t="s">
        <v>121</v>
      </c>
      <c r="D1271" s="3">
        <v>16000</v>
      </c>
      <c r="E1271" s="3">
        <v>2466.1</v>
      </c>
      <c r="F1271" s="2">
        <v>0</v>
      </c>
      <c r="G1271" s="2">
        <v>0</v>
      </c>
      <c r="H1271" s="2">
        <f t="shared" si="19"/>
        <v>0</v>
      </c>
      <c r="I1271" s="2" t="s">
        <v>59</v>
      </c>
      <c r="J1271" s="2" t="s">
        <v>59</v>
      </c>
    </row>
    <row r="1272" ht="19" customHeight="1" spans="1:10">
      <c r="A1272" s="2">
        <v>4</v>
      </c>
      <c r="B1272" s="2" t="s">
        <v>145</v>
      </c>
      <c r="C1272" s="2" t="s">
        <v>121</v>
      </c>
      <c r="D1272" s="3">
        <v>18833.33</v>
      </c>
      <c r="E1272" s="3">
        <v>13228.6</v>
      </c>
      <c r="F1272" s="2">
        <v>0</v>
      </c>
      <c r="G1272" s="2">
        <v>0</v>
      </c>
      <c r="H1272" s="2">
        <f t="shared" si="19"/>
        <v>0</v>
      </c>
      <c r="I1272" s="2" t="s">
        <v>59</v>
      </c>
      <c r="J1272" s="2" t="s">
        <v>59</v>
      </c>
    </row>
    <row r="1273" ht="19" customHeight="1" spans="1:10">
      <c r="A1273" s="2">
        <v>4</v>
      </c>
      <c r="B1273" s="2" t="s">
        <v>146</v>
      </c>
      <c r="C1273" s="2" t="s">
        <v>121</v>
      </c>
      <c r="D1273" s="3">
        <v>16833.33</v>
      </c>
      <c r="E1273" s="3">
        <v>4289.8</v>
      </c>
      <c r="F1273" s="2">
        <v>0</v>
      </c>
      <c r="G1273" s="2">
        <v>0</v>
      </c>
      <c r="H1273" s="2">
        <f t="shared" si="19"/>
        <v>0</v>
      </c>
      <c r="I1273" s="2" t="s">
        <v>113</v>
      </c>
      <c r="J1273" s="2" t="s">
        <v>59</v>
      </c>
    </row>
    <row r="1274" ht="19" customHeight="1" spans="1:10">
      <c r="A1274" s="2">
        <v>4</v>
      </c>
      <c r="B1274" s="2" t="s">
        <v>149</v>
      </c>
      <c r="C1274" s="2" t="s">
        <v>121</v>
      </c>
      <c r="D1274" s="3">
        <v>3833.33</v>
      </c>
      <c r="E1274" s="3">
        <v>1822.2</v>
      </c>
      <c r="F1274" s="2">
        <v>0</v>
      </c>
      <c r="G1274" s="2">
        <v>0</v>
      </c>
      <c r="H1274" s="2">
        <f t="shared" si="19"/>
        <v>0</v>
      </c>
      <c r="I1274" s="2" t="s">
        <v>59</v>
      </c>
      <c r="J1274" s="2" t="s">
        <v>59</v>
      </c>
    </row>
    <row r="1275" ht="19" customHeight="1" spans="1:10">
      <c r="A1275" s="2">
        <v>4</v>
      </c>
      <c r="B1275" s="2" t="s">
        <v>151</v>
      </c>
      <c r="C1275" s="2" t="s">
        <v>121</v>
      </c>
      <c r="D1275" s="3">
        <v>7741.94</v>
      </c>
      <c r="E1275" s="3">
        <v>2494.3</v>
      </c>
      <c r="F1275" s="2">
        <v>0</v>
      </c>
      <c r="G1275" s="2">
        <v>0</v>
      </c>
      <c r="H1275" s="2">
        <f t="shared" si="19"/>
        <v>0</v>
      </c>
      <c r="I1275" s="2" t="s">
        <v>59</v>
      </c>
      <c r="J1275" s="2" t="s">
        <v>59</v>
      </c>
    </row>
    <row r="1276" ht="19" customHeight="1" spans="1:10">
      <c r="A1276" s="2">
        <v>4</v>
      </c>
      <c r="B1276" s="2" t="s">
        <v>153</v>
      </c>
      <c r="C1276" s="2" t="s">
        <v>121</v>
      </c>
      <c r="D1276" s="3">
        <v>20000</v>
      </c>
      <c r="E1276" s="3">
        <v>38621.2</v>
      </c>
      <c r="F1276" s="2">
        <v>3</v>
      </c>
      <c r="G1276" s="2">
        <v>1</v>
      </c>
      <c r="H1276" s="2">
        <f t="shared" si="19"/>
        <v>2</v>
      </c>
      <c r="I1276" s="2" t="s">
        <v>113</v>
      </c>
      <c r="J1276" s="2" t="s">
        <v>59</v>
      </c>
    </row>
    <row r="1277" ht="19" customHeight="1" spans="1:10">
      <c r="A1277" s="2">
        <v>4</v>
      </c>
      <c r="B1277" s="2" t="s">
        <v>3135</v>
      </c>
      <c r="C1277" s="2" t="s">
        <v>121</v>
      </c>
      <c r="D1277" s="3">
        <v>12000</v>
      </c>
      <c r="E1277" s="3">
        <v>7743.7</v>
      </c>
      <c r="F1277" s="2">
        <v>0</v>
      </c>
      <c r="G1277" s="2">
        <v>0</v>
      </c>
      <c r="H1277" s="2">
        <f t="shared" si="19"/>
        <v>0</v>
      </c>
      <c r="I1277" s="2" t="s">
        <v>59</v>
      </c>
      <c r="J1277" s="2" t="s">
        <v>59</v>
      </c>
    </row>
    <row r="1278" ht="19" customHeight="1" spans="1:10">
      <c r="A1278" s="2">
        <v>4</v>
      </c>
      <c r="B1278" s="2" t="s">
        <v>156</v>
      </c>
      <c r="C1278" s="2" t="s">
        <v>121</v>
      </c>
      <c r="D1278" s="3">
        <v>19166.66</v>
      </c>
      <c r="E1278" s="3">
        <v>5504.2</v>
      </c>
      <c r="F1278" s="2">
        <v>0</v>
      </c>
      <c r="G1278" s="2">
        <v>0</v>
      </c>
      <c r="H1278" s="2">
        <f t="shared" si="19"/>
        <v>0</v>
      </c>
      <c r="I1278" s="2" t="s">
        <v>59</v>
      </c>
      <c r="J1278" s="2" t="s">
        <v>59</v>
      </c>
    </row>
    <row r="1279" ht="19" customHeight="1" spans="1:10">
      <c r="A1279" s="2">
        <v>4</v>
      </c>
      <c r="B1279" s="2" t="s">
        <v>3140</v>
      </c>
      <c r="C1279" s="2" t="s">
        <v>121</v>
      </c>
      <c r="D1279" s="3">
        <v>15333.33</v>
      </c>
      <c r="E1279" s="3">
        <v>996.7</v>
      </c>
      <c r="F1279" s="2">
        <v>0</v>
      </c>
      <c r="G1279" s="2">
        <v>0</v>
      </c>
      <c r="H1279" s="2">
        <f t="shared" si="19"/>
        <v>0</v>
      </c>
      <c r="I1279" s="2" t="s">
        <v>59</v>
      </c>
      <c r="J1279" s="2" t="s">
        <v>59</v>
      </c>
    </row>
    <row r="1280" ht="19" customHeight="1" spans="1:10">
      <c r="A1280" s="2">
        <v>4</v>
      </c>
      <c r="B1280" s="2" t="s">
        <v>621</v>
      </c>
      <c r="C1280" s="2" t="s">
        <v>121</v>
      </c>
      <c r="D1280" s="3">
        <v>15333.33</v>
      </c>
      <c r="E1280" s="3">
        <v>1450.3</v>
      </c>
      <c r="F1280" s="2">
        <v>0</v>
      </c>
      <c r="G1280" s="2">
        <v>0</v>
      </c>
      <c r="H1280" s="2">
        <f t="shared" si="19"/>
        <v>0</v>
      </c>
      <c r="I1280" s="2" t="s">
        <v>59</v>
      </c>
      <c r="J1280" s="2" t="s">
        <v>59</v>
      </c>
    </row>
    <row r="1281" ht="19" customHeight="1" spans="1:10">
      <c r="A1281" s="2">
        <v>4</v>
      </c>
      <c r="B1281" s="2" t="s">
        <v>494</v>
      </c>
      <c r="C1281" s="2" t="s">
        <v>121</v>
      </c>
      <c r="D1281" s="3">
        <v>8548.39</v>
      </c>
      <c r="E1281" s="3">
        <v>1495</v>
      </c>
      <c r="F1281" s="2">
        <v>0</v>
      </c>
      <c r="G1281" s="2">
        <v>0</v>
      </c>
      <c r="H1281" s="2">
        <f t="shared" si="19"/>
        <v>0</v>
      </c>
      <c r="I1281" s="2" t="s">
        <v>59</v>
      </c>
      <c r="J1281" s="2" t="s">
        <v>59</v>
      </c>
    </row>
    <row r="1282" ht="19" customHeight="1" spans="1:10">
      <c r="A1282" s="2">
        <v>4</v>
      </c>
      <c r="B1282" s="2" t="s">
        <v>157</v>
      </c>
      <c r="C1282" s="2" t="s">
        <v>121</v>
      </c>
      <c r="D1282" s="3">
        <v>3833.33</v>
      </c>
      <c r="E1282" s="3">
        <v>1002.2</v>
      </c>
      <c r="F1282" s="2">
        <v>0</v>
      </c>
      <c r="G1282" s="2">
        <v>0</v>
      </c>
      <c r="H1282" s="2">
        <f t="shared" ref="H1282:H1345" si="20">MAX(0,F1282-G1282)</f>
        <v>0</v>
      </c>
      <c r="I1282" s="2" t="s">
        <v>59</v>
      </c>
      <c r="J1282" s="2" t="s">
        <v>59</v>
      </c>
    </row>
    <row r="1283" ht="19" customHeight="1" spans="1:10">
      <c r="A1283" s="2">
        <v>4</v>
      </c>
      <c r="B1283" s="2" t="s">
        <v>624</v>
      </c>
      <c r="C1283" s="2" t="s">
        <v>121</v>
      </c>
      <c r="D1283" s="3">
        <v>12000</v>
      </c>
      <c r="E1283" s="3">
        <v>7692</v>
      </c>
      <c r="F1283" s="2">
        <v>0</v>
      </c>
      <c r="G1283" s="2">
        <v>0</v>
      </c>
      <c r="H1283" s="2">
        <f t="shared" si="20"/>
        <v>0</v>
      </c>
      <c r="I1283" s="2" t="s">
        <v>59</v>
      </c>
      <c r="J1283" s="2" t="s">
        <v>59</v>
      </c>
    </row>
    <row r="1284" ht="19" customHeight="1" spans="1:10">
      <c r="A1284" s="2">
        <v>4</v>
      </c>
      <c r="B1284" s="2" t="s">
        <v>160</v>
      </c>
      <c r="C1284" s="2" t="s">
        <v>121</v>
      </c>
      <c r="D1284" s="3">
        <v>20000</v>
      </c>
      <c r="E1284" s="3">
        <v>35546.7</v>
      </c>
      <c r="F1284" s="2">
        <v>3</v>
      </c>
      <c r="G1284" s="2">
        <v>3</v>
      </c>
      <c r="H1284" s="2">
        <f t="shared" si="20"/>
        <v>0</v>
      </c>
      <c r="I1284" s="2" t="s">
        <v>113</v>
      </c>
      <c r="J1284" s="2" t="s">
        <v>59</v>
      </c>
    </row>
    <row r="1285" ht="19" customHeight="1" spans="1:10">
      <c r="A1285" s="2">
        <v>4</v>
      </c>
      <c r="B1285" s="2" t="s">
        <v>496</v>
      </c>
      <c r="C1285" s="2" t="s">
        <v>121</v>
      </c>
      <c r="D1285" s="3">
        <v>9193.55</v>
      </c>
      <c r="E1285" s="3">
        <v>1477.2</v>
      </c>
      <c r="F1285" s="2">
        <v>0</v>
      </c>
      <c r="G1285" s="2">
        <v>0</v>
      </c>
      <c r="H1285" s="2">
        <f t="shared" si="20"/>
        <v>0</v>
      </c>
      <c r="I1285" s="2" t="s">
        <v>59</v>
      </c>
      <c r="J1285" s="2" t="s">
        <v>59</v>
      </c>
    </row>
    <row r="1286" ht="19" customHeight="1" spans="1:10">
      <c r="A1286" s="2">
        <v>4</v>
      </c>
      <c r="B1286" s="2" t="s">
        <v>161</v>
      </c>
      <c r="C1286" s="2" t="s">
        <v>121</v>
      </c>
      <c r="D1286" s="3">
        <v>3833.33</v>
      </c>
      <c r="E1286" s="3">
        <v>1949.2</v>
      </c>
      <c r="F1286" s="2">
        <v>0</v>
      </c>
      <c r="G1286" s="2">
        <v>0</v>
      </c>
      <c r="H1286" s="2">
        <f t="shared" si="20"/>
        <v>0</v>
      </c>
      <c r="I1286" s="2" t="s">
        <v>59</v>
      </c>
      <c r="J1286" s="2" t="s">
        <v>59</v>
      </c>
    </row>
    <row r="1287" ht="19" customHeight="1" spans="1:10">
      <c r="A1287" s="2">
        <v>4</v>
      </c>
      <c r="B1287" s="2" t="s">
        <v>3169</v>
      </c>
      <c r="C1287" s="2" t="s">
        <v>121</v>
      </c>
      <c r="D1287" s="3">
        <v>20000</v>
      </c>
      <c r="E1287" s="3">
        <v>3386.3</v>
      </c>
      <c r="F1287" s="2">
        <v>0</v>
      </c>
      <c r="G1287" s="2">
        <v>0</v>
      </c>
      <c r="H1287" s="2">
        <f t="shared" si="20"/>
        <v>0</v>
      </c>
      <c r="I1287" s="2" t="s">
        <v>59</v>
      </c>
      <c r="J1287" s="2" t="s">
        <v>59</v>
      </c>
    </row>
    <row r="1288" ht="19" customHeight="1" spans="1:10">
      <c r="A1288" s="2">
        <v>4</v>
      </c>
      <c r="B1288" s="2" t="s">
        <v>628</v>
      </c>
      <c r="C1288" s="2" t="s">
        <v>121</v>
      </c>
      <c r="D1288" s="3">
        <v>16000</v>
      </c>
      <c r="E1288" s="3">
        <v>13368.2</v>
      </c>
      <c r="F1288" s="2">
        <v>0</v>
      </c>
      <c r="G1288" s="2">
        <v>0</v>
      </c>
      <c r="H1288" s="2">
        <f t="shared" si="20"/>
        <v>0</v>
      </c>
      <c r="I1288" s="2" t="s">
        <v>59</v>
      </c>
      <c r="J1288" s="2" t="s">
        <v>59</v>
      </c>
    </row>
    <row r="1289" ht="19" customHeight="1" spans="1:10">
      <c r="A1289" s="2">
        <v>4</v>
      </c>
      <c r="B1289" s="2" t="s">
        <v>3175</v>
      </c>
      <c r="C1289" s="2" t="s">
        <v>121</v>
      </c>
      <c r="D1289" s="3">
        <v>16333.33</v>
      </c>
      <c r="E1289" s="3">
        <v>15430.4</v>
      </c>
      <c r="F1289" s="2">
        <v>0</v>
      </c>
      <c r="G1289" s="2">
        <v>0</v>
      </c>
      <c r="H1289" s="2">
        <f t="shared" si="20"/>
        <v>0</v>
      </c>
      <c r="I1289" s="2" t="s">
        <v>59</v>
      </c>
      <c r="J1289" s="2" t="s">
        <v>59</v>
      </c>
    </row>
    <row r="1290" ht="19" customHeight="1" spans="1:10">
      <c r="A1290" s="2">
        <v>4</v>
      </c>
      <c r="B1290" s="2" t="s">
        <v>164</v>
      </c>
      <c r="C1290" s="2" t="s">
        <v>121</v>
      </c>
      <c r="D1290" s="3">
        <v>16833.33</v>
      </c>
      <c r="E1290" s="3">
        <v>3796.2</v>
      </c>
      <c r="F1290" s="2">
        <v>0</v>
      </c>
      <c r="G1290" s="2">
        <v>0</v>
      </c>
      <c r="H1290" s="2">
        <f t="shared" si="20"/>
        <v>0</v>
      </c>
      <c r="I1290" s="2" t="s">
        <v>113</v>
      </c>
      <c r="J1290" s="2" t="s">
        <v>59</v>
      </c>
    </row>
    <row r="1291" ht="19" customHeight="1" spans="1:10">
      <c r="A1291" s="2">
        <v>4</v>
      </c>
      <c r="B1291" s="2" t="s">
        <v>3694</v>
      </c>
      <c r="C1291" s="2" t="s">
        <v>121</v>
      </c>
      <c r="D1291" s="3">
        <v>5000</v>
      </c>
      <c r="E1291" s="3">
        <v>823.2</v>
      </c>
      <c r="F1291" s="2">
        <v>0</v>
      </c>
      <c r="G1291" s="2">
        <v>0</v>
      </c>
      <c r="H1291" s="2">
        <f t="shared" si="20"/>
        <v>0</v>
      </c>
      <c r="I1291" s="2" t="s">
        <v>59</v>
      </c>
      <c r="J1291" s="2" t="s">
        <v>59</v>
      </c>
    </row>
    <row r="1292" ht="19" customHeight="1" spans="1:10">
      <c r="A1292" s="2">
        <v>4</v>
      </c>
      <c r="B1292" s="2" t="s">
        <v>630</v>
      </c>
      <c r="C1292" s="2" t="s">
        <v>121</v>
      </c>
      <c r="D1292" s="3">
        <v>12000</v>
      </c>
      <c r="E1292" s="3">
        <v>7045.9</v>
      </c>
      <c r="F1292" s="2">
        <v>0</v>
      </c>
      <c r="G1292" s="2">
        <v>0</v>
      </c>
      <c r="H1292" s="2">
        <f t="shared" si="20"/>
        <v>0</v>
      </c>
      <c r="I1292" s="2" t="s">
        <v>59</v>
      </c>
      <c r="J1292" s="2" t="s">
        <v>59</v>
      </c>
    </row>
    <row r="1293" ht="19" customHeight="1" spans="1:10">
      <c r="A1293" s="2">
        <v>4</v>
      </c>
      <c r="B1293" s="2" t="s">
        <v>499</v>
      </c>
      <c r="C1293" s="2" t="s">
        <v>121</v>
      </c>
      <c r="D1293" s="3">
        <v>9200</v>
      </c>
      <c r="E1293" s="3">
        <v>1859.2</v>
      </c>
      <c r="F1293" s="2">
        <v>0</v>
      </c>
      <c r="G1293" s="2">
        <v>0</v>
      </c>
      <c r="H1293" s="2">
        <f t="shared" si="20"/>
        <v>0</v>
      </c>
      <c r="I1293" s="2" t="s">
        <v>113</v>
      </c>
      <c r="J1293" s="2" t="s">
        <v>59</v>
      </c>
    </row>
    <row r="1294" ht="19" customHeight="1" spans="1:10">
      <c r="A1294" s="2">
        <v>4</v>
      </c>
      <c r="B1294" s="2" t="s">
        <v>3186</v>
      </c>
      <c r="C1294" s="2" t="s">
        <v>121</v>
      </c>
      <c r="D1294" s="3">
        <v>15333.33</v>
      </c>
      <c r="E1294" s="3">
        <v>1097.3</v>
      </c>
      <c r="F1294" s="2">
        <v>0</v>
      </c>
      <c r="G1294" s="2">
        <v>0</v>
      </c>
      <c r="H1294" s="2">
        <f t="shared" si="20"/>
        <v>0</v>
      </c>
      <c r="I1294" s="2" t="s">
        <v>59</v>
      </c>
      <c r="J1294" s="2" t="s">
        <v>59</v>
      </c>
    </row>
    <row r="1295" ht="19" customHeight="1" spans="1:10">
      <c r="A1295" s="2">
        <v>4</v>
      </c>
      <c r="B1295" s="2" t="s">
        <v>501</v>
      </c>
      <c r="C1295" s="2" t="s">
        <v>121</v>
      </c>
      <c r="D1295" s="3">
        <v>12000</v>
      </c>
      <c r="E1295" s="3">
        <v>8576</v>
      </c>
      <c r="F1295" s="2">
        <v>0</v>
      </c>
      <c r="G1295" s="2">
        <v>0</v>
      </c>
      <c r="H1295" s="2">
        <f t="shared" si="20"/>
        <v>0</v>
      </c>
      <c r="I1295" s="2" t="s">
        <v>59</v>
      </c>
      <c r="J1295" s="2" t="s">
        <v>59</v>
      </c>
    </row>
    <row r="1296" ht="19" customHeight="1" spans="1:10">
      <c r="A1296" s="2">
        <v>4</v>
      </c>
      <c r="B1296" s="2" t="s">
        <v>166</v>
      </c>
      <c r="C1296" s="2" t="s">
        <v>121</v>
      </c>
      <c r="D1296" s="3">
        <v>15333.33</v>
      </c>
      <c r="E1296" s="3">
        <v>832.7</v>
      </c>
      <c r="F1296" s="2">
        <v>0</v>
      </c>
      <c r="G1296" s="2">
        <v>0</v>
      </c>
      <c r="H1296" s="2">
        <f t="shared" si="20"/>
        <v>0</v>
      </c>
      <c r="I1296" s="2" t="s">
        <v>59</v>
      </c>
      <c r="J1296" s="2" t="s">
        <v>59</v>
      </c>
    </row>
    <row r="1297" ht="19" customHeight="1" spans="1:10">
      <c r="A1297" s="2">
        <v>4</v>
      </c>
      <c r="B1297" s="2" t="s">
        <v>109</v>
      </c>
      <c r="C1297" s="2" t="s">
        <v>121</v>
      </c>
      <c r="D1297" s="3">
        <v>16000</v>
      </c>
      <c r="E1297" s="3">
        <v>1079</v>
      </c>
      <c r="F1297" s="2">
        <v>0</v>
      </c>
      <c r="G1297" s="2">
        <v>0</v>
      </c>
      <c r="H1297" s="2">
        <f t="shared" si="20"/>
        <v>0</v>
      </c>
      <c r="I1297" s="2" t="s">
        <v>59</v>
      </c>
      <c r="J1297" s="2" t="s">
        <v>59</v>
      </c>
    </row>
    <row r="1298" ht="19" customHeight="1" spans="1:10">
      <c r="A1298" s="2">
        <v>4</v>
      </c>
      <c r="B1298" s="2" t="s">
        <v>167</v>
      </c>
      <c r="C1298" s="2" t="s">
        <v>121</v>
      </c>
      <c r="D1298" s="3">
        <v>16833.33</v>
      </c>
      <c r="E1298" s="3">
        <v>4034.5</v>
      </c>
      <c r="F1298" s="2">
        <v>0</v>
      </c>
      <c r="G1298" s="2">
        <v>0</v>
      </c>
      <c r="H1298" s="2">
        <f t="shared" si="20"/>
        <v>0</v>
      </c>
      <c r="I1298" s="2" t="s">
        <v>113</v>
      </c>
      <c r="J1298" s="2" t="s">
        <v>59</v>
      </c>
    </row>
    <row r="1299" ht="19" customHeight="1" spans="1:10">
      <c r="A1299" s="2">
        <v>4</v>
      </c>
      <c r="B1299" s="2" t="s">
        <v>3207</v>
      </c>
      <c r="C1299" s="2" t="s">
        <v>121</v>
      </c>
      <c r="D1299" s="3">
        <v>12000</v>
      </c>
      <c r="E1299" s="3">
        <v>10714.8</v>
      </c>
      <c r="F1299" s="2">
        <v>0</v>
      </c>
      <c r="G1299" s="2">
        <v>0</v>
      </c>
      <c r="H1299" s="2">
        <f t="shared" si="20"/>
        <v>0</v>
      </c>
      <c r="I1299" s="2" t="s">
        <v>113</v>
      </c>
      <c r="J1299" s="2" t="s">
        <v>59</v>
      </c>
    </row>
    <row r="1300" ht="19" customHeight="1" spans="1:10">
      <c r="A1300" s="2">
        <v>4</v>
      </c>
      <c r="B1300" s="2" t="s">
        <v>509</v>
      </c>
      <c r="C1300" s="2" t="s">
        <v>121</v>
      </c>
      <c r="D1300" s="3">
        <v>12000</v>
      </c>
      <c r="E1300" s="3">
        <v>19962.4</v>
      </c>
      <c r="F1300" s="2">
        <v>2</v>
      </c>
      <c r="G1300" s="2">
        <v>2</v>
      </c>
      <c r="H1300" s="2">
        <f t="shared" si="20"/>
        <v>0</v>
      </c>
      <c r="I1300" s="2" t="s">
        <v>113</v>
      </c>
      <c r="J1300" s="2" t="s">
        <v>59</v>
      </c>
    </row>
    <row r="1301" ht="19" customHeight="1" spans="1:10">
      <c r="A1301" s="2">
        <v>4</v>
      </c>
      <c r="B1301" s="2" t="s">
        <v>510</v>
      </c>
      <c r="C1301" s="2" t="s">
        <v>121</v>
      </c>
      <c r="D1301" s="3">
        <v>12000</v>
      </c>
      <c r="E1301" s="3">
        <v>11577.7</v>
      </c>
      <c r="F1301" s="2">
        <v>0</v>
      </c>
      <c r="G1301" s="2">
        <v>0</v>
      </c>
      <c r="H1301" s="2">
        <f t="shared" si="20"/>
        <v>0</v>
      </c>
      <c r="I1301" s="2" t="s">
        <v>113</v>
      </c>
      <c r="J1301" s="2" t="s">
        <v>59</v>
      </c>
    </row>
    <row r="1302" ht="19" customHeight="1" spans="1:10">
      <c r="A1302" s="2">
        <v>4</v>
      </c>
      <c r="B1302" s="2" t="s">
        <v>3214</v>
      </c>
      <c r="C1302" s="2" t="s">
        <v>121</v>
      </c>
      <c r="D1302" s="3">
        <v>12000</v>
      </c>
      <c r="E1302" s="3">
        <v>3347</v>
      </c>
      <c r="F1302" s="2">
        <v>0</v>
      </c>
      <c r="G1302" s="2">
        <v>0</v>
      </c>
      <c r="H1302" s="2">
        <f t="shared" si="20"/>
        <v>0</v>
      </c>
      <c r="I1302" s="2" t="s">
        <v>59</v>
      </c>
      <c r="J1302" s="2" t="s">
        <v>59</v>
      </c>
    </row>
    <row r="1303" ht="19" customHeight="1" spans="1:10">
      <c r="A1303" s="2">
        <v>4</v>
      </c>
      <c r="B1303" s="2" t="s">
        <v>3219</v>
      </c>
      <c r="C1303" s="2" t="s">
        <v>121</v>
      </c>
      <c r="D1303" s="3">
        <v>9967.74</v>
      </c>
      <c r="E1303" s="3">
        <v>7769</v>
      </c>
      <c r="F1303" s="2">
        <v>0</v>
      </c>
      <c r="G1303" s="2">
        <v>0</v>
      </c>
      <c r="H1303" s="2">
        <f t="shared" si="20"/>
        <v>0</v>
      </c>
      <c r="I1303" s="2" t="s">
        <v>113</v>
      </c>
      <c r="J1303" s="2" t="s">
        <v>59</v>
      </c>
    </row>
    <row r="1304" ht="19" customHeight="1" spans="1:10">
      <c r="A1304" s="2">
        <v>4</v>
      </c>
      <c r="B1304" s="2" t="s">
        <v>515</v>
      </c>
      <c r="C1304" s="2" t="s">
        <v>121</v>
      </c>
      <c r="D1304" s="3">
        <v>6000</v>
      </c>
      <c r="E1304" s="3">
        <v>4934.5</v>
      </c>
      <c r="F1304" s="2">
        <v>0</v>
      </c>
      <c r="G1304" s="2">
        <v>0</v>
      </c>
      <c r="H1304" s="2">
        <f t="shared" si="20"/>
        <v>0</v>
      </c>
      <c r="I1304" s="2" t="s">
        <v>59</v>
      </c>
      <c r="J1304" s="2" t="s">
        <v>59</v>
      </c>
    </row>
    <row r="1305" ht="19" customHeight="1" spans="1:10">
      <c r="A1305" s="2">
        <v>4</v>
      </c>
      <c r="B1305" s="2" t="s">
        <v>516</v>
      </c>
      <c r="C1305" s="2" t="s">
        <v>121</v>
      </c>
      <c r="D1305" s="3">
        <v>12000</v>
      </c>
      <c r="E1305" s="3">
        <v>17408.6</v>
      </c>
      <c r="F1305" s="2">
        <v>1</v>
      </c>
      <c r="G1305" s="2">
        <v>0</v>
      </c>
      <c r="H1305" s="2">
        <f t="shared" si="20"/>
        <v>1</v>
      </c>
      <c r="I1305" s="2" t="s">
        <v>113</v>
      </c>
      <c r="J1305" s="2" t="s">
        <v>59</v>
      </c>
    </row>
    <row r="1306" ht="19" customHeight="1" spans="1:10">
      <c r="A1306" s="2">
        <v>4</v>
      </c>
      <c r="B1306" s="2" t="s">
        <v>518</v>
      </c>
      <c r="C1306" s="2" t="s">
        <v>121</v>
      </c>
      <c r="D1306" s="3">
        <v>8709.68</v>
      </c>
      <c r="E1306" s="3">
        <v>1881.1</v>
      </c>
      <c r="F1306" s="2">
        <v>0</v>
      </c>
      <c r="G1306" s="2">
        <v>0</v>
      </c>
      <c r="H1306" s="2">
        <f t="shared" si="20"/>
        <v>0</v>
      </c>
      <c r="I1306" s="2" t="s">
        <v>59</v>
      </c>
      <c r="J1306" s="2" t="s">
        <v>59</v>
      </c>
    </row>
    <row r="1307" ht="19" customHeight="1" spans="1:10">
      <c r="A1307" s="2">
        <v>4</v>
      </c>
      <c r="B1307" s="2" t="s">
        <v>169</v>
      </c>
      <c r="C1307" s="2" t="s">
        <v>121</v>
      </c>
      <c r="D1307" s="3">
        <v>19166.66</v>
      </c>
      <c r="E1307" s="3">
        <v>3154.4</v>
      </c>
      <c r="F1307" s="2">
        <v>0</v>
      </c>
      <c r="G1307" s="2">
        <v>0</v>
      </c>
      <c r="H1307" s="2">
        <f t="shared" si="20"/>
        <v>0</v>
      </c>
      <c r="I1307" s="2" t="s">
        <v>59</v>
      </c>
      <c r="J1307" s="2" t="s">
        <v>59</v>
      </c>
    </row>
    <row r="1308" ht="19" customHeight="1" spans="1:10">
      <c r="A1308" s="2">
        <v>4</v>
      </c>
      <c r="B1308" s="2" t="s">
        <v>520</v>
      </c>
      <c r="C1308" s="2" t="s">
        <v>121</v>
      </c>
      <c r="D1308" s="3">
        <v>16166.66</v>
      </c>
      <c r="E1308" s="3">
        <v>2113.9</v>
      </c>
      <c r="F1308" s="2">
        <v>0</v>
      </c>
      <c r="G1308" s="2">
        <v>0</v>
      </c>
      <c r="H1308" s="2">
        <f t="shared" si="20"/>
        <v>0</v>
      </c>
      <c r="I1308" s="2" t="s">
        <v>59</v>
      </c>
      <c r="J1308" s="2" t="s">
        <v>59</v>
      </c>
    </row>
    <row r="1309" ht="19" customHeight="1" spans="1:10">
      <c r="A1309" s="2">
        <v>4</v>
      </c>
      <c r="B1309" s="2" t="s">
        <v>114</v>
      </c>
      <c r="C1309" s="2" t="s">
        <v>121</v>
      </c>
      <c r="D1309" s="3">
        <v>8430.87</v>
      </c>
      <c r="E1309" s="3">
        <v>6987.8</v>
      </c>
      <c r="F1309" s="2">
        <v>0</v>
      </c>
      <c r="G1309" s="2">
        <v>0</v>
      </c>
      <c r="H1309" s="2">
        <f t="shared" si="20"/>
        <v>0</v>
      </c>
      <c r="I1309" s="2" t="s">
        <v>59</v>
      </c>
      <c r="J1309" s="2" t="s">
        <v>59</v>
      </c>
    </row>
    <row r="1310" ht="19" customHeight="1" spans="1:10">
      <c r="A1310" s="2">
        <v>4</v>
      </c>
      <c r="B1310" s="2" t="s">
        <v>3268</v>
      </c>
      <c r="C1310" s="2" t="s">
        <v>121</v>
      </c>
      <c r="D1310" s="3">
        <v>15833.33</v>
      </c>
      <c r="E1310" s="3">
        <v>2665.5</v>
      </c>
      <c r="F1310" s="2">
        <v>0</v>
      </c>
      <c r="G1310" s="2">
        <v>0</v>
      </c>
      <c r="H1310" s="2">
        <f t="shared" si="20"/>
        <v>0</v>
      </c>
      <c r="I1310" s="2" t="s">
        <v>59</v>
      </c>
      <c r="J1310" s="2" t="s">
        <v>59</v>
      </c>
    </row>
    <row r="1311" ht="19" customHeight="1" spans="1:10">
      <c r="A1311" s="2">
        <v>4</v>
      </c>
      <c r="B1311" s="2" t="s">
        <v>521</v>
      </c>
      <c r="C1311" s="2" t="s">
        <v>121</v>
      </c>
      <c r="D1311" s="3">
        <v>9600</v>
      </c>
      <c r="E1311" s="3">
        <v>7872.5</v>
      </c>
      <c r="F1311" s="2">
        <v>0</v>
      </c>
      <c r="G1311" s="2">
        <v>0</v>
      </c>
      <c r="H1311" s="2">
        <f t="shared" si="20"/>
        <v>0</v>
      </c>
      <c r="I1311" s="2" t="s">
        <v>113</v>
      </c>
      <c r="J1311" s="2" t="s">
        <v>59</v>
      </c>
    </row>
    <row r="1312" ht="19" customHeight="1" spans="1:10">
      <c r="A1312" s="2">
        <v>4</v>
      </c>
      <c r="B1312" s="2" t="s">
        <v>3271</v>
      </c>
      <c r="C1312" s="2" t="s">
        <v>121</v>
      </c>
      <c r="D1312" s="3">
        <v>15333.33</v>
      </c>
      <c r="E1312" s="3">
        <v>1655</v>
      </c>
      <c r="F1312" s="2">
        <v>0</v>
      </c>
      <c r="G1312" s="2">
        <v>0</v>
      </c>
      <c r="H1312" s="2">
        <f t="shared" si="20"/>
        <v>0</v>
      </c>
      <c r="I1312" s="2" t="s">
        <v>59</v>
      </c>
      <c r="J1312" s="2" t="s">
        <v>59</v>
      </c>
    </row>
    <row r="1313" ht="19" customHeight="1" spans="1:10">
      <c r="A1313" s="2">
        <v>4</v>
      </c>
      <c r="B1313" s="2" t="s">
        <v>170</v>
      </c>
      <c r="C1313" s="2" t="s">
        <v>121</v>
      </c>
      <c r="D1313" s="3">
        <v>3000</v>
      </c>
      <c r="E1313" s="3">
        <v>15042</v>
      </c>
      <c r="F1313" s="2">
        <v>4</v>
      </c>
      <c r="G1313" s="2">
        <v>0</v>
      </c>
      <c r="H1313" s="2">
        <f t="shared" si="20"/>
        <v>4</v>
      </c>
      <c r="I1313" s="2" t="s">
        <v>113</v>
      </c>
      <c r="J1313" s="2" t="s">
        <v>59</v>
      </c>
    </row>
    <row r="1314" ht="19" customHeight="1" spans="1:10">
      <c r="A1314" s="2">
        <v>4</v>
      </c>
      <c r="B1314" s="2" t="s">
        <v>522</v>
      </c>
      <c r="C1314" s="2" t="s">
        <v>121</v>
      </c>
      <c r="D1314" s="3">
        <v>600</v>
      </c>
      <c r="E1314" s="3">
        <v>615.2</v>
      </c>
      <c r="F1314" s="2">
        <v>0</v>
      </c>
      <c r="G1314" s="2">
        <v>0</v>
      </c>
      <c r="H1314" s="2">
        <f t="shared" si="20"/>
        <v>0</v>
      </c>
      <c r="I1314" s="2" t="s">
        <v>113</v>
      </c>
      <c r="J1314" s="2" t="s">
        <v>59</v>
      </c>
    </row>
    <row r="1315" ht="19" customHeight="1" spans="1:10">
      <c r="A1315" s="2">
        <v>4</v>
      </c>
      <c r="B1315" s="2" t="s">
        <v>115</v>
      </c>
      <c r="C1315" s="2" t="s">
        <v>121</v>
      </c>
      <c r="D1315" s="3">
        <v>12000</v>
      </c>
      <c r="E1315" s="3">
        <v>7291.4</v>
      </c>
      <c r="F1315" s="2">
        <v>0</v>
      </c>
      <c r="G1315" s="2">
        <v>0</v>
      </c>
      <c r="H1315" s="2">
        <f t="shared" si="20"/>
        <v>0</v>
      </c>
      <c r="I1315" s="2" t="s">
        <v>59</v>
      </c>
      <c r="J1315" s="2" t="s">
        <v>59</v>
      </c>
    </row>
    <row r="1316" ht="19" customHeight="1" spans="1:10">
      <c r="A1316" s="2">
        <v>4</v>
      </c>
      <c r="B1316" s="2" t="s">
        <v>524</v>
      </c>
      <c r="C1316" s="2" t="s">
        <v>121</v>
      </c>
      <c r="D1316" s="3">
        <v>11900</v>
      </c>
      <c r="E1316" s="3">
        <v>10450.3</v>
      </c>
      <c r="F1316" s="2">
        <v>0</v>
      </c>
      <c r="G1316" s="2">
        <v>0</v>
      </c>
      <c r="H1316" s="2">
        <f t="shared" si="20"/>
        <v>0</v>
      </c>
      <c r="I1316" s="2" t="s">
        <v>59</v>
      </c>
      <c r="J1316" s="2" t="s">
        <v>59</v>
      </c>
    </row>
    <row r="1317" ht="19" customHeight="1" spans="1:10">
      <c r="A1317" s="2">
        <v>4</v>
      </c>
      <c r="B1317" s="2" t="s">
        <v>526</v>
      </c>
      <c r="C1317" s="2" t="s">
        <v>121</v>
      </c>
      <c r="D1317" s="3">
        <v>600</v>
      </c>
      <c r="E1317" s="3">
        <v>567.8</v>
      </c>
      <c r="F1317" s="2">
        <v>0</v>
      </c>
      <c r="G1317" s="2">
        <v>0</v>
      </c>
      <c r="H1317" s="2">
        <f t="shared" si="20"/>
        <v>0</v>
      </c>
      <c r="I1317" s="2" t="s">
        <v>59</v>
      </c>
      <c r="J1317" s="2" t="s">
        <v>59</v>
      </c>
    </row>
    <row r="1318" ht="19" customHeight="1" spans="1:10">
      <c r="A1318" s="2">
        <v>4</v>
      </c>
      <c r="B1318" s="2" t="s">
        <v>175</v>
      </c>
      <c r="C1318" s="2" t="s">
        <v>121</v>
      </c>
      <c r="D1318" s="3">
        <v>12000</v>
      </c>
      <c r="E1318" s="3">
        <v>10739.4</v>
      </c>
      <c r="F1318" s="2">
        <v>0</v>
      </c>
      <c r="G1318" s="2">
        <v>0</v>
      </c>
      <c r="H1318" s="2">
        <f t="shared" si="20"/>
        <v>0</v>
      </c>
      <c r="I1318" s="2" t="s">
        <v>113</v>
      </c>
      <c r="J1318" s="2" t="s">
        <v>59</v>
      </c>
    </row>
    <row r="1319" ht="19" customHeight="1" spans="1:10">
      <c r="A1319" s="2">
        <v>4</v>
      </c>
      <c r="B1319" s="2" t="s">
        <v>663</v>
      </c>
      <c r="C1319" s="2" t="s">
        <v>121</v>
      </c>
      <c r="D1319" s="3">
        <v>12000</v>
      </c>
      <c r="E1319" s="3">
        <v>8897.6</v>
      </c>
      <c r="F1319" s="2">
        <v>0</v>
      </c>
      <c r="G1319" s="2">
        <v>0</v>
      </c>
      <c r="H1319" s="2">
        <f t="shared" si="20"/>
        <v>0</v>
      </c>
      <c r="I1319" s="2" t="s">
        <v>59</v>
      </c>
      <c r="J1319" s="2" t="s">
        <v>59</v>
      </c>
    </row>
    <row r="1320" ht="19" customHeight="1" spans="1:10">
      <c r="A1320" s="2">
        <v>4</v>
      </c>
      <c r="B1320" s="2" t="s">
        <v>3338</v>
      </c>
      <c r="C1320" s="2" t="s">
        <v>121</v>
      </c>
      <c r="D1320" s="3">
        <v>12000</v>
      </c>
      <c r="E1320" s="3">
        <v>12288.2</v>
      </c>
      <c r="F1320" s="2">
        <v>0</v>
      </c>
      <c r="G1320" s="2">
        <v>0</v>
      </c>
      <c r="H1320" s="2">
        <f t="shared" si="20"/>
        <v>0</v>
      </c>
      <c r="I1320" s="2" t="s">
        <v>113</v>
      </c>
      <c r="J1320" s="2" t="s">
        <v>59</v>
      </c>
    </row>
    <row r="1321" ht="19" customHeight="1" spans="1:10">
      <c r="A1321" s="2">
        <v>4</v>
      </c>
      <c r="B1321" s="2" t="s">
        <v>668</v>
      </c>
      <c r="C1321" s="2" t="s">
        <v>121</v>
      </c>
      <c r="D1321" s="3">
        <v>6107.14</v>
      </c>
      <c r="E1321" s="3">
        <v>4792.1</v>
      </c>
      <c r="F1321" s="2">
        <v>0</v>
      </c>
      <c r="G1321" s="2">
        <v>0</v>
      </c>
      <c r="H1321" s="2">
        <f t="shared" si="20"/>
        <v>0</v>
      </c>
      <c r="I1321" s="2" t="s">
        <v>59</v>
      </c>
      <c r="J1321" s="2" t="s">
        <v>59</v>
      </c>
    </row>
    <row r="1322" ht="19" customHeight="1" spans="1:10">
      <c r="A1322" s="2">
        <v>4</v>
      </c>
      <c r="B1322" s="2" t="s">
        <v>539</v>
      </c>
      <c r="C1322" s="2" t="s">
        <v>121</v>
      </c>
      <c r="D1322" s="3">
        <v>12000</v>
      </c>
      <c r="E1322" s="3">
        <v>15608.7</v>
      </c>
      <c r="F1322" s="2">
        <v>1</v>
      </c>
      <c r="G1322" s="2">
        <v>0</v>
      </c>
      <c r="H1322" s="2">
        <f t="shared" si="20"/>
        <v>1</v>
      </c>
      <c r="I1322" s="2" t="s">
        <v>113</v>
      </c>
      <c r="J1322" s="2" t="s">
        <v>59</v>
      </c>
    </row>
    <row r="1323" ht="19" customHeight="1" spans="1:10">
      <c r="A1323" s="2">
        <v>4</v>
      </c>
      <c r="B1323" s="2" t="s">
        <v>669</v>
      </c>
      <c r="C1323" s="2" t="s">
        <v>121</v>
      </c>
      <c r="D1323" s="3">
        <v>12000</v>
      </c>
      <c r="E1323" s="3">
        <v>34114.9</v>
      </c>
      <c r="F1323" s="2">
        <v>7</v>
      </c>
      <c r="G1323" s="2">
        <v>3</v>
      </c>
      <c r="H1323" s="2">
        <f t="shared" si="20"/>
        <v>4</v>
      </c>
      <c r="I1323" s="2" t="s">
        <v>113</v>
      </c>
      <c r="J1323" s="2" t="s">
        <v>59</v>
      </c>
    </row>
    <row r="1324" ht="19" customHeight="1" spans="1:10">
      <c r="A1324" s="2">
        <v>4</v>
      </c>
      <c r="B1324" s="2" t="s">
        <v>545</v>
      </c>
      <c r="C1324" s="2" t="s">
        <v>121</v>
      </c>
      <c r="D1324" s="3">
        <v>3000</v>
      </c>
      <c r="E1324" s="3">
        <v>2206.3</v>
      </c>
      <c r="F1324" s="2">
        <v>0</v>
      </c>
      <c r="G1324" s="2">
        <v>0</v>
      </c>
      <c r="H1324" s="2">
        <f t="shared" si="20"/>
        <v>0</v>
      </c>
      <c r="I1324" s="2" t="s">
        <v>59</v>
      </c>
      <c r="J1324" s="2" t="s">
        <v>59</v>
      </c>
    </row>
    <row r="1325" ht="19" customHeight="1" spans="1:10">
      <c r="A1325" s="2">
        <v>4</v>
      </c>
      <c r="B1325" s="2" t="s">
        <v>3370</v>
      </c>
      <c r="C1325" s="2" t="s">
        <v>121</v>
      </c>
      <c r="D1325" s="3">
        <v>10054.84</v>
      </c>
      <c r="E1325" s="3">
        <v>7126.1</v>
      </c>
      <c r="F1325" s="2">
        <v>0</v>
      </c>
      <c r="G1325" s="2">
        <v>0</v>
      </c>
      <c r="H1325" s="2">
        <f t="shared" si="20"/>
        <v>0</v>
      </c>
      <c r="I1325" s="2" t="s">
        <v>113</v>
      </c>
      <c r="J1325" s="2" t="s">
        <v>59</v>
      </c>
    </row>
    <row r="1326" ht="19" customHeight="1" spans="1:10">
      <c r="A1326" s="2">
        <v>4</v>
      </c>
      <c r="B1326" s="2" t="s">
        <v>547</v>
      </c>
      <c r="C1326" s="2" t="s">
        <v>121</v>
      </c>
      <c r="D1326" s="3">
        <v>12000</v>
      </c>
      <c r="E1326" s="3">
        <v>14833.6</v>
      </c>
      <c r="F1326" s="2">
        <v>0</v>
      </c>
      <c r="G1326" s="2">
        <v>1</v>
      </c>
      <c r="H1326" s="2">
        <f t="shared" si="20"/>
        <v>0</v>
      </c>
      <c r="I1326" s="2" t="s">
        <v>113</v>
      </c>
      <c r="J1326" s="2" t="s">
        <v>59</v>
      </c>
    </row>
    <row r="1327" ht="19" customHeight="1" spans="1:10">
      <c r="A1327" s="2">
        <v>4</v>
      </c>
      <c r="B1327" s="2" t="s">
        <v>548</v>
      </c>
      <c r="C1327" s="2" t="s">
        <v>121</v>
      </c>
      <c r="D1327" s="3">
        <v>12000</v>
      </c>
      <c r="E1327" s="3">
        <v>5880.4</v>
      </c>
      <c r="F1327" s="2">
        <v>0</v>
      </c>
      <c r="G1327" s="2">
        <v>0</v>
      </c>
      <c r="H1327" s="2">
        <f t="shared" si="20"/>
        <v>0</v>
      </c>
      <c r="I1327" s="2" t="s">
        <v>59</v>
      </c>
      <c r="J1327" s="2" t="s">
        <v>59</v>
      </c>
    </row>
    <row r="1328" ht="19" customHeight="1" spans="1:10">
      <c r="A1328" s="2">
        <v>4</v>
      </c>
      <c r="B1328" s="2" t="s">
        <v>549</v>
      </c>
      <c r="C1328" s="2" t="s">
        <v>121</v>
      </c>
      <c r="D1328" s="3">
        <v>9200</v>
      </c>
      <c r="E1328" s="3">
        <v>1281</v>
      </c>
      <c r="F1328" s="2">
        <v>0</v>
      </c>
      <c r="G1328" s="2">
        <v>0</v>
      </c>
      <c r="H1328" s="2">
        <f t="shared" si="20"/>
        <v>0</v>
      </c>
      <c r="I1328" s="2" t="s">
        <v>59</v>
      </c>
      <c r="J1328" s="2" t="s">
        <v>59</v>
      </c>
    </row>
    <row r="1329" ht="19" customHeight="1" spans="1:10">
      <c r="A1329" s="2">
        <v>4</v>
      </c>
      <c r="B1329" s="2" t="s">
        <v>550</v>
      </c>
      <c r="C1329" s="2" t="s">
        <v>121</v>
      </c>
      <c r="D1329" s="3">
        <v>4838.71</v>
      </c>
      <c r="E1329" s="3">
        <v>3719.2</v>
      </c>
      <c r="F1329" s="2">
        <v>0</v>
      </c>
      <c r="G1329" s="2">
        <v>0</v>
      </c>
      <c r="H1329" s="2">
        <f t="shared" si="20"/>
        <v>0</v>
      </c>
      <c r="I1329" s="2" t="s">
        <v>113</v>
      </c>
      <c r="J1329" s="2" t="s">
        <v>59</v>
      </c>
    </row>
    <row r="1330" ht="19" customHeight="1" spans="1:10">
      <c r="A1330" s="2">
        <v>4</v>
      </c>
      <c r="B1330" s="2" t="s">
        <v>551</v>
      </c>
      <c r="C1330" s="2" t="s">
        <v>121</v>
      </c>
      <c r="D1330" s="3">
        <v>12000</v>
      </c>
      <c r="E1330" s="3">
        <v>8779.6</v>
      </c>
      <c r="F1330" s="2">
        <v>0</v>
      </c>
      <c r="G1330" s="2">
        <v>0</v>
      </c>
      <c r="H1330" s="2">
        <f t="shared" si="20"/>
        <v>0</v>
      </c>
      <c r="I1330" s="2" t="s">
        <v>113</v>
      </c>
      <c r="J1330" s="2" t="s">
        <v>59</v>
      </c>
    </row>
    <row r="1331" ht="19" customHeight="1" spans="1:10">
      <c r="A1331" s="2">
        <v>4</v>
      </c>
      <c r="B1331" s="2" t="s">
        <v>3388</v>
      </c>
      <c r="C1331" s="2" t="s">
        <v>121</v>
      </c>
      <c r="D1331" s="3">
        <v>12000</v>
      </c>
      <c r="E1331" s="3">
        <v>3530</v>
      </c>
      <c r="F1331" s="2">
        <v>0</v>
      </c>
      <c r="G1331" s="2">
        <v>0</v>
      </c>
      <c r="H1331" s="2">
        <f t="shared" si="20"/>
        <v>0</v>
      </c>
      <c r="I1331" s="2" t="s">
        <v>59</v>
      </c>
      <c r="J1331" s="2" t="s">
        <v>59</v>
      </c>
    </row>
    <row r="1332" ht="19" customHeight="1" spans="1:10">
      <c r="A1332" s="2">
        <v>4</v>
      </c>
      <c r="B1332" s="2" t="s">
        <v>552</v>
      </c>
      <c r="C1332" s="2" t="s">
        <v>121</v>
      </c>
      <c r="D1332" s="3">
        <v>12000</v>
      </c>
      <c r="E1332" s="3">
        <v>14605.1</v>
      </c>
      <c r="F1332" s="2">
        <v>0</v>
      </c>
      <c r="G1332" s="2">
        <v>0</v>
      </c>
      <c r="H1332" s="2">
        <f t="shared" si="20"/>
        <v>0</v>
      </c>
      <c r="I1332" s="2" t="s">
        <v>113</v>
      </c>
      <c r="J1332" s="2" t="s">
        <v>59</v>
      </c>
    </row>
    <row r="1333" ht="19" customHeight="1" spans="1:10">
      <c r="A1333" s="2">
        <v>4</v>
      </c>
      <c r="B1333" s="2" t="s">
        <v>672</v>
      </c>
      <c r="C1333" s="2" t="s">
        <v>121</v>
      </c>
      <c r="D1333" s="3">
        <v>4407.14</v>
      </c>
      <c r="E1333" s="3">
        <v>3848.8</v>
      </c>
      <c r="F1333" s="2">
        <v>0</v>
      </c>
      <c r="G1333" s="2">
        <v>0</v>
      </c>
      <c r="H1333" s="2">
        <f t="shared" si="20"/>
        <v>0</v>
      </c>
      <c r="I1333" s="2" t="s">
        <v>59</v>
      </c>
      <c r="J1333" s="2" t="s">
        <v>59</v>
      </c>
    </row>
    <row r="1334" ht="19" customHeight="1" spans="1:10">
      <c r="A1334" s="2">
        <v>4</v>
      </c>
      <c r="B1334" s="2" t="s">
        <v>3654</v>
      </c>
      <c r="C1334" s="2" t="s">
        <v>444</v>
      </c>
      <c r="D1334" s="3">
        <v>1333.33</v>
      </c>
      <c r="E1334" s="3">
        <v>843.7</v>
      </c>
      <c r="F1334" s="2">
        <v>0</v>
      </c>
      <c r="G1334" s="2">
        <v>0</v>
      </c>
      <c r="H1334" s="2">
        <f t="shared" si="20"/>
        <v>0</v>
      </c>
      <c r="I1334" s="2" t="s">
        <v>59</v>
      </c>
      <c r="J1334" s="2" t="s">
        <v>59</v>
      </c>
    </row>
    <row r="1335" ht="19" customHeight="1" spans="1:10">
      <c r="A1335" s="2">
        <v>4</v>
      </c>
      <c r="B1335" s="2" t="s">
        <v>472</v>
      </c>
      <c r="C1335" s="2" t="s">
        <v>444</v>
      </c>
      <c r="D1335" s="3">
        <v>1333.33</v>
      </c>
      <c r="E1335" s="3">
        <v>1232.1</v>
      </c>
      <c r="F1335" s="2">
        <v>0</v>
      </c>
      <c r="G1335" s="2">
        <v>0</v>
      </c>
      <c r="H1335" s="2">
        <f t="shared" si="20"/>
        <v>0</v>
      </c>
      <c r="I1335" s="2" t="s">
        <v>59</v>
      </c>
      <c r="J1335" s="2" t="s">
        <v>59</v>
      </c>
    </row>
    <row r="1336" ht="19" customHeight="1" spans="1:10">
      <c r="A1336" s="2">
        <v>4</v>
      </c>
      <c r="B1336" s="2" t="s">
        <v>3657</v>
      </c>
      <c r="C1336" s="2" t="s">
        <v>444</v>
      </c>
      <c r="D1336" s="3">
        <v>1333.33</v>
      </c>
      <c r="E1336" s="3">
        <v>1449.5</v>
      </c>
      <c r="F1336" s="2">
        <v>0</v>
      </c>
      <c r="G1336" s="2">
        <v>0</v>
      </c>
      <c r="H1336" s="2">
        <f t="shared" si="20"/>
        <v>0</v>
      </c>
      <c r="I1336" s="2" t="s">
        <v>113</v>
      </c>
      <c r="J1336" s="2" t="s">
        <v>59</v>
      </c>
    </row>
    <row r="1337" ht="19" customHeight="1" spans="1:10">
      <c r="A1337" s="2">
        <v>4</v>
      </c>
      <c r="B1337" s="2" t="s">
        <v>3074</v>
      </c>
      <c r="C1337" s="2" t="s">
        <v>444</v>
      </c>
      <c r="D1337" s="3">
        <v>5806.45</v>
      </c>
      <c r="E1337" s="3">
        <v>2680.8</v>
      </c>
      <c r="F1337" s="2">
        <v>0</v>
      </c>
      <c r="G1337" s="2">
        <v>0</v>
      </c>
      <c r="H1337" s="2">
        <f t="shared" si="20"/>
        <v>0</v>
      </c>
      <c r="I1337" s="2" t="s">
        <v>59</v>
      </c>
      <c r="J1337" s="2" t="s">
        <v>59</v>
      </c>
    </row>
    <row r="1338" ht="19" customHeight="1" spans="1:10">
      <c r="A1338" s="2">
        <v>4</v>
      </c>
      <c r="B1338" s="2" t="s">
        <v>601</v>
      </c>
      <c r="C1338" s="2" t="s">
        <v>444</v>
      </c>
      <c r="D1338" s="3">
        <v>5806.45</v>
      </c>
      <c r="E1338" s="3">
        <v>1665.9</v>
      </c>
      <c r="F1338" s="2">
        <v>0</v>
      </c>
      <c r="G1338" s="2">
        <v>0</v>
      </c>
      <c r="H1338" s="2">
        <f t="shared" si="20"/>
        <v>0</v>
      </c>
      <c r="I1338" s="2" t="s">
        <v>59</v>
      </c>
      <c r="J1338" s="2" t="s">
        <v>59</v>
      </c>
    </row>
    <row r="1339" ht="19" customHeight="1" spans="1:10">
      <c r="A1339" s="2">
        <v>4</v>
      </c>
      <c r="B1339" s="2" t="s">
        <v>523</v>
      </c>
      <c r="C1339" s="2" t="s">
        <v>444</v>
      </c>
      <c r="D1339" s="3">
        <v>9000</v>
      </c>
      <c r="E1339" s="3">
        <v>5423.7</v>
      </c>
      <c r="F1339" s="2">
        <v>0</v>
      </c>
      <c r="G1339" s="2">
        <v>0</v>
      </c>
      <c r="H1339" s="2">
        <f t="shared" si="20"/>
        <v>0</v>
      </c>
      <c r="I1339" s="2" t="s">
        <v>59</v>
      </c>
      <c r="J1339" s="2" t="s">
        <v>59</v>
      </c>
    </row>
    <row r="1340" ht="19" customHeight="1" spans="1:10">
      <c r="A1340" s="2">
        <v>4</v>
      </c>
      <c r="B1340" s="2" t="s">
        <v>535</v>
      </c>
      <c r="C1340" s="2" t="s">
        <v>444</v>
      </c>
      <c r="D1340" s="3">
        <v>8142.86</v>
      </c>
      <c r="E1340" s="3">
        <v>15931.6</v>
      </c>
      <c r="F1340" s="2">
        <v>2</v>
      </c>
      <c r="G1340" s="2">
        <v>1</v>
      </c>
      <c r="H1340" s="2">
        <f t="shared" si="20"/>
        <v>1</v>
      </c>
      <c r="I1340" s="2" t="s">
        <v>113</v>
      </c>
      <c r="J1340" s="2" t="s">
        <v>59</v>
      </c>
    </row>
    <row r="1341" ht="19" customHeight="1" spans="1:10">
      <c r="A1341" s="2">
        <v>4</v>
      </c>
      <c r="B1341" s="2" t="s">
        <v>554</v>
      </c>
      <c r="C1341" s="2" t="s">
        <v>444</v>
      </c>
      <c r="D1341" s="3">
        <v>5032.26</v>
      </c>
      <c r="E1341" s="3">
        <v>7157</v>
      </c>
      <c r="F1341" s="2">
        <v>0</v>
      </c>
      <c r="G1341" s="2">
        <v>0</v>
      </c>
      <c r="H1341" s="2">
        <f t="shared" si="20"/>
        <v>0</v>
      </c>
      <c r="I1341" s="2" t="s">
        <v>113</v>
      </c>
      <c r="J1341" s="2" t="s">
        <v>59</v>
      </c>
    </row>
    <row r="1342" ht="19" customHeight="1" spans="1:10">
      <c r="A1342" s="2">
        <v>4</v>
      </c>
      <c r="B1342" s="2" t="s">
        <v>310</v>
      </c>
      <c r="C1342" s="2" t="s">
        <v>312</v>
      </c>
      <c r="D1342" s="3">
        <v>18000</v>
      </c>
      <c r="E1342" s="3">
        <v>16502</v>
      </c>
      <c r="F1342" s="2">
        <v>0</v>
      </c>
      <c r="G1342" s="2">
        <v>0</v>
      </c>
      <c r="H1342" s="2">
        <f t="shared" si="20"/>
        <v>0</v>
      </c>
      <c r="I1342" s="2" t="s">
        <v>113</v>
      </c>
      <c r="J1342" s="2" t="s">
        <v>59</v>
      </c>
    </row>
    <row r="1343" ht="19" customHeight="1" spans="1:10">
      <c r="A1343" s="2">
        <v>4</v>
      </c>
      <c r="B1343" s="2" t="s">
        <v>316</v>
      </c>
      <c r="C1343" s="2" t="s">
        <v>312</v>
      </c>
      <c r="D1343" s="3">
        <v>18000</v>
      </c>
      <c r="E1343" s="3">
        <v>20245.3</v>
      </c>
      <c r="F1343" s="2">
        <v>0</v>
      </c>
      <c r="G1343" s="2">
        <v>0</v>
      </c>
      <c r="H1343" s="2">
        <f t="shared" si="20"/>
        <v>0</v>
      </c>
      <c r="I1343" s="2" t="s">
        <v>113</v>
      </c>
      <c r="J1343" s="2" t="s">
        <v>59</v>
      </c>
    </row>
    <row r="1344" ht="19" customHeight="1" spans="1:10">
      <c r="A1344" s="2">
        <v>4</v>
      </c>
      <c r="B1344" s="2" t="s">
        <v>317</v>
      </c>
      <c r="C1344" s="2" t="s">
        <v>312</v>
      </c>
      <c r="D1344" s="3">
        <v>18000</v>
      </c>
      <c r="E1344" s="3">
        <v>20439.5</v>
      </c>
      <c r="F1344" s="2">
        <v>0</v>
      </c>
      <c r="G1344" s="2">
        <v>0</v>
      </c>
      <c r="H1344" s="2">
        <f t="shared" si="20"/>
        <v>0</v>
      </c>
      <c r="I1344" s="2" t="s">
        <v>113</v>
      </c>
      <c r="J1344" s="2" t="s">
        <v>59</v>
      </c>
    </row>
    <row r="1345" ht="19" customHeight="1" spans="1:10">
      <c r="A1345" s="2">
        <v>4</v>
      </c>
      <c r="B1345" s="2" t="s">
        <v>318</v>
      </c>
      <c r="C1345" s="2" t="s">
        <v>312</v>
      </c>
      <c r="D1345" s="3">
        <v>3200</v>
      </c>
      <c r="E1345" s="3">
        <v>4620.8</v>
      </c>
      <c r="F1345" s="2">
        <v>0</v>
      </c>
      <c r="G1345" s="2">
        <v>0</v>
      </c>
      <c r="H1345" s="2">
        <f t="shared" si="20"/>
        <v>0</v>
      </c>
      <c r="I1345" s="2" t="s">
        <v>113</v>
      </c>
      <c r="J1345" s="2" t="s">
        <v>59</v>
      </c>
    </row>
    <row r="1346" ht="19" customHeight="1" spans="1:10">
      <c r="A1346" s="2">
        <v>4</v>
      </c>
      <c r="B1346" s="2" t="s">
        <v>321</v>
      </c>
      <c r="C1346" s="2" t="s">
        <v>312</v>
      </c>
      <c r="D1346" s="3">
        <v>20516.13</v>
      </c>
      <c r="E1346" s="3">
        <v>6518.7</v>
      </c>
      <c r="F1346" s="2">
        <v>0</v>
      </c>
      <c r="G1346" s="2">
        <v>0</v>
      </c>
      <c r="H1346" s="2">
        <f t="shared" ref="H1346:H1409" si="21">MAX(0,F1346-G1346)</f>
        <v>0</v>
      </c>
      <c r="I1346" s="2" t="s">
        <v>59</v>
      </c>
      <c r="J1346" s="2" t="s">
        <v>59</v>
      </c>
    </row>
    <row r="1347" ht="19" customHeight="1" spans="1:10">
      <c r="A1347" s="2">
        <v>4</v>
      </c>
      <c r="B1347" s="2" t="s">
        <v>324</v>
      </c>
      <c r="C1347" s="2" t="s">
        <v>312</v>
      </c>
      <c r="D1347" s="3">
        <v>5800</v>
      </c>
      <c r="E1347" s="3">
        <v>5782.6</v>
      </c>
      <c r="F1347" s="2">
        <v>0</v>
      </c>
      <c r="G1347" s="2">
        <v>0</v>
      </c>
      <c r="H1347" s="2">
        <f t="shared" si="21"/>
        <v>0</v>
      </c>
      <c r="I1347" s="2" t="s">
        <v>113</v>
      </c>
      <c r="J1347" s="2" t="s">
        <v>59</v>
      </c>
    </row>
    <row r="1348" ht="19" customHeight="1" spans="1:10">
      <c r="A1348" s="2">
        <v>4</v>
      </c>
      <c r="B1348" s="2" t="s">
        <v>329</v>
      </c>
      <c r="C1348" s="2" t="s">
        <v>312</v>
      </c>
      <c r="D1348" s="3">
        <v>2000</v>
      </c>
      <c r="E1348" s="3">
        <v>1585.9</v>
      </c>
      <c r="F1348" s="2">
        <v>0</v>
      </c>
      <c r="G1348" s="2">
        <v>0</v>
      </c>
      <c r="H1348" s="2">
        <f t="shared" si="21"/>
        <v>0</v>
      </c>
      <c r="I1348" s="2" t="s">
        <v>113</v>
      </c>
      <c r="J1348" s="2" t="s">
        <v>59</v>
      </c>
    </row>
    <row r="1349" ht="19" customHeight="1" spans="1:10">
      <c r="A1349" s="2">
        <v>4</v>
      </c>
      <c r="B1349" s="2" t="s">
        <v>332</v>
      </c>
      <c r="C1349" s="2" t="s">
        <v>312</v>
      </c>
      <c r="D1349" s="3">
        <v>24000</v>
      </c>
      <c r="E1349" s="3">
        <v>9051.5</v>
      </c>
      <c r="F1349" s="2">
        <v>0</v>
      </c>
      <c r="G1349" s="2">
        <v>0</v>
      </c>
      <c r="H1349" s="2">
        <f t="shared" si="21"/>
        <v>0</v>
      </c>
      <c r="I1349" s="2" t="s">
        <v>59</v>
      </c>
      <c r="J1349" s="2" t="s">
        <v>59</v>
      </c>
    </row>
    <row r="1350" ht="19" customHeight="1" spans="1:10">
      <c r="A1350" s="2">
        <v>4</v>
      </c>
      <c r="B1350" s="2" t="s">
        <v>333</v>
      </c>
      <c r="C1350" s="2" t="s">
        <v>312</v>
      </c>
      <c r="D1350" s="3">
        <v>20322.58</v>
      </c>
      <c r="E1350" s="3">
        <v>24313.2</v>
      </c>
      <c r="F1350" s="2">
        <v>0</v>
      </c>
      <c r="G1350" s="2">
        <v>0</v>
      </c>
      <c r="H1350" s="2">
        <f t="shared" si="21"/>
        <v>0</v>
      </c>
      <c r="I1350" s="2" t="s">
        <v>113</v>
      </c>
      <c r="J1350" s="2" t="s">
        <v>59</v>
      </c>
    </row>
    <row r="1351" ht="19" customHeight="1" spans="1:10">
      <c r="A1351" s="2">
        <v>4</v>
      </c>
      <c r="B1351" s="2" t="s">
        <v>334</v>
      </c>
      <c r="C1351" s="2" t="s">
        <v>312</v>
      </c>
      <c r="D1351" s="3">
        <v>18000</v>
      </c>
      <c r="E1351" s="3">
        <v>21418.6</v>
      </c>
      <c r="F1351" s="2">
        <v>0</v>
      </c>
      <c r="G1351" s="2">
        <v>0</v>
      </c>
      <c r="H1351" s="2">
        <f t="shared" si="21"/>
        <v>0</v>
      </c>
      <c r="I1351" s="2" t="s">
        <v>113</v>
      </c>
      <c r="J1351" s="2" t="s">
        <v>59</v>
      </c>
    </row>
    <row r="1352" ht="19" customHeight="1" spans="1:10">
      <c r="A1352" s="2">
        <v>4</v>
      </c>
      <c r="B1352" s="2" t="s">
        <v>337</v>
      </c>
      <c r="C1352" s="2" t="s">
        <v>312</v>
      </c>
      <c r="D1352" s="3">
        <v>18580.65</v>
      </c>
      <c r="E1352" s="3">
        <v>12962.2</v>
      </c>
      <c r="F1352" s="2">
        <v>0</v>
      </c>
      <c r="G1352" s="2">
        <v>1</v>
      </c>
      <c r="H1352" s="2">
        <f t="shared" si="21"/>
        <v>0</v>
      </c>
      <c r="I1352" s="2" t="s">
        <v>113</v>
      </c>
      <c r="J1352" s="2" t="s">
        <v>59</v>
      </c>
    </row>
    <row r="1353" ht="19" customHeight="1" spans="1:10">
      <c r="A1353" s="2">
        <v>4</v>
      </c>
      <c r="B1353" s="2" t="s">
        <v>214</v>
      </c>
      <c r="C1353" s="2" t="s">
        <v>312</v>
      </c>
      <c r="D1353" s="3">
        <v>12780.65</v>
      </c>
      <c r="E1353" s="3">
        <v>9681.2</v>
      </c>
      <c r="F1353" s="2">
        <v>0</v>
      </c>
      <c r="G1353" s="2">
        <v>0</v>
      </c>
      <c r="H1353" s="2">
        <f t="shared" si="21"/>
        <v>0</v>
      </c>
      <c r="I1353" s="2" t="s">
        <v>113</v>
      </c>
      <c r="J1353" s="2" t="s">
        <v>59</v>
      </c>
    </row>
    <row r="1354" ht="19" customHeight="1" spans="1:10">
      <c r="A1354" s="2">
        <v>4</v>
      </c>
      <c r="B1354" s="2" t="s">
        <v>3415</v>
      </c>
      <c r="C1354" s="2" t="s">
        <v>312</v>
      </c>
      <c r="D1354" s="3">
        <v>18000</v>
      </c>
      <c r="E1354" s="3">
        <v>14080</v>
      </c>
      <c r="F1354" s="2">
        <v>0</v>
      </c>
      <c r="G1354" s="2">
        <v>0</v>
      </c>
      <c r="H1354" s="2">
        <f t="shared" si="21"/>
        <v>0</v>
      </c>
      <c r="I1354" s="2" t="s">
        <v>113</v>
      </c>
      <c r="J1354" s="2" t="s">
        <v>59</v>
      </c>
    </row>
    <row r="1355" ht="19" customHeight="1" spans="1:10">
      <c r="A1355" s="2">
        <v>4</v>
      </c>
      <c r="B1355" s="2" t="s">
        <v>338</v>
      </c>
      <c r="C1355" s="2" t="s">
        <v>312</v>
      </c>
      <c r="D1355" s="3">
        <v>20516.13</v>
      </c>
      <c r="E1355" s="3">
        <v>8695.2</v>
      </c>
      <c r="F1355" s="2">
        <v>0</v>
      </c>
      <c r="G1355" s="2">
        <v>0</v>
      </c>
      <c r="H1355" s="2">
        <f t="shared" si="21"/>
        <v>0</v>
      </c>
      <c r="I1355" s="2" t="s">
        <v>59</v>
      </c>
      <c r="J1355" s="2" t="s">
        <v>59</v>
      </c>
    </row>
    <row r="1356" ht="19" customHeight="1" spans="1:10">
      <c r="A1356" s="2">
        <v>4</v>
      </c>
      <c r="B1356" s="2" t="s">
        <v>3493</v>
      </c>
      <c r="C1356" s="2" t="s">
        <v>312</v>
      </c>
      <c r="D1356" s="3">
        <v>10451.61</v>
      </c>
      <c r="E1356" s="3">
        <v>14243.5</v>
      </c>
      <c r="F1356" s="2">
        <v>0</v>
      </c>
      <c r="G1356" s="2">
        <v>0</v>
      </c>
      <c r="H1356" s="2">
        <f t="shared" si="21"/>
        <v>0</v>
      </c>
      <c r="I1356" s="2" t="s">
        <v>113</v>
      </c>
      <c r="J1356" s="2" t="s">
        <v>59</v>
      </c>
    </row>
    <row r="1357" ht="19" customHeight="1" spans="1:10">
      <c r="A1357" s="2">
        <v>4</v>
      </c>
      <c r="B1357" s="2" t="s">
        <v>339</v>
      </c>
      <c r="C1357" s="2" t="s">
        <v>312</v>
      </c>
      <c r="D1357" s="3">
        <v>7354.84</v>
      </c>
      <c r="E1357" s="3">
        <v>7655.9</v>
      </c>
      <c r="F1357" s="2">
        <v>0</v>
      </c>
      <c r="G1357" s="2">
        <v>0</v>
      </c>
      <c r="H1357" s="2">
        <f t="shared" si="21"/>
        <v>0</v>
      </c>
      <c r="I1357" s="2" t="s">
        <v>113</v>
      </c>
      <c r="J1357" s="2" t="s">
        <v>59</v>
      </c>
    </row>
    <row r="1358" ht="19" customHeight="1" spans="1:10">
      <c r="A1358" s="2">
        <v>4</v>
      </c>
      <c r="B1358" s="2" t="s">
        <v>3640</v>
      </c>
      <c r="C1358" s="2" t="s">
        <v>312</v>
      </c>
      <c r="D1358" s="3">
        <v>6000</v>
      </c>
      <c r="E1358" s="3">
        <v>6537.6</v>
      </c>
      <c r="F1358" s="2">
        <v>0</v>
      </c>
      <c r="G1358" s="2">
        <v>0</v>
      </c>
      <c r="H1358" s="2">
        <f t="shared" si="21"/>
        <v>0</v>
      </c>
      <c r="I1358" s="2" t="s">
        <v>113</v>
      </c>
      <c r="J1358" s="2" t="s">
        <v>59</v>
      </c>
    </row>
    <row r="1359" ht="19" customHeight="1" spans="1:10">
      <c r="A1359" s="2">
        <v>4</v>
      </c>
      <c r="B1359" s="2" t="s">
        <v>341</v>
      </c>
      <c r="C1359" s="2" t="s">
        <v>312</v>
      </c>
      <c r="D1359" s="3">
        <v>22258.06</v>
      </c>
      <c r="E1359" s="3">
        <v>21148.5</v>
      </c>
      <c r="F1359" s="2">
        <v>0</v>
      </c>
      <c r="G1359" s="2">
        <v>0</v>
      </c>
      <c r="H1359" s="2">
        <f t="shared" si="21"/>
        <v>0</v>
      </c>
      <c r="I1359" s="2" t="s">
        <v>113</v>
      </c>
      <c r="J1359" s="2" t="s">
        <v>59</v>
      </c>
    </row>
    <row r="1360" ht="19" customHeight="1" spans="1:10">
      <c r="A1360" s="2">
        <v>4</v>
      </c>
      <c r="B1360" s="2" t="s">
        <v>342</v>
      </c>
      <c r="C1360" s="2" t="s">
        <v>312</v>
      </c>
      <c r="D1360" s="3">
        <v>20516.13</v>
      </c>
      <c r="E1360" s="3">
        <v>11834.5</v>
      </c>
      <c r="F1360" s="2">
        <v>0</v>
      </c>
      <c r="G1360" s="2">
        <v>0</v>
      </c>
      <c r="H1360" s="2">
        <f t="shared" si="21"/>
        <v>0</v>
      </c>
      <c r="I1360" s="2" t="s">
        <v>59</v>
      </c>
      <c r="J1360" s="2" t="s">
        <v>59</v>
      </c>
    </row>
    <row r="1361" ht="19" customHeight="1" spans="1:10">
      <c r="A1361" s="2">
        <v>4</v>
      </c>
      <c r="B1361" s="2" t="s">
        <v>344</v>
      </c>
      <c r="C1361" s="2" t="s">
        <v>312</v>
      </c>
      <c r="D1361" s="3">
        <v>11225.81</v>
      </c>
      <c r="E1361" s="3">
        <v>6745.8</v>
      </c>
      <c r="F1361" s="2">
        <v>0</v>
      </c>
      <c r="G1361" s="2">
        <v>0</v>
      </c>
      <c r="H1361" s="2">
        <f t="shared" si="21"/>
        <v>0</v>
      </c>
      <c r="I1361" s="2" t="s">
        <v>113</v>
      </c>
      <c r="J1361" s="2" t="s">
        <v>59</v>
      </c>
    </row>
    <row r="1362" ht="19" customHeight="1" spans="1:10">
      <c r="A1362" s="2">
        <v>4</v>
      </c>
      <c r="B1362" s="2" t="s">
        <v>345</v>
      </c>
      <c r="C1362" s="2" t="s">
        <v>312</v>
      </c>
      <c r="D1362" s="3">
        <v>2000</v>
      </c>
      <c r="E1362" s="3">
        <v>2462.6</v>
      </c>
      <c r="F1362" s="2">
        <v>0</v>
      </c>
      <c r="G1362" s="2">
        <v>0</v>
      </c>
      <c r="H1362" s="2">
        <f t="shared" si="21"/>
        <v>0</v>
      </c>
      <c r="I1362" s="2" t="s">
        <v>113</v>
      </c>
      <c r="J1362" s="2" t="s">
        <v>59</v>
      </c>
    </row>
    <row r="1363" ht="19" customHeight="1" spans="1:10">
      <c r="A1363" s="2">
        <v>4</v>
      </c>
      <c r="B1363" s="2" t="s">
        <v>347</v>
      </c>
      <c r="C1363" s="2" t="s">
        <v>312</v>
      </c>
      <c r="D1363" s="3">
        <v>3200</v>
      </c>
      <c r="E1363" s="3">
        <v>4180.1</v>
      </c>
      <c r="F1363" s="2">
        <v>0</v>
      </c>
      <c r="G1363" s="2">
        <v>0</v>
      </c>
      <c r="H1363" s="2">
        <f t="shared" si="21"/>
        <v>0</v>
      </c>
      <c r="I1363" s="2" t="s">
        <v>113</v>
      </c>
      <c r="J1363" s="2" t="s">
        <v>59</v>
      </c>
    </row>
    <row r="1364" ht="19" customHeight="1" spans="1:10">
      <c r="A1364" s="2">
        <v>4</v>
      </c>
      <c r="B1364" s="2" t="s">
        <v>588</v>
      </c>
      <c r="C1364" s="2" t="s">
        <v>3070</v>
      </c>
      <c r="D1364" s="3">
        <v>12000</v>
      </c>
      <c r="E1364" s="3">
        <v>4485.6</v>
      </c>
      <c r="F1364" s="2">
        <v>0</v>
      </c>
      <c r="G1364" s="2">
        <v>0</v>
      </c>
      <c r="H1364" s="2">
        <f t="shared" si="21"/>
        <v>0</v>
      </c>
      <c r="I1364" s="2" t="s">
        <v>59</v>
      </c>
      <c r="J1364" s="2" t="s">
        <v>59</v>
      </c>
    </row>
    <row r="1365" ht="19" customHeight="1" spans="1:10">
      <c r="A1365" s="2">
        <v>4</v>
      </c>
      <c r="B1365" s="2" t="s">
        <v>608</v>
      </c>
      <c r="C1365" s="2" t="s">
        <v>3070</v>
      </c>
      <c r="D1365" s="3">
        <v>12000</v>
      </c>
      <c r="E1365" s="3">
        <v>5632.6</v>
      </c>
      <c r="F1365" s="2">
        <v>0</v>
      </c>
      <c r="G1365" s="2">
        <v>0</v>
      </c>
      <c r="H1365" s="2">
        <f t="shared" si="21"/>
        <v>0</v>
      </c>
      <c r="I1365" s="2" t="s">
        <v>59</v>
      </c>
      <c r="J1365" s="2" t="s">
        <v>59</v>
      </c>
    </row>
    <row r="1366" ht="19" customHeight="1" spans="1:10">
      <c r="A1366" s="2">
        <v>4</v>
      </c>
      <c r="B1366" s="2" t="s">
        <v>3118</v>
      </c>
      <c r="C1366" s="2" t="s">
        <v>3070</v>
      </c>
      <c r="D1366" s="3">
        <v>12000</v>
      </c>
      <c r="E1366" s="3">
        <v>4762.7</v>
      </c>
      <c r="F1366" s="2">
        <v>0</v>
      </c>
      <c r="G1366" s="2">
        <v>0</v>
      </c>
      <c r="H1366" s="2">
        <f t="shared" si="21"/>
        <v>0</v>
      </c>
      <c r="I1366" s="2" t="s">
        <v>59</v>
      </c>
      <c r="J1366" s="2" t="s">
        <v>59</v>
      </c>
    </row>
    <row r="1367" ht="19" customHeight="1" spans="1:10">
      <c r="A1367" s="2">
        <v>4</v>
      </c>
      <c r="B1367" s="2" t="s">
        <v>618</v>
      </c>
      <c r="C1367" s="2" t="s">
        <v>3070</v>
      </c>
      <c r="D1367" s="3">
        <v>12000</v>
      </c>
      <c r="E1367" s="3">
        <v>8162.7</v>
      </c>
      <c r="F1367" s="2">
        <v>0</v>
      </c>
      <c r="G1367" s="2">
        <v>0</v>
      </c>
      <c r="H1367" s="2">
        <f t="shared" si="21"/>
        <v>0</v>
      </c>
      <c r="I1367" s="2" t="s">
        <v>59</v>
      </c>
      <c r="J1367" s="2" t="s">
        <v>59</v>
      </c>
    </row>
    <row r="1368" ht="19" customHeight="1" spans="1:10">
      <c r="A1368" s="2">
        <v>4</v>
      </c>
      <c r="B1368" s="2" t="s">
        <v>3132</v>
      </c>
      <c r="C1368" s="2" t="s">
        <v>3070</v>
      </c>
      <c r="D1368" s="3">
        <v>12000</v>
      </c>
      <c r="E1368" s="3">
        <v>5178.6</v>
      </c>
      <c r="F1368" s="2">
        <v>0</v>
      </c>
      <c r="G1368" s="2">
        <v>0</v>
      </c>
      <c r="H1368" s="2">
        <f t="shared" si="21"/>
        <v>0</v>
      </c>
      <c r="I1368" s="2" t="s">
        <v>59</v>
      </c>
      <c r="J1368" s="2" t="s">
        <v>59</v>
      </c>
    </row>
    <row r="1369" ht="19" customHeight="1" spans="1:10">
      <c r="A1369" s="2">
        <v>4</v>
      </c>
      <c r="B1369" s="2" t="s">
        <v>505</v>
      </c>
      <c r="C1369" s="2" t="s">
        <v>3070</v>
      </c>
      <c r="D1369" s="3">
        <v>7967.74</v>
      </c>
      <c r="E1369" s="3">
        <v>10119.8</v>
      </c>
      <c r="F1369" s="2">
        <v>0</v>
      </c>
      <c r="G1369" s="2">
        <v>0</v>
      </c>
      <c r="H1369" s="2">
        <f t="shared" si="21"/>
        <v>0</v>
      </c>
      <c r="I1369" s="2" t="s">
        <v>113</v>
      </c>
      <c r="J1369" s="2" t="s">
        <v>59</v>
      </c>
    </row>
    <row r="1370" ht="19" customHeight="1" spans="1:10">
      <c r="A1370" s="2">
        <v>4</v>
      </c>
      <c r="B1370" s="2" t="s">
        <v>3217</v>
      </c>
      <c r="C1370" s="2" t="s">
        <v>3070</v>
      </c>
      <c r="D1370" s="3">
        <v>20000</v>
      </c>
      <c r="E1370" s="3">
        <v>3525.6</v>
      </c>
      <c r="F1370" s="2">
        <v>0</v>
      </c>
      <c r="G1370" s="2">
        <v>0</v>
      </c>
      <c r="H1370" s="2">
        <f t="shared" si="21"/>
        <v>0</v>
      </c>
      <c r="I1370" s="2" t="s">
        <v>59</v>
      </c>
      <c r="J1370" s="2" t="s">
        <v>59</v>
      </c>
    </row>
    <row r="1371" ht="19" customHeight="1" spans="1:10">
      <c r="A1371" s="2">
        <v>4</v>
      </c>
      <c r="B1371" s="2" t="s">
        <v>3251</v>
      </c>
      <c r="C1371" s="2" t="s">
        <v>3070</v>
      </c>
      <c r="D1371" s="3">
        <v>12000</v>
      </c>
      <c r="E1371" s="3">
        <v>15246.8</v>
      </c>
      <c r="F1371" s="2">
        <v>1</v>
      </c>
      <c r="G1371" s="2">
        <v>0</v>
      </c>
      <c r="H1371" s="2">
        <f t="shared" si="21"/>
        <v>1</v>
      </c>
      <c r="I1371" s="2" t="s">
        <v>113</v>
      </c>
      <c r="J1371" s="2" t="s">
        <v>59</v>
      </c>
    </row>
    <row r="1372" ht="19" customHeight="1" spans="1:10">
      <c r="A1372" s="2">
        <v>4</v>
      </c>
      <c r="B1372" s="2" t="s">
        <v>3265</v>
      </c>
      <c r="C1372" s="2" t="s">
        <v>3070</v>
      </c>
      <c r="D1372" s="3">
        <v>12000</v>
      </c>
      <c r="E1372" s="3">
        <v>4630.6</v>
      </c>
      <c r="F1372" s="2">
        <v>0</v>
      </c>
      <c r="G1372" s="2">
        <v>0</v>
      </c>
      <c r="H1372" s="2">
        <f t="shared" si="21"/>
        <v>0</v>
      </c>
      <c r="I1372" s="2" t="s">
        <v>59</v>
      </c>
      <c r="J1372" s="2" t="s">
        <v>59</v>
      </c>
    </row>
    <row r="1373" ht="19" customHeight="1" spans="1:10">
      <c r="A1373" s="2">
        <v>4</v>
      </c>
      <c r="B1373" s="2" t="s">
        <v>3279</v>
      </c>
      <c r="C1373" s="2" t="s">
        <v>3070</v>
      </c>
      <c r="D1373" s="3">
        <v>3666.67</v>
      </c>
      <c r="E1373" s="3">
        <v>2933.2</v>
      </c>
      <c r="F1373" s="2">
        <v>0</v>
      </c>
      <c r="G1373" s="2">
        <v>0</v>
      </c>
      <c r="H1373" s="2">
        <f t="shared" si="21"/>
        <v>0</v>
      </c>
      <c r="I1373" s="2" t="s">
        <v>59</v>
      </c>
      <c r="J1373" s="2" t="s">
        <v>59</v>
      </c>
    </row>
    <row r="1374" ht="19" customHeight="1" spans="1:10">
      <c r="A1374" s="2">
        <v>4</v>
      </c>
      <c r="B1374" s="2" t="s">
        <v>3728</v>
      </c>
      <c r="C1374" s="2" t="s">
        <v>3070</v>
      </c>
      <c r="D1374" s="3">
        <v>3000</v>
      </c>
      <c r="E1374" s="3">
        <v>2074.6</v>
      </c>
      <c r="F1374" s="2">
        <v>0</v>
      </c>
      <c r="G1374" s="2">
        <v>0</v>
      </c>
      <c r="H1374" s="2">
        <f t="shared" si="21"/>
        <v>0</v>
      </c>
      <c r="I1374" s="2" t="s">
        <v>59</v>
      </c>
      <c r="J1374" s="2" t="s">
        <v>59</v>
      </c>
    </row>
    <row r="1375" ht="19" customHeight="1" spans="1:10">
      <c r="A1375" s="2">
        <v>4</v>
      </c>
      <c r="B1375" s="2" t="s">
        <v>3301</v>
      </c>
      <c r="C1375" s="2" t="s">
        <v>3070</v>
      </c>
      <c r="D1375" s="3">
        <v>9967.74</v>
      </c>
      <c r="E1375" s="3">
        <v>9325.6</v>
      </c>
      <c r="F1375" s="2">
        <v>0</v>
      </c>
      <c r="G1375" s="2">
        <v>0</v>
      </c>
      <c r="H1375" s="2">
        <f t="shared" si="21"/>
        <v>0</v>
      </c>
      <c r="I1375" s="2" t="s">
        <v>113</v>
      </c>
      <c r="J1375" s="2" t="s">
        <v>59</v>
      </c>
    </row>
    <row r="1376" ht="19" customHeight="1" spans="1:10">
      <c r="A1376" s="2">
        <v>4</v>
      </c>
      <c r="B1376" s="2" t="s">
        <v>656</v>
      </c>
      <c r="C1376" s="2" t="s">
        <v>3070</v>
      </c>
      <c r="D1376" s="3">
        <v>12000</v>
      </c>
      <c r="E1376" s="3">
        <v>8474.7</v>
      </c>
      <c r="F1376" s="2">
        <v>0</v>
      </c>
      <c r="G1376" s="2">
        <v>0</v>
      </c>
      <c r="H1376" s="2">
        <f t="shared" si="21"/>
        <v>0</v>
      </c>
      <c r="I1376" s="2" t="s">
        <v>59</v>
      </c>
      <c r="J1376" s="2" t="s">
        <v>59</v>
      </c>
    </row>
    <row r="1377" ht="19" customHeight="1" spans="1:10">
      <c r="A1377" s="2">
        <v>4</v>
      </c>
      <c r="B1377" s="2" t="s">
        <v>3319</v>
      </c>
      <c r="C1377" s="2" t="s">
        <v>3070</v>
      </c>
      <c r="D1377" s="3">
        <v>12000</v>
      </c>
      <c r="E1377" s="3">
        <v>3828.6</v>
      </c>
      <c r="F1377" s="2">
        <v>0</v>
      </c>
      <c r="G1377" s="2">
        <v>0</v>
      </c>
      <c r="H1377" s="2">
        <f t="shared" si="21"/>
        <v>0</v>
      </c>
      <c r="I1377" s="2" t="s">
        <v>59</v>
      </c>
      <c r="J1377" s="2" t="s">
        <v>59</v>
      </c>
    </row>
    <row r="1378" ht="19" customHeight="1" spans="1:10">
      <c r="A1378" s="2">
        <v>4</v>
      </c>
      <c r="B1378" s="2" t="s">
        <v>661</v>
      </c>
      <c r="C1378" s="2" t="s">
        <v>3070</v>
      </c>
      <c r="D1378" s="3">
        <v>5806.45</v>
      </c>
      <c r="E1378" s="3">
        <v>5394.8</v>
      </c>
      <c r="F1378" s="2">
        <v>0</v>
      </c>
      <c r="G1378" s="2">
        <v>0</v>
      </c>
      <c r="H1378" s="2">
        <f t="shared" si="21"/>
        <v>0</v>
      </c>
      <c r="I1378" s="2" t="s">
        <v>59</v>
      </c>
      <c r="J1378" s="2" t="s">
        <v>59</v>
      </c>
    </row>
    <row r="1379" ht="19" customHeight="1" spans="1:10">
      <c r="A1379" s="2">
        <v>4</v>
      </c>
      <c r="B1379" s="2" t="s">
        <v>3745</v>
      </c>
      <c r="C1379" s="2" t="s">
        <v>3070</v>
      </c>
      <c r="D1379" s="3">
        <v>1800</v>
      </c>
      <c r="E1379" s="3">
        <v>2353.1</v>
      </c>
      <c r="F1379" s="2">
        <v>0</v>
      </c>
      <c r="G1379" s="2">
        <v>0</v>
      </c>
      <c r="H1379" s="2">
        <f t="shared" si="21"/>
        <v>0</v>
      </c>
      <c r="I1379" s="2" t="s">
        <v>113</v>
      </c>
      <c r="J1379" s="2" t="s">
        <v>59</v>
      </c>
    </row>
    <row r="1380" ht="19" customHeight="1" spans="1:10">
      <c r="A1380" s="2">
        <v>4</v>
      </c>
      <c r="B1380" s="2" t="s">
        <v>675</v>
      </c>
      <c r="C1380" s="2" t="s">
        <v>3070</v>
      </c>
      <c r="D1380" s="3">
        <v>12000</v>
      </c>
      <c r="E1380" s="3">
        <v>3500.5</v>
      </c>
      <c r="F1380" s="2">
        <v>0</v>
      </c>
      <c r="G1380" s="2">
        <v>0</v>
      </c>
      <c r="H1380" s="2">
        <f t="shared" si="21"/>
        <v>0</v>
      </c>
      <c r="I1380" s="2" t="s">
        <v>59</v>
      </c>
      <c r="J1380" s="2" t="s">
        <v>59</v>
      </c>
    </row>
    <row r="1381" ht="19" customHeight="1" spans="1:10">
      <c r="A1381" s="2">
        <v>4</v>
      </c>
      <c r="B1381" s="2" t="s">
        <v>676</v>
      </c>
      <c r="C1381" s="2" t="s">
        <v>3070</v>
      </c>
      <c r="D1381" s="3">
        <v>3000</v>
      </c>
      <c r="E1381" s="3">
        <v>3392.3</v>
      </c>
      <c r="F1381" s="2">
        <v>0</v>
      </c>
      <c r="G1381" s="2">
        <v>0</v>
      </c>
      <c r="H1381" s="2">
        <f t="shared" si="21"/>
        <v>0</v>
      </c>
      <c r="I1381" s="2" t="s">
        <v>113</v>
      </c>
      <c r="J1381" s="2" t="s">
        <v>59</v>
      </c>
    </row>
    <row r="1382" ht="19" customHeight="1" spans="1:10">
      <c r="A1382" s="2">
        <v>4</v>
      </c>
      <c r="B1382" s="2" t="s">
        <v>563</v>
      </c>
      <c r="C1382" s="2" t="s">
        <v>564</v>
      </c>
      <c r="D1382" s="3">
        <v>5600</v>
      </c>
      <c r="E1382" s="3">
        <v>1904</v>
      </c>
      <c r="F1382" s="2">
        <v>0</v>
      </c>
      <c r="G1382" s="2">
        <v>0</v>
      </c>
      <c r="H1382" s="2">
        <f t="shared" si="21"/>
        <v>0</v>
      </c>
      <c r="I1382" s="2" t="s">
        <v>59</v>
      </c>
      <c r="J1382" s="2" t="s">
        <v>59</v>
      </c>
    </row>
    <row r="1383" ht="19" customHeight="1" spans="1:10">
      <c r="A1383" s="2">
        <v>4</v>
      </c>
      <c r="B1383" s="2" t="s">
        <v>567</v>
      </c>
      <c r="C1383" s="2" t="s">
        <v>564</v>
      </c>
      <c r="D1383" s="3">
        <v>5600</v>
      </c>
      <c r="E1383" s="3">
        <v>4713.3</v>
      </c>
      <c r="F1383" s="2">
        <v>0</v>
      </c>
      <c r="G1383" s="2">
        <v>0</v>
      </c>
      <c r="H1383" s="2">
        <f t="shared" si="21"/>
        <v>0</v>
      </c>
      <c r="I1383" s="2" t="s">
        <v>59</v>
      </c>
      <c r="J1383" s="2" t="s">
        <v>59</v>
      </c>
    </row>
    <row r="1384" ht="19" customHeight="1" spans="1:10">
      <c r="A1384" s="2">
        <v>4</v>
      </c>
      <c r="B1384" s="2" t="s">
        <v>447</v>
      </c>
      <c r="C1384" s="2" t="s">
        <v>564</v>
      </c>
      <c r="D1384" s="3">
        <v>22645.16</v>
      </c>
      <c r="E1384" s="3">
        <v>3216</v>
      </c>
      <c r="F1384" s="2">
        <v>0</v>
      </c>
      <c r="G1384" s="2">
        <v>0</v>
      </c>
      <c r="H1384" s="2">
        <f t="shared" si="21"/>
        <v>0</v>
      </c>
      <c r="I1384" s="2" t="s">
        <v>59</v>
      </c>
      <c r="J1384" s="2" t="s">
        <v>59</v>
      </c>
    </row>
    <row r="1385" ht="19" customHeight="1" spans="1:10">
      <c r="A1385" s="2">
        <v>4</v>
      </c>
      <c r="B1385" s="2" t="s">
        <v>340</v>
      </c>
      <c r="C1385" s="2" t="s">
        <v>564</v>
      </c>
      <c r="D1385" s="3">
        <v>22645.16</v>
      </c>
      <c r="E1385" s="3">
        <v>5395.3</v>
      </c>
      <c r="F1385" s="2">
        <v>0</v>
      </c>
      <c r="G1385" s="2">
        <v>0</v>
      </c>
      <c r="H1385" s="2">
        <f t="shared" si="21"/>
        <v>0</v>
      </c>
      <c r="I1385" s="2" t="s">
        <v>59</v>
      </c>
      <c r="J1385" s="2" t="s">
        <v>59</v>
      </c>
    </row>
    <row r="1386" ht="19" customHeight="1" spans="1:10">
      <c r="A1386" s="2">
        <v>4</v>
      </c>
      <c r="B1386" s="2" t="s">
        <v>573</v>
      </c>
      <c r="C1386" s="2" t="s">
        <v>564</v>
      </c>
      <c r="D1386" s="3">
        <v>12000</v>
      </c>
      <c r="E1386" s="3">
        <v>10744</v>
      </c>
      <c r="F1386" s="2">
        <v>0</v>
      </c>
      <c r="G1386" s="2">
        <v>0</v>
      </c>
      <c r="H1386" s="2">
        <f t="shared" si="21"/>
        <v>0</v>
      </c>
      <c r="I1386" s="2" t="s">
        <v>113</v>
      </c>
      <c r="J1386" s="2" t="s">
        <v>59</v>
      </c>
    </row>
    <row r="1387" ht="19" customHeight="1" spans="1:10">
      <c r="A1387" s="2">
        <v>4</v>
      </c>
      <c r="B1387" s="2" t="s">
        <v>3048</v>
      </c>
      <c r="C1387" s="2" t="s">
        <v>564</v>
      </c>
      <c r="D1387" s="3">
        <v>10838.71</v>
      </c>
      <c r="E1387" s="3">
        <v>6679.5</v>
      </c>
      <c r="F1387" s="2">
        <v>0</v>
      </c>
      <c r="G1387" s="2">
        <v>0</v>
      </c>
      <c r="H1387" s="2">
        <f t="shared" si="21"/>
        <v>0</v>
      </c>
      <c r="I1387" s="2" t="s">
        <v>113</v>
      </c>
      <c r="J1387" s="2" t="s">
        <v>59</v>
      </c>
    </row>
    <row r="1388" ht="19" customHeight="1" spans="1:10">
      <c r="A1388" s="2">
        <v>4</v>
      </c>
      <c r="B1388" s="2" t="s">
        <v>490</v>
      </c>
      <c r="C1388" s="2" t="s">
        <v>564</v>
      </c>
      <c r="D1388" s="3">
        <v>1283.87</v>
      </c>
      <c r="E1388" s="3">
        <v>969</v>
      </c>
      <c r="F1388" s="2">
        <v>0</v>
      </c>
      <c r="G1388" s="2">
        <v>0</v>
      </c>
      <c r="H1388" s="2">
        <f t="shared" si="21"/>
        <v>0</v>
      </c>
      <c r="I1388" s="2" t="s">
        <v>59</v>
      </c>
      <c r="J1388" s="2" t="s">
        <v>59</v>
      </c>
    </row>
    <row r="1389" ht="19" customHeight="1" spans="1:10">
      <c r="A1389" s="2">
        <v>4</v>
      </c>
      <c r="B1389" s="2" t="s">
        <v>594</v>
      </c>
      <c r="C1389" s="2" t="s">
        <v>564</v>
      </c>
      <c r="D1389" s="3">
        <v>3848.39</v>
      </c>
      <c r="E1389" s="3">
        <v>4532.4</v>
      </c>
      <c r="F1389" s="2">
        <v>0</v>
      </c>
      <c r="G1389" s="2">
        <v>0</v>
      </c>
      <c r="H1389" s="2">
        <f t="shared" si="21"/>
        <v>0</v>
      </c>
      <c r="I1389" s="2" t="s">
        <v>113</v>
      </c>
      <c r="J1389" s="2" t="s">
        <v>59</v>
      </c>
    </row>
    <row r="1390" ht="19" customHeight="1" spans="1:10">
      <c r="A1390" s="2">
        <v>4</v>
      </c>
      <c r="B1390" s="2" t="s">
        <v>3080</v>
      </c>
      <c r="C1390" s="2" t="s">
        <v>564</v>
      </c>
      <c r="D1390" s="3">
        <v>10935.48</v>
      </c>
      <c r="E1390" s="3">
        <v>2405.7</v>
      </c>
      <c r="F1390" s="2">
        <v>0</v>
      </c>
      <c r="G1390" s="2">
        <v>0</v>
      </c>
      <c r="H1390" s="2">
        <f t="shared" si="21"/>
        <v>0</v>
      </c>
      <c r="I1390" s="2" t="s">
        <v>59</v>
      </c>
      <c r="J1390" s="2" t="s">
        <v>59</v>
      </c>
    </row>
    <row r="1391" ht="19" customHeight="1" spans="1:10">
      <c r="A1391" s="2">
        <v>4</v>
      </c>
      <c r="B1391" s="2" t="s">
        <v>604</v>
      </c>
      <c r="C1391" s="2" t="s">
        <v>564</v>
      </c>
      <c r="D1391" s="3">
        <v>12000</v>
      </c>
      <c r="E1391" s="3">
        <v>9023.8</v>
      </c>
      <c r="F1391" s="2">
        <v>0</v>
      </c>
      <c r="G1391" s="2">
        <v>0</v>
      </c>
      <c r="H1391" s="2">
        <f t="shared" si="21"/>
        <v>0</v>
      </c>
      <c r="I1391" s="2" t="s">
        <v>59</v>
      </c>
      <c r="J1391" s="2" t="s">
        <v>59</v>
      </c>
    </row>
    <row r="1392" ht="19" customHeight="1" spans="1:10">
      <c r="A1392" s="2">
        <v>4</v>
      </c>
      <c r="B1392" s="2" t="s">
        <v>612</v>
      </c>
      <c r="C1392" s="2" t="s">
        <v>564</v>
      </c>
      <c r="D1392" s="3">
        <v>13358.29</v>
      </c>
      <c r="E1392" s="3">
        <v>30059.2</v>
      </c>
      <c r="F1392" s="2">
        <v>3</v>
      </c>
      <c r="G1392" s="2">
        <v>1</v>
      </c>
      <c r="H1392" s="2">
        <f t="shared" si="21"/>
        <v>2</v>
      </c>
      <c r="I1392" s="2" t="s">
        <v>113</v>
      </c>
      <c r="J1392" s="2" t="s">
        <v>59</v>
      </c>
    </row>
    <row r="1393" ht="19" customHeight="1" spans="1:10">
      <c r="A1393" s="2">
        <v>4</v>
      </c>
      <c r="B1393" s="2" t="s">
        <v>615</v>
      </c>
      <c r="C1393" s="2" t="s">
        <v>564</v>
      </c>
      <c r="D1393" s="3">
        <v>13392.86</v>
      </c>
      <c r="E1393" s="3">
        <v>4859.3</v>
      </c>
      <c r="F1393" s="2">
        <v>0</v>
      </c>
      <c r="G1393" s="2">
        <v>0</v>
      </c>
      <c r="H1393" s="2">
        <f t="shared" si="21"/>
        <v>0</v>
      </c>
      <c r="I1393" s="2" t="s">
        <v>59</v>
      </c>
      <c r="J1393" s="2" t="s">
        <v>59</v>
      </c>
    </row>
    <row r="1394" ht="19" customHeight="1" spans="1:10">
      <c r="A1394" s="2">
        <v>4</v>
      </c>
      <c r="B1394" s="2" t="s">
        <v>141</v>
      </c>
      <c r="C1394" s="2" t="s">
        <v>564</v>
      </c>
      <c r="D1394" s="3">
        <v>18000</v>
      </c>
      <c r="E1394" s="3">
        <v>593.6</v>
      </c>
      <c r="F1394" s="2">
        <v>0</v>
      </c>
      <c r="G1394" s="2">
        <v>0</v>
      </c>
      <c r="H1394" s="2">
        <f t="shared" si="21"/>
        <v>0</v>
      </c>
      <c r="I1394" s="2" t="s">
        <v>59</v>
      </c>
      <c r="J1394" s="2" t="s">
        <v>59</v>
      </c>
    </row>
    <row r="1395" ht="19" customHeight="1" spans="1:10">
      <c r="A1395" s="2">
        <v>4</v>
      </c>
      <c r="B1395" s="2" t="s">
        <v>3112</v>
      </c>
      <c r="C1395" s="2" t="s">
        <v>564</v>
      </c>
      <c r="D1395" s="3">
        <v>12000</v>
      </c>
      <c r="E1395" s="3">
        <v>3817.4</v>
      </c>
      <c r="F1395" s="2">
        <v>0</v>
      </c>
      <c r="G1395" s="2">
        <v>0</v>
      </c>
      <c r="H1395" s="2">
        <f t="shared" si="21"/>
        <v>0</v>
      </c>
      <c r="I1395" s="2" t="s">
        <v>59</v>
      </c>
      <c r="J1395" s="2" t="s">
        <v>59</v>
      </c>
    </row>
    <row r="1396" ht="19" customHeight="1" spans="1:10">
      <c r="A1396" s="2">
        <v>4</v>
      </c>
      <c r="B1396" s="2" t="s">
        <v>3137</v>
      </c>
      <c r="C1396" s="2" t="s">
        <v>564</v>
      </c>
      <c r="D1396" s="3">
        <v>12000</v>
      </c>
      <c r="E1396" s="3">
        <v>5300.4</v>
      </c>
      <c r="F1396" s="2">
        <v>0</v>
      </c>
      <c r="G1396" s="2">
        <v>0</v>
      </c>
      <c r="H1396" s="2">
        <f t="shared" si="21"/>
        <v>0</v>
      </c>
      <c r="I1396" s="2" t="s">
        <v>59</v>
      </c>
      <c r="J1396" s="2" t="s">
        <v>59</v>
      </c>
    </row>
    <row r="1397" ht="19" customHeight="1" spans="1:10">
      <c r="A1397" s="2">
        <v>4</v>
      </c>
      <c r="B1397" s="2" t="s">
        <v>3538</v>
      </c>
      <c r="C1397" s="2" t="s">
        <v>564</v>
      </c>
      <c r="D1397" s="3">
        <v>9838.71</v>
      </c>
      <c r="E1397" s="3">
        <v>4087.6</v>
      </c>
      <c r="F1397" s="2">
        <v>0</v>
      </c>
      <c r="G1397" s="2">
        <v>0</v>
      </c>
      <c r="H1397" s="2">
        <f t="shared" si="21"/>
        <v>0</v>
      </c>
      <c r="I1397" s="2" t="s">
        <v>59</v>
      </c>
      <c r="J1397" s="2" t="s">
        <v>59</v>
      </c>
    </row>
    <row r="1398" ht="19" customHeight="1" spans="1:10">
      <c r="A1398" s="2">
        <v>4</v>
      </c>
      <c r="B1398" s="2" t="s">
        <v>3685</v>
      </c>
      <c r="C1398" s="2" t="s">
        <v>564</v>
      </c>
      <c r="D1398" s="3">
        <v>300</v>
      </c>
      <c r="E1398" s="3">
        <v>543.6</v>
      </c>
      <c r="F1398" s="2">
        <v>0</v>
      </c>
      <c r="G1398" s="2">
        <v>0</v>
      </c>
      <c r="H1398" s="2">
        <f t="shared" si="21"/>
        <v>0</v>
      </c>
      <c r="I1398" s="2" t="s">
        <v>113</v>
      </c>
      <c r="J1398" s="2" t="s">
        <v>59</v>
      </c>
    </row>
    <row r="1399" ht="19" customHeight="1" spans="1:10">
      <c r="A1399" s="2">
        <v>4</v>
      </c>
      <c r="B1399" s="2" t="s">
        <v>627</v>
      </c>
      <c r="C1399" s="2" t="s">
        <v>564</v>
      </c>
      <c r="D1399" s="3">
        <v>7903.23</v>
      </c>
      <c r="E1399" s="3">
        <v>3264.9</v>
      </c>
      <c r="F1399" s="2">
        <v>0</v>
      </c>
      <c r="G1399" s="2">
        <v>0</v>
      </c>
      <c r="H1399" s="2">
        <f t="shared" si="21"/>
        <v>0</v>
      </c>
      <c r="I1399" s="2" t="s">
        <v>59</v>
      </c>
      <c r="J1399" s="2" t="s">
        <v>59</v>
      </c>
    </row>
    <row r="1400" ht="19" customHeight="1" spans="1:10">
      <c r="A1400" s="2">
        <v>4</v>
      </c>
      <c r="B1400" s="2" t="s">
        <v>629</v>
      </c>
      <c r="C1400" s="2" t="s">
        <v>564</v>
      </c>
      <c r="D1400" s="3">
        <v>20000</v>
      </c>
      <c r="E1400" s="3">
        <v>4205.1</v>
      </c>
      <c r="F1400" s="2">
        <v>0</v>
      </c>
      <c r="G1400" s="2">
        <v>0</v>
      </c>
      <c r="H1400" s="2">
        <f t="shared" si="21"/>
        <v>0</v>
      </c>
      <c r="I1400" s="2" t="s">
        <v>59</v>
      </c>
      <c r="J1400" s="2" t="s">
        <v>59</v>
      </c>
    </row>
    <row r="1401" ht="19" customHeight="1" spans="1:10">
      <c r="A1401" s="2">
        <v>4</v>
      </c>
      <c r="B1401" s="2" t="s">
        <v>497</v>
      </c>
      <c r="C1401" s="2" t="s">
        <v>564</v>
      </c>
      <c r="D1401" s="3">
        <v>12000</v>
      </c>
      <c r="E1401" s="3">
        <v>7521.1</v>
      </c>
      <c r="F1401" s="2">
        <v>0</v>
      </c>
      <c r="G1401" s="2">
        <v>0</v>
      </c>
      <c r="H1401" s="2">
        <f t="shared" si="21"/>
        <v>0</v>
      </c>
      <c r="I1401" s="2" t="s">
        <v>59</v>
      </c>
      <c r="J1401" s="2" t="s">
        <v>59</v>
      </c>
    </row>
    <row r="1402" ht="19" customHeight="1" spans="1:10">
      <c r="A1402" s="2">
        <v>4</v>
      </c>
      <c r="B1402" s="2" t="s">
        <v>500</v>
      </c>
      <c r="C1402" s="2" t="s">
        <v>564</v>
      </c>
      <c r="D1402" s="3">
        <v>12000</v>
      </c>
      <c r="E1402" s="3">
        <v>7820.1</v>
      </c>
      <c r="F1402" s="2">
        <v>0</v>
      </c>
      <c r="G1402" s="2">
        <v>0</v>
      </c>
      <c r="H1402" s="2">
        <f t="shared" si="21"/>
        <v>0</v>
      </c>
      <c r="I1402" s="2" t="s">
        <v>59</v>
      </c>
      <c r="J1402" s="2" t="s">
        <v>59</v>
      </c>
    </row>
    <row r="1403" ht="19" customHeight="1" spans="1:10">
      <c r="A1403" s="2">
        <v>4</v>
      </c>
      <c r="B1403" s="2" t="s">
        <v>633</v>
      </c>
      <c r="C1403" s="2" t="s">
        <v>564</v>
      </c>
      <c r="D1403" s="3">
        <v>8035.71</v>
      </c>
      <c r="E1403" s="3">
        <v>11463.2</v>
      </c>
      <c r="F1403" s="2">
        <v>1</v>
      </c>
      <c r="G1403" s="2">
        <v>1</v>
      </c>
      <c r="H1403" s="2">
        <f t="shared" si="21"/>
        <v>0</v>
      </c>
      <c r="I1403" s="2" t="s">
        <v>113</v>
      </c>
      <c r="J1403" s="2" t="s">
        <v>59</v>
      </c>
    </row>
    <row r="1404" ht="19" customHeight="1" spans="1:10">
      <c r="A1404" s="2">
        <v>4</v>
      </c>
      <c r="B1404" s="2" t="s">
        <v>3198</v>
      </c>
      <c r="C1404" s="2" t="s">
        <v>564</v>
      </c>
      <c r="D1404" s="3">
        <v>12000</v>
      </c>
      <c r="E1404" s="3">
        <v>10420.4</v>
      </c>
      <c r="F1404" s="2">
        <v>0</v>
      </c>
      <c r="G1404" s="2">
        <v>0</v>
      </c>
      <c r="H1404" s="2">
        <f t="shared" si="21"/>
        <v>0</v>
      </c>
      <c r="I1404" s="2" t="s">
        <v>59</v>
      </c>
      <c r="J1404" s="2" t="s">
        <v>59</v>
      </c>
    </row>
    <row r="1405" ht="19" customHeight="1" spans="1:10">
      <c r="A1405" s="2">
        <v>4</v>
      </c>
      <c r="B1405" s="2" t="s">
        <v>3204</v>
      </c>
      <c r="C1405" s="2" t="s">
        <v>564</v>
      </c>
      <c r="D1405" s="3">
        <v>6922.81</v>
      </c>
      <c r="E1405" s="3">
        <v>4370.9</v>
      </c>
      <c r="F1405" s="2">
        <v>0</v>
      </c>
      <c r="G1405" s="2">
        <v>0</v>
      </c>
      <c r="H1405" s="2">
        <f t="shared" si="21"/>
        <v>0</v>
      </c>
      <c r="I1405" s="2" t="s">
        <v>59</v>
      </c>
      <c r="J1405" s="2" t="s">
        <v>59</v>
      </c>
    </row>
    <row r="1406" ht="19" customHeight="1" spans="1:10">
      <c r="A1406" s="2">
        <v>4</v>
      </c>
      <c r="B1406" s="2" t="s">
        <v>514</v>
      </c>
      <c r="C1406" s="2" t="s">
        <v>564</v>
      </c>
      <c r="D1406" s="3">
        <v>12000</v>
      </c>
      <c r="E1406" s="3">
        <v>5469.5</v>
      </c>
      <c r="F1406" s="2">
        <v>0</v>
      </c>
      <c r="G1406" s="2">
        <v>0</v>
      </c>
      <c r="H1406" s="2">
        <f t="shared" si="21"/>
        <v>0</v>
      </c>
      <c r="I1406" s="2" t="s">
        <v>59</v>
      </c>
      <c r="J1406" s="2" t="s">
        <v>59</v>
      </c>
    </row>
    <row r="1407" ht="19" customHeight="1" spans="1:10">
      <c r="A1407" s="2">
        <v>4</v>
      </c>
      <c r="B1407" s="2" t="s">
        <v>637</v>
      </c>
      <c r="C1407" s="2" t="s">
        <v>564</v>
      </c>
      <c r="D1407" s="3">
        <v>12000</v>
      </c>
      <c r="E1407" s="3">
        <v>8980.1</v>
      </c>
      <c r="F1407" s="2">
        <v>0</v>
      </c>
      <c r="G1407" s="2">
        <v>0</v>
      </c>
      <c r="H1407" s="2">
        <f t="shared" si="21"/>
        <v>0</v>
      </c>
      <c r="I1407" s="2" t="s">
        <v>113</v>
      </c>
      <c r="J1407" s="2" t="s">
        <v>59</v>
      </c>
    </row>
    <row r="1408" ht="19" customHeight="1" spans="1:10">
      <c r="A1408" s="2">
        <v>4</v>
      </c>
      <c r="B1408" s="2" t="s">
        <v>641</v>
      </c>
      <c r="C1408" s="2" t="s">
        <v>564</v>
      </c>
      <c r="D1408" s="3">
        <v>12000</v>
      </c>
      <c r="E1408" s="3">
        <v>14242.4</v>
      </c>
      <c r="F1408" s="2">
        <v>0</v>
      </c>
      <c r="G1408" s="2">
        <v>0</v>
      </c>
      <c r="H1408" s="2">
        <f t="shared" si="21"/>
        <v>0</v>
      </c>
      <c r="I1408" s="2" t="s">
        <v>113</v>
      </c>
      <c r="J1408" s="2" t="s">
        <v>59</v>
      </c>
    </row>
    <row r="1409" ht="19" customHeight="1" spans="1:10">
      <c r="A1409" s="2">
        <v>4</v>
      </c>
      <c r="B1409" s="2" t="s">
        <v>3230</v>
      </c>
      <c r="C1409" s="2" t="s">
        <v>564</v>
      </c>
      <c r="D1409" s="3">
        <v>12000</v>
      </c>
      <c r="E1409" s="3">
        <v>15131.6</v>
      </c>
      <c r="F1409" s="2">
        <v>1</v>
      </c>
      <c r="G1409" s="2">
        <v>0</v>
      </c>
      <c r="H1409" s="2">
        <f t="shared" si="21"/>
        <v>1</v>
      </c>
      <c r="I1409" s="2" t="s">
        <v>113</v>
      </c>
      <c r="J1409" s="2" t="s">
        <v>59</v>
      </c>
    </row>
    <row r="1410" ht="19" customHeight="1" spans="1:10">
      <c r="A1410" s="2">
        <v>4</v>
      </c>
      <c r="B1410" s="2" t="s">
        <v>519</v>
      </c>
      <c r="C1410" s="2" t="s">
        <v>564</v>
      </c>
      <c r="D1410" s="3">
        <v>12000</v>
      </c>
      <c r="E1410" s="3">
        <v>8729.1</v>
      </c>
      <c r="F1410" s="2">
        <v>0</v>
      </c>
      <c r="G1410" s="2">
        <v>0</v>
      </c>
      <c r="H1410" s="2">
        <f t="shared" ref="H1410:H1473" si="22">MAX(0,F1410-G1410)</f>
        <v>0</v>
      </c>
      <c r="I1410" s="2" t="s">
        <v>59</v>
      </c>
      <c r="J1410" s="2" t="s">
        <v>59</v>
      </c>
    </row>
    <row r="1411" ht="19" customHeight="1" spans="1:10">
      <c r="A1411" s="2">
        <v>4</v>
      </c>
      <c r="B1411" s="2" t="s">
        <v>642</v>
      </c>
      <c r="C1411" s="2" t="s">
        <v>564</v>
      </c>
      <c r="D1411" s="3">
        <v>12000</v>
      </c>
      <c r="E1411" s="3">
        <v>7024.2</v>
      </c>
      <c r="F1411" s="2">
        <v>0</v>
      </c>
      <c r="G1411" s="2">
        <v>0</v>
      </c>
      <c r="H1411" s="2">
        <f t="shared" si="22"/>
        <v>0</v>
      </c>
      <c r="I1411" s="2" t="s">
        <v>59</v>
      </c>
      <c r="J1411" s="2" t="s">
        <v>59</v>
      </c>
    </row>
    <row r="1412" ht="19" customHeight="1" spans="1:10">
      <c r="A1412" s="2">
        <v>4</v>
      </c>
      <c r="B1412" s="2" t="s">
        <v>648</v>
      </c>
      <c r="C1412" s="2" t="s">
        <v>564</v>
      </c>
      <c r="D1412" s="3">
        <v>20000</v>
      </c>
      <c r="E1412" s="3">
        <v>3416.8</v>
      </c>
      <c r="F1412" s="2">
        <v>0</v>
      </c>
      <c r="G1412" s="2">
        <v>0</v>
      </c>
      <c r="H1412" s="2">
        <f t="shared" si="22"/>
        <v>0</v>
      </c>
      <c r="I1412" s="2" t="s">
        <v>59</v>
      </c>
      <c r="J1412" s="2" t="s">
        <v>59</v>
      </c>
    </row>
    <row r="1413" ht="19" customHeight="1" spans="1:10">
      <c r="A1413" s="2">
        <v>4</v>
      </c>
      <c r="B1413" s="2" t="s">
        <v>3249</v>
      </c>
      <c r="C1413" s="2" t="s">
        <v>564</v>
      </c>
      <c r="D1413" s="3">
        <v>12000</v>
      </c>
      <c r="E1413" s="3">
        <v>4004.4</v>
      </c>
      <c r="F1413" s="2">
        <v>0</v>
      </c>
      <c r="G1413" s="2">
        <v>0</v>
      </c>
      <c r="H1413" s="2">
        <f t="shared" si="22"/>
        <v>0</v>
      </c>
      <c r="I1413" s="2" t="s">
        <v>59</v>
      </c>
      <c r="J1413" s="2" t="s">
        <v>59</v>
      </c>
    </row>
    <row r="1414" ht="19" customHeight="1" spans="1:10">
      <c r="A1414" s="2">
        <v>4</v>
      </c>
      <c r="B1414" s="2" t="s">
        <v>3579</v>
      </c>
      <c r="C1414" s="2" t="s">
        <v>564</v>
      </c>
      <c r="D1414" s="3">
        <v>9838.71</v>
      </c>
      <c r="E1414" s="3">
        <v>9856</v>
      </c>
      <c r="F1414" s="2">
        <v>0</v>
      </c>
      <c r="G1414" s="2">
        <v>0</v>
      </c>
      <c r="H1414" s="2">
        <f t="shared" si="22"/>
        <v>0</v>
      </c>
      <c r="I1414" s="2" t="s">
        <v>113</v>
      </c>
      <c r="J1414" s="2" t="s">
        <v>59</v>
      </c>
    </row>
    <row r="1415" ht="19" customHeight="1" spans="1:10">
      <c r="A1415" s="2">
        <v>4</v>
      </c>
      <c r="B1415" s="2" t="s">
        <v>654</v>
      </c>
      <c r="C1415" s="2" t="s">
        <v>564</v>
      </c>
      <c r="D1415" s="3">
        <v>12000</v>
      </c>
      <c r="E1415" s="3">
        <v>8413.6</v>
      </c>
      <c r="F1415" s="2">
        <v>0</v>
      </c>
      <c r="G1415" s="2">
        <v>0</v>
      </c>
      <c r="H1415" s="2">
        <f t="shared" si="22"/>
        <v>0</v>
      </c>
      <c r="I1415" s="2" t="s">
        <v>113</v>
      </c>
      <c r="J1415" s="2" t="s">
        <v>59</v>
      </c>
    </row>
    <row r="1416" ht="19" customHeight="1" spans="1:10">
      <c r="A1416" s="2">
        <v>4</v>
      </c>
      <c r="B1416" s="2" t="s">
        <v>173</v>
      </c>
      <c r="C1416" s="2" t="s">
        <v>564</v>
      </c>
      <c r="D1416" s="3">
        <v>18000</v>
      </c>
      <c r="E1416" s="3">
        <v>340.2</v>
      </c>
      <c r="F1416" s="2">
        <v>0</v>
      </c>
      <c r="G1416" s="2">
        <v>0</v>
      </c>
      <c r="H1416" s="2">
        <f t="shared" si="22"/>
        <v>0</v>
      </c>
      <c r="I1416" s="2" t="s">
        <v>59</v>
      </c>
      <c r="J1416" s="2" t="s">
        <v>59</v>
      </c>
    </row>
    <row r="1417" ht="19" customHeight="1" spans="1:10">
      <c r="A1417" s="2">
        <v>4</v>
      </c>
      <c r="B1417" s="2" t="s">
        <v>531</v>
      </c>
      <c r="C1417" s="2" t="s">
        <v>564</v>
      </c>
      <c r="D1417" s="3">
        <v>20000</v>
      </c>
      <c r="E1417" s="3">
        <v>3007.1</v>
      </c>
      <c r="F1417" s="2">
        <v>0</v>
      </c>
      <c r="G1417" s="2">
        <v>0</v>
      </c>
      <c r="H1417" s="2">
        <f t="shared" si="22"/>
        <v>0</v>
      </c>
      <c r="I1417" s="2" t="s">
        <v>59</v>
      </c>
      <c r="J1417" s="2" t="s">
        <v>59</v>
      </c>
    </row>
    <row r="1418" ht="19" customHeight="1" spans="1:10">
      <c r="A1418" s="2">
        <v>4</v>
      </c>
      <c r="B1418" s="2" t="s">
        <v>657</v>
      </c>
      <c r="C1418" s="2" t="s">
        <v>564</v>
      </c>
      <c r="D1418" s="3">
        <v>12000</v>
      </c>
      <c r="E1418" s="3">
        <v>6401.5</v>
      </c>
      <c r="F1418" s="2">
        <v>0</v>
      </c>
      <c r="G1418" s="2">
        <v>0</v>
      </c>
      <c r="H1418" s="2">
        <f t="shared" si="22"/>
        <v>0</v>
      </c>
      <c r="I1418" s="2" t="s">
        <v>59</v>
      </c>
      <c r="J1418" s="2" t="s">
        <v>59</v>
      </c>
    </row>
    <row r="1419" ht="19" customHeight="1" spans="1:10">
      <c r="A1419" s="2">
        <v>4</v>
      </c>
      <c r="B1419" s="2" t="s">
        <v>658</v>
      </c>
      <c r="C1419" s="2" t="s">
        <v>564</v>
      </c>
      <c r="D1419" s="3">
        <v>12000</v>
      </c>
      <c r="E1419" s="3">
        <v>15286.8</v>
      </c>
      <c r="F1419" s="2">
        <v>1</v>
      </c>
      <c r="G1419" s="2">
        <v>0</v>
      </c>
      <c r="H1419" s="2">
        <f t="shared" si="22"/>
        <v>1</v>
      </c>
      <c r="I1419" s="2" t="s">
        <v>113</v>
      </c>
      <c r="J1419" s="2" t="s">
        <v>59</v>
      </c>
    </row>
    <row r="1420" ht="19" customHeight="1" spans="1:10">
      <c r="A1420" s="2">
        <v>4</v>
      </c>
      <c r="B1420" s="2" t="s">
        <v>662</v>
      </c>
      <c r="C1420" s="2" t="s">
        <v>564</v>
      </c>
      <c r="D1420" s="3">
        <v>12000</v>
      </c>
      <c r="E1420" s="3">
        <v>4860.1</v>
      </c>
      <c r="F1420" s="2">
        <v>0</v>
      </c>
      <c r="G1420" s="2">
        <v>0</v>
      </c>
      <c r="H1420" s="2">
        <f t="shared" si="22"/>
        <v>0</v>
      </c>
      <c r="I1420" s="2" t="s">
        <v>59</v>
      </c>
      <c r="J1420" s="2" t="s">
        <v>59</v>
      </c>
    </row>
    <row r="1421" ht="19" customHeight="1" spans="1:10">
      <c r="A1421" s="2">
        <v>4</v>
      </c>
      <c r="B1421" s="2" t="s">
        <v>537</v>
      </c>
      <c r="C1421" s="2" t="s">
        <v>564</v>
      </c>
      <c r="D1421" s="3">
        <v>12000</v>
      </c>
      <c r="E1421" s="3">
        <v>8764.5</v>
      </c>
      <c r="F1421" s="2">
        <v>0</v>
      </c>
      <c r="G1421" s="2">
        <v>0</v>
      </c>
      <c r="H1421" s="2">
        <f t="shared" si="22"/>
        <v>0</v>
      </c>
      <c r="I1421" s="2" t="s">
        <v>113</v>
      </c>
      <c r="J1421" s="2" t="s">
        <v>59</v>
      </c>
    </row>
    <row r="1422" ht="19" customHeight="1" spans="1:10">
      <c r="A1422" s="2">
        <v>4</v>
      </c>
      <c r="B1422" s="2" t="s">
        <v>664</v>
      </c>
      <c r="C1422" s="2" t="s">
        <v>564</v>
      </c>
      <c r="D1422" s="3">
        <v>12000</v>
      </c>
      <c r="E1422" s="3">
        <v>15177.9</v>
      </c>
      <c r="F1422" s="2">
        <v>1</v>
      </c>
      <c r="G1422" s="2">
        <v>0</v>
      </c>
      <c r="H1422" s="2">
        <f t="shared" si="22"/>
        <v>1</v>
      </c>
      <c r="I1422" s="2" t="s">
        <v>113</v>
      </c>
      <c r="J1422" s="2" t="s">
        <v>59</v>
      </c>
    </row>
    <row r="1423" ht="19" customHeight="1" spans="1:10">
      <c r="A1423" s="2">
        <v>4</v>
      </c>
      <c r="B1423" s="2" t="s">
        <v>667</v>
      </c>
      <c r="C1423" s="2" t="s">
        <v>564</v>
      </c>
      <c r="D1423" s="3">
        <v>12000</v>
      </c>
      <c r="E1423" s="3">
        <v>19325.7</v>
      </c>
      <c r="F1423" s="2">
        <v>2</v>
      </c>
      <c r="G1423" s="2">
        <v>1</v>
      </c>
      <c r="H1423" s="2">
        <f t="shared" si="22"/>
        <v>1</v>
      </c>
      <c r="I1423" s="2" t="s">
        <v>113</v>
      </c>
      <c r="J1423" s="2" t="s">
        <v>59</v>
      </c>
    </row>
    <row r="1424" ht="19" customHeight="1" spans="1:10">
      <c r="A1424" s="2">
        <v>4</v>
      </c>
      <c r="B1424" s="2" t="s">
        <v>540</v>
      </c>
      <c r="C1424" s="2" t="s">
        <v>564</v>
      </c>
      <c r="D1424" s="3">
        <v>12000</v>
      </c>
      <c r="E1424" s="3">
        <v>10467.2</v>
      </c>
      <c r="F1424" s="2">
        <v>0</v>
      </c>
      <c r="G1424" s="2">
        <v>0</v>
      </c>
      <c r="H1424" s="2">
        <f t="shared" si="22"/>
        <v>0</v>
      </c>
      <c r="I1424" s="2" t="s">
        <v>113</v>
      </c>
      <c r="J1424" s="2" t="s">
        <v>59</v>
      </c>
    </row>
    <row r="1425" ht="19" customHeight="1" spans="1:10">
      <c r="A1425" s="2">
        <v>4</v>
      </c>
      <c r="B1425" s="2" t="s">
        <v>541</v>
      </c>
      <c r="C1425" s="2" t="s">
        <v>564</v>
      </c>
      <c r="D1425" s="3">
        <v>12000</v>
      </c>
      <c r="E1425" s="3">
        <v>8831.8</v>
      </c>
      <c r="F1425" s="2">
        <v>0</v>
      </c>
      <c r="G1425" s="2">
        <v>0</v>
      </c>
      <c r="H1425" s="2">
        <f t="shared" si="22"/>
        <v>0</v>
      </c>
      <c r="I1425" s="2" t="s">
        <v>113</v>
      </c>
      <c r="J1425" s="2" t="s">
        <v>59</v>
      </c>
    </row>
    <row r="1426" ht="19" customHeight="1" spans="1:10">
      <c r="A1426" s="2">
        <v>4</v>
      </c>
      <c r="B1426" s="2" t="s">
        <v>671</v>
      </c>
      <c r="C1426" s="2" t="s">
        <v>564</v>
      </c>
      <c r="D1426" s="3">
        <v>12000</v>
      </c>
      <c r="E1426" s="3">
        <v>8612.7</v>
      </c>
      <c r="F1426" s="2">
        <v>0</v>
      </c>
      <c r="G1426" s="2">
        <v>0</v>
      </c>
      <c r="H1426" s="2">
        <f t="shared" si="22"/>
        <v>0</v>
      </c>
      <c r="I1426" s="2" t="s">
        <v>59</v>
      </c>
      <c r="J1426" s="2" t="s">
        <v>59</v>
      </c>
    </row>
    <row r="1427" ht="19" customHeight="1" spans="1:10">
      <c r="A1427" s="2">
        <v>4</v>
      </c>
      <c r="B1427" s="2" t="s">
        <v>555</v>
      </c>
      <c r="C1427" s="2" t="s">
        <v>564</v>
      </c>
      <c r="D1427" s="3">
        <v>12000</v>
      </c>
      <c r="E1427" s="3">
        <v>11108.5</v>
      </c>
      <c r="F1427" s="2">
        <v>0</v>
      </c>
      <c r="G1427" s="2">
        <v>0</v>
      </c>
      <c r="H1427" s="2">
        <f t="shared" si="22"/>
        <v>0</v>
      </c>
      <c r="I1427" s="2" t="s">
        <v>113</v>
      </c>
      <c r="J1427" s="2" t="s">
        <v>59</v>
      </c>
    </row>
    <row r="1428" ht="19" customHeight="1" spans="1:10">
      <c r="A1428" s="2">
        <v>4</v>
      </c>
      <c r="B1428" s="2" t="s">
        <v>3140</v>
      </c>
      <c r="C1428" s="2" t="s">
        <v>3190</v>
      </c>
      <c r="D1428" s="3">
        <v>500</v>
      </c>
      <c r="E1428" s="3">
        <v>901.4</v>
      </c>
      <c r="F1428" s="2">
        <v>0</v>
      </c>
      <c r="G1428" s="2">
        <v>0</v>
      </c>
      <c r="H1428" s="2">
        <f t="shared" si="22"/>
        <v>0</v>
      </c>
      <c r="I1428" s="2" t="s">
        <v>113</v>
      </c>
      <c r="J1428" s="2" t="s">
        <v>59</v>
      </c>
    </row>
    <row r="1429" ht="19" customHeight="1" spans="1:10">
      <c r="A1429" s="2">
        <v>4</v>
      </c>
      <c r="B1429" s="2" t="s">
        <v>3142</v>
      </c>
      <c r="C1429" s="2" t="s">
        <v>3190</v>
      </c>
      <c r="D1429" s="3">
        <v>5000</v>
      </c>
      <c r="E1429" s="3">
        <v>8192.1</v>
      </c>
      <c r="F1429" s="2">
        <v>0</v>
      </c>
      <c r="G1429" s="2">
        <v>0</v>
      </c>
      <c r="H1429" s="2">
        <f t="shared" si="22"/>
        <v>0</v>
      </c>
      <c r="I1429" s="2" t="s">
        <v>113</v>
      </c>
      <c r="J1429" s="2" t="s">
        <v>59</v>
      </c>
    </row>
    <row r="1430" ht="19" customHeight="1" spans="1:10">
      <c r="A1430" s="2">
        <v>4</v>
      </c>
      <c r="B1430" s="2" t="s">
        <v>3186</v>
      </c>
      <c r="C1430" s="2" t="s">
        <v>3190</v>
      </c>
      <c r="D1430" s="3">
        <v>3166.67</v>
      </c>
      <c r="E1430" s="3">
        <v>866.1</v>
      </c>
      <c r="F1430" s="2">
        <v>0</v>
      </c>
      <c r="G1430" s="2">
        <v>0</v>
      </c>
      <c r="H1430" s="2">
        <f t="shared" si="22"/>
        <v>0</v>
      </c>
      <c r="I1430" s="2" t="s">
        <v>59</v>
      </c>
      <c r="J1430" s="2" t="s">
        <v>59</v>
      </c>
    </row>
    <row r="1431" ht="19" customHeight="1" spans="1:10">
      <c r="A1431" s="2">
        <v>4</v>
      </c>
      <c r="B1431" s="2" t="s">
        <v>636</v>
      </c>
      <c r="C1431" s="2" t="s">
        <v>3190</v>
      </c>
      <c r="D1431" s="3">
        <v>5000</v>
      </c>
      <c r="E1431" s="3">
        <v>9567.8</v>
      </c>
      <c r="F1431" s="2">
        <v>0</v>
      </c>
      <c r="G1431" s="2">
        <v>0</v>
      </c>
      <c r="H1431" s="2">
        <f t="shared" si="22"/>
        <v>0</v>
      </c>
      <c r="I1431" s="2" t="s">
        <v>113</v>
      </c>
      <c r="J1431" s="2" t="s">
        <v>59</v>
      </c>
    </row>
    <row r="1432" ht="19" customHeight="1" spans="1:10">
      <c r="A1432" s="2">
        <v>4</v>
      </c>
      <c r="B1432" s="2" t="s">
        <v>646</v>
      </c>
      <c r="C1432" s="2" t="s">
        <v>3190</v>
      </c>
      <c r="D1432" s="3">
        <v>500</v>
      </c>
      <c r="E1432" s="3">
        <v>0</v>
      </c>
      <c r="F1432" s="2">
        <v>0</v>
      </c>
      <c r="G1432" s="2">
        <v>0</v>
      </c>
      <c r="H1432" s="2">
        <f t="shared" si="22"/>
        <v>0</v>
      </c>
      <c r="I1432" s="2" t="s">
        <v>59</v>
      </c>
      <c r="J1432" s="2" t="s">
        <v>59</v>
      </c>
    </row>
    <row r="1433" ht="19" customHeight="1" spans="1:10">
      <c r="A1433" s="2">
        <v>4</v>
      </c>
      <c r="B1433" s="2" t="s">
        <v>527</v>
      </c>
      <c r="C1433" s="2" t="s">
        <v>3190</v>
      </c>
      <c r="D1433" s="3">
        <v>20000</v>
      </c>
      <c r="E1433" s="3">
        <v>15402.5</v>
      </c>
      <c r="F1433" s="2">
        <v>0</v>
      </c>
      <c r="G1433" s="2">
        <v>0</v>
      </c>
      <c r="H1433" s="2">
        <f t="shared" si="22"/>
        <v>0</v>
      </c>
      <c r="I1433" s="2" t="s">
        <v>59</v>
      </c>
      <c r="J1433" s="2" t="s">
        <v>59</v>
      </c>
    </row>
    <row r="1434" ht="19" customHeight="1" spans="1:10">
      <c r="A1434" s="2">
        <v>4</v>
      </c>
      <c r="B1434" s="2" t="s">
        <v>3322</v>
      </c>
      <c r="C1434" s="2" t="s">
        <v>3190</v>
      </c>
      <c r="D1434" s="3">
        <v>7202.76</v>
      </c>
      <c r="E1434" s="3">
        <v>15772.9</v>
      </c>
      <c r="F1434" s="2">
        <v>2</v>
      </c>
      <c r="G1434" s="2">
        <v>0</v>
      </c>
      <c r="H1434" s="2">
        <f t="shared" si="22"/>
        <v>2</v>
      </c>
      <c r="I1434" s="2" t="s">
        <v>113</v>
      </c>
      <c r="J1434" s="2" t="s">
        <v>59</v>
      </c>
    </row>
    <row r="1435" ht="19" customHeight="1" spans="1:10">
      <c r="A1435" s="2">
        <v>4</v>
      </c>
      <c r="B1435" s="2" t="s">
        <v>3358</v>
      </c>
      <c r="C1435" s="2" t="s">
        <v>3190</v>
      </c>
      <c r="D1435" s="3">
        <v>12000</v>
      </c>
      <c r="E1435" s="3">
        <v>11466.3</v>
      </c>
      <c r="F1435" s="2">
        <v>0</v>
      </c>
      <c r="G1435" s="2">
        <v>0</v>
      </c>
      <c r="H1435" s="2">
        <f t="shared" si="22"/>
        <v>0</v>
      </c>
      <c r="I1435" s="2" t="s">
        <v>113</v>
      </c>
      <c r="J1435" s="2" t="s">
        <v>59</v>
      </c>
    </row>
    <row r="1436" ht="19" customHeight="1" spans="1:10">
      <c r="A1436" s="2">
        <v>4</v>
      </c>
      <c r="B1436" s="2" t="s">
        <v>670</v>
      </c>
      <c r="C1436" s="2" t="s">
        <v>3190</v>
      </c>
      <c r="D1436" s="3">
        <v>12000</v>
      </c>
      <c r="E1436" s="3">
        <v>19698.2</v>
      </c>
      <c r="F1436" s="2">
        <v>2</v>
      </c>
      <c r="G1436" s="2">
        <v>2</v>
      </c>
      <c r="H1436" s="2">
        <f t="shared" si="22"/>
        <v>0</v>
      </c>
      <c r="I1436" s="2" t="s">
        <v>113</v>
      </c>
      <c r="J1436" s="2" t="s">
        <v>59</v>
      </c>
    </row>
    <row r="1437" ht="19" customHeight="1" spans="1:10">
      <c r="A1437" s="2">
        <v>4</v>
      </c>
      <c r="B1437" s="2" t="s">
        <v>556</v>
      </c>
      <c r="C1437" s="2" t="s">
        <v>3190</v>
      </c>
      <c r="D1437" s="3">
        <v>6107.14</v>
      </c>
      <c r="E1437" s="3">
        <v>4862.4</v>
      </c>
      <c r="F1437" s="2">
        <v>0</v>
      </c>
      <c r="G1437" s="2">
        <v>0</v>
      </c>
      <c r="H1437" s="2">
        <f t="shared" si="22"/>
        <v>0</v>
      </c>
      <c r="I1437" s="2" t="s">
        <v>113</v>
      </c>
      <c r="J1437" s="2" t="s">
        <v>59</v>
      </c>
    </row>
    <row r="1438" ht="19" customHeight="1" spans="1:10">
      <c r="A1438" s="2">
        <v>4</v>
      </c>
      <c r="B1438" s="2" t="s">
        <v>651</v>
      </c>
      <c r="C1438" s="2" t="s">
        <v>3070</v>
      </c>
      <c r="D1438" s="3">
        <v>5000</v>
      </c>
      <c r="E1438" s="3">
        <v>587.4</v>
      </c>
      <c r="F1438" s="2">
        <v>0</v>
      </c>
      <c r="G1438" s="2">
        <v>0</v>
      </c>
      <c r="H1438" s="2">
        <f t="shared" si="22"/>
        <v>0</v>
      </c>
      <c r="I1438" s="2" t="s">
        <v>59</v>
      </c>
      <c r="J1438" s="2" t="s">
        <v>59</v>
      </c>
    </row>
    <row r="1439" ht="19" customHeight="1" spans="1:10">
      <c r="A1439" s="2">
        <v>4</v>
      </c>
      <c r="B1439" s="2" t="s">
        <v>2998</v>
      </c>
      <c r="C1439" s="2" t="s">
        <v>179</v>
      </c>
      <c r="D1439" s="3">
        <v>20709.68</v>
      </c>
      <c r="E1439" s="3">
        <v>22038.4</v>
      </c>
      <c r="F1439" s="2">
        <v>0</v>
      </c>
      <c r="G1439" s="2">
        <v>1</v>
      </c>
      <c r="H1439" s="2">
        <f t="shared" si="22"/>
        <v>0</v>
      </c>
      <c r="I1439" s="2" t="s">
        <v>113</v>
      </c>
      <c r="J1439" s="2" t="s">
        <v>113</v>
      </c>
    </row>
    <row r="1440" ht="19" customHeight="1" spans="1:10">
      <c r="A1440" s="2">
        <v>4</v>
      </c>
      <c r="B1440" s="2" t="s">
        <v>326</v>
      </c>
      <c r="C1440" s="2" t="s">
        <v>179</v>
      </c>
      <c r="D1440" s="3">
        <v>22258.07</v>
      </c>
      <c r="E1440" s="3">
        <v>21457.2</v>
      </c>
      <c r="F1440" s="2">
        <v>0</v>
      </c>
      <c r="G1440" s="2">
        <v>1</v>
      </c>
      <c r="H1440" s="2">
        <f t="shared" si="22"/>
        <v>0</v>
      </c>
      <c r="I1440" s="2" t="s">
        <v>113</v>
      </c>
      <c r="J1440" s="2" t="s">
        <v>113</v>
      </c>
    </row>
    <row r="1441" ht="19" customHeight="1" spans="1:10">
      <c r="A1441" s="2">
        <v>4</v>
      </c>
      <c r="B1441" s="2" t="s">
        <v>336</v>
      </c>
      <c r="C1441" s="2" t="s">
        <v>179</v>
      </c>
      <c r="D1441" s="3">
        <v>20709.67</v>
      </c>
      <c r="E1441" s="3">
        <v>19500.5</v>
      </c>
      <c r="F1441" s="2">
        <v>0</v>
      </c>
      <c r="G1441" s="2">
        <v>1</v>
      </c>
      <c r="H1441" s="2">
        <f t="shared" si="22"/>
        <v>0</v>
      </c>
      <c r="I1441" s="2" t="s">
        <v>113</v>
      </c>
      <c r="J1441" s="2" t="s">
        <v>113</v>
      </c>
    </row>
    <row r="1442" ht="19" customHeight="1" spans="1:10">
      <c r="A1442" s="2">
        <v>4</v>
      </c>
      <c r="B1442" s="2" t="s">
        <v>3372</v>
      </c>
      <c r="C1442" s="2" t="s">
        <v>121</v>
      </c>
      <c r="D1442" s="3">
        <v>12000</v>
      </c>
      <c r="E1442" s="3">
        <v>13485.3</v>
      </c>
      <c r="F1442" s="2">
        <v>0</v>
      </c>
      <c r="G1442" s="2">
        <v>1</v>
      </c>
      <c r="H1442" s="2">
        <f t="shared" si="22"/>
        <v>0</v>
      </c>
      <c r="I1442" s="2" t="s">
        <v>113</v>
      </c>
      <c r="J1442" s="2" t="s">
        <v>113</v>
      </c>
    </row>
    <row r="1443" ht="19" customHeight="1" spans="1:10">
      <c r="A1443" s="2">
        <v>4</v>
      </c>
      <c r="B1443" s="2" t="s">
        <v>170</v>
      </c>
      <c r="C1443" s="2" t="s">
        <v>3273</v>
      </c>
      <c r="D1443" s="3">
        <v>10838.71</v>
      </c>
      <c r="E1443" s="3">
        <v>27805.9</v>
      </c>
      <c r="F1443" s="2">
        <v>5</v>
      </c>
      <c r="G1443" s="2">
        <v>3</v>
      </c>
      <c r="H1443" s="2">
        <f t="shared" si="22"/>
        <v>2</v>
      </c>
      <c r="I1443" s="2" t="s">
        <v>113</v>
      </c>
      <c r="J1443" s="2" t="s">
        <v>113</v>
      </c>
    </row>
    <row r="1444" ht="19" customHeight="1" spans="1:10">
      <c r="A1444" s="2">
        <v>4</v>
      </c>
      <c r="B1444" s="2" t="s">
        <v>526</v>
      </c>
      <c r="C1444" s="2" t="s">
        <v>3190</v>
      </c>
      <c r="D1444" s="3">
        <v>12000</v>
      </c>
      <c r="E1444" s="3">
        <v>13840.6</v>
      </c>
      <c r="F1444" s="2">
        <v>0</v>
      </c>
      <c r="G1444" s="2">
        <v>1</v>
      </c>
      <c r="H1444" s="2">
        <f t="shared" si="22"/>
        <v>0</v>
      </c>
      <c r="I1444" s="2" t="s">
        <v>113</v>
      </c>
      <c r="J1444" s="2" t="s">
        <v>113</v>
      </c>
    </row>
    <row r="1445" ht="19" customHeight="1" spans="1:10">
      <c r="A1445" s="2">
        <v>4</v>
      </c>
      <c r="B1445" s="2" t="s">
        <v>3103</v>
      </c>
      <c r="C1445" s="2" t="s">
        <v>3104</v>
      </c>
      <c r="D1445" s="3">
        <v>9801.84</v>
      </c>
      <c r="E1445" s="3">
        <v>14160.9</v>
      </c>
      <c r="F1445" s="2">
        <v>1</v>
      </c>
      <c r="G1445" s="2">
        <v>2</v>
      </c>
      <c r="H1445" s="2">
        <f t="shared" si="22"/>
        <v>0</v>
      </c>
      <c r="I1445" s="2" t="s">
        <v>59</v>
      </c>
      <c r="J1445" s="2" t="s">
        <v>113</v>
      </c>
    </row>
    <row r="1446" ht="19" customHeight="1" spans="1:10">
      <c r="A1446" s="2">
        <v>4</v>
      </c>
      <c r="B1446" s="2" t="s">
        <v>3148</v>
      </c>
      <c r="C1446" s="2" t="s">
        <v>3104</v>
      </c>
      <c r="D1446" s="3">
        <v>11785.71</v>
      </c>
      <c r="E1446" s="3">
        <v>16204.9</v>
      </c>
      <c r="F1446" s="2">
        <v>1</v>
      </c>
      <c r="G1446" s="2">
        <v>2</v>
      </c>
      <c r="H1446" s="2">
        <f t="shared" si="22"/>
        <v>0</v>
      </c>
      <c r="I1446" s="2" t="s">
        <v>59</v>
      </c>
      <c r="J1446" s="2" t="s">
        <v>113</v>
      </c>
    </row>
    <row r="1447" ht="19" customHeight="1" spans="1:10">
      <c r="A1447" s="2">
        <v>4</v>
      </c>
      <c r="B1447" s="2" t="s">
        <v>97</v>
      </c>
      <c r="C1447" s="2" t="s">
        <v>3104</v>
      </c>
      <c r="D1447" s="3">
        <v>10392.86</v>
      </c>
      <c r="E1447" s="3">
        <v>14098.5</v>
      </c>
      <c r="F1447" s="2">
        <v>1</v>
      </c>
      <c r="G1447" s="2">
        <v>2</v>
      </c>
      <c r="H1447" s="2">
        <f t="shared" si="22"/>
        <v>0</v>
      </c>
      <c r="I1447" s="2" t="s">
        <v>59</v>
      </c>
      <c r="J1447" s="2" t="s">
        <v>113</v>
      </c>
    </row>
    <row r="1448" ht="19" customHeight="1" spans="1:10">
      <c r="A1448" s="2">
        <v>5</v>
      </c>
      <c r="B1448" s="2" t="s">
        <v>355</v>
      </c>
      <c r="C1448" s="2" t="s">
        <v>356</v>
      </c>
      <c r="D1448" s="3">
        <v>15000</v>
      </c>
      <c r="E1448" s="3">
        <v>14614.5</v>
      </c>
      <c r="F1448" s="2">
        <v>0</v>
      </c>
      <c r="G1448" s="2">
        <v>0</v>
      </c>
      <c r="H1448" s="2">
        <f t="shared" si="22"/>
        <v>0</v>
      </c>
      <c r="I1448" s="2" t="s">
        <v>113</v>
      </c>
      <c r="J1448" s="2" t="s">
        <v>59</v>
      </c>
    </row>
    <row r="1449" ht="19" customHeight="1" spans="1:10">
      <c r="A1449" s="2">
        <v>5</v>
      </c>
      <c r="B1449" s="2" t="s">
        <v>3107</v>
      </c>
      <c r="C1449" s="2" t="s">
        <v>356</v>
      </c>
      <c r="D1449" s="3">
        <v>24354.84</v>
      </c>
      <c r="E1449" s="3">
        <v>35004.7</v>
      </c>
      <c r="F1449" s="2">
        <v>2</v>
      </c>
      <c r="G1449" s="2">
        <v>3</v>
      </c>
      <c r="H1449" s="2">
        <f t="shared" si="22"/>
        <v>0</v>
      </c>
      <c r="I1449" s="2" t="s">
        <v>113</v>
      </c>
      <c r="J1449" s="2" t="s">
        <v>59</v>
      </c>
    </row>
    <row r="1450" ht="19" customHeight="1" spans="1:10">
      <c r="A1450" s="2">
        <v>5</v>
      </c>
      <c r="B1450" s="2" t="s">
        <v>361</v>
      </c>
      <c r="C1450" s="2" t="s">
        <v>356</v>
      </c>
      <c r="D1450" s="3">
        <v>10000</v>
      </c>
      <c r="E1450" s="3">
        <v>9643.7</v>
      </c>
      <c r="F1450" s="2">
        <v>0</v>
      </c>
      <c r="G1450" s="2">
        <v>0</v>
      </c>
      <c r="H1450" s="2">
        <f t="shared" si="22"/>
        <v>0</v>
      </c>
      <c r="I1450" s="2" t="s">
        <v>113</v>
      </c>
      <c r="J1450" s="2" t="s">
        <v>59</v>
      </c>
    </row>
    <row r="1451" ht="19" customHeight="1" spans="1:10">
      <c r="A1451" s="2">
        <v>5</v>
      </c>
      <c r="B1451" s="2" t="s">
        <v>364</v>
      </c>
      <c r="C1451" s="2" t="s">
        <v>356</v>
      </c>
      <c r="D1451" s="3">
        <v>15000</v>
      </c>
      <c r="E1451" s="3">
        <v>10480.9</v>
      </c>
      <c r="F1451" s="2">
        <v>0</v>
      </c>
      <c r="G1451" s="2">
        <v>0</v>
      </c>
      <c r="H1451" s="2">
        <f t="shared" si="22"/>
        <v>0</v>
      </c>
      <c r="I1451" s="2" t="s">
        <v>113</v>
      </c>
      <c r="J1451" s="2" t="s">
        <v>59</v>
      </c>
    </row>
    <row r="1452" ht="19" customHeight="1" spans="1:10">
      <c r="A1452" s="2">
        <v>5</v>
      </c>
      <c r="B1452" s="2" t="s">
        <v>365</v>
      </c>
      <c r="C1452" s="2" t="s">
        <v>356</v>
      </c>
      <c r="D1452" s="3">
        <v>10483.87</v>
      </c>
      <c r="E1452" s="3">
        <v>7154.67</v>
      </c>
      <c r="F1452" s="2">
        <v>0</v>
      </c>
      <c r="G1452" s="2">
        <v>0</v>
      </c>
      <c r="H1452" s="2">
        <f t="shared" si="22"/>
        <v>0</v>
      </c>
      <c r="I1452" s="2" t="s">
        <v>59</v>
      </c>
      <c r="J1452" s="2" t="s">
        <v>59</v>
      </c>
    </row>
    <row r="1453" ht="19" customHeight="1" spans="1:10">
      <c r="A1453" s="2">
        <v>5</v>
      </c>
      <c r="B1453" s="2" t="s">
        <v>348</v>
      </c>
      <c r="C1453" s="2" t="s">
        <v>356</v>
      </c>
      <c r="D1453" s="3">
        <v>25000</v>
      </c>
      <c r="E1453" s="3">
        <v>17203.06</v>
      </c>
      <c r="F1453" s="2">
        <v>0</v>
      </c>
      <c r="G1453" s="2">
        <v>0</v>
      </c>
      <c r="H1453" s="2">
        <f t="shared" si="22"/>
        <v>0</v>
      </c>
      <c r="I1453" s="2" t="s">
        <v>59</v>
      </c>
      <c r="J1453" s="2" t="s">
        <v>59</v>
      </c>
    </row>
    <row r="1454" ht="19" customHeight="1" spans="1:10">
      <c r="A1454" s="2">
        <v>5</v>
      </c>
      <c r="B1454" s="2" t="s">
        <v>368</v>
      </c>
      <c r="C1454" s="2" t="s">
        <v>356</v>
      </c>
      <c r="D1454" s="3">
        <v>645.16</v>
      </c>
      <c r="E1454" s="3">
        <v>407.6</v>
      </c>
      <c r="F1454" s="2">
        <v>0</v>
      </c>
      <c r="G1454" s="2">
        <v>0</v>
      </c>
      <c r="H1454" s="2">
        <f t="shared" si="22"/>
        <v>0</v>
      </c>
      <c r="I1454" s="2" t="s">
        <v>59</v>
      </c>
      <c r="J1454" s="2" t="s">
        <v>59</v>
      </c>
    </row>
    <row r="1455" ht="19" customHeight="1" spans="1:10">
      <c r="A1455" s="2">
        <v>5</v>
      </c>
      <c r="B1455" s="2" t="s">
        <v>370</v>
      </c>
      <c r="C1455" s="2" t="s">
        <v>356</v>
      </c>
      <c r="D1455" s="3">
        <v>10483.87</v>
      </c>
      <c r="E1455" s="3">
        <v>5952.06</v>
      </c>
      <c r="F1455" s="2">
        <v>0</v>
      </c>
      <c r="G1455" s="2">
        <v>0</v>
      </c>
      <c r="H1455" s="2">
        <f t="shared" si="22"/>
        <v>0</v>
      </c>
      <c r="I1455" s="2" t="s">
        <v>59</v>
      </c>
      <c r="J1455" s="2" t="s">
        <v>59</v>
      </c>
    </row>
    <row r="1456" ht="19" customHeight="1" spans="1:10">
      <c r="A1456" s="2">
        <v>5</v>
      </c>
      <c r="B1456" s="2" t="s">
        <v>371</v>
      </c>
      <c r="C1456" s="2" t="s">
        <v>356</v>
      </c>
      <c r="D1456" s="3">
        <v>9166.67</v>
      </c>
      <c r="E1456" s="3">
        <v>14898.8</v>
      </c>
      <c r="F1456" s="2">
        <v>1</v>
      </c>
      <c r="G1456" s="2">
        <v>0</v>
      </c>
      <c r="H1456" s="2">
        <f t="shared" si="22"/>
        <v>1</v>
      </c>
      <c r="I1456" s="2" t="s">
        <v>113</v>
      </c>
      <c r="J1456" s="2" t="s">
        <v>59</v>
      </c>
    </row>
    <row r="1457" ht="19" customHeight="1" spans="1:10">
      <c r="A1457" s="2">
        <v>5</v>
      </c>
      <c r="B1457" s="2" t="s">
        <v>3162</v>
      </c>
      <c r="C1457" s="2" t="s">
        <v>356</v>
      </c>
      <c r="D1457" s="3">
        <v>25000</v>
      </c>
      <c r="E1457" s="3">
        <v>28828.51</v>
      </c>
      <c r="F1457" s="2">
        <v>0</v>
      </c>
      <c r="G1457" s="2">
        <v>1</v>
      </c>
      <c r="H1457" s="2">
        <f t="shared" si="22"/>
        <v>0</v>
      </c>
      <c r="I1457" s="2" t="s">
        <v>113</v>
      </c>
      <c r="J1457" s="2" t="s">
        <v>59</v>
      </c>
    </row>
    <row r="1458" ht="19" customHeight="1" spans="1:10">
      <c r="A1458" s="2">
        <v>5</v>
      </c>
      <c r="B1458" s="2" t="s">
        <v>375</v>
      </c>
      <c r="C1458" s="2" t="s">
        <v>356</v>
      </c>
      <c r="D1458" s="3">
        <v>25000</v>
      </c>
      <c r="E1458" s="3">
        <v>27954.1</v>
      </c>
      <c r="F1458" s="2">
        <v>0</v>
      </c>
      <c r="G1458" s="2">
        <v>0</v>
      </c>
      <c r="H1458" s="2">
        <f t="shared" si="22"/>
        <v>0</v>
      </c>
      <c r="I1458" s="2" t="s">
        <v>113</v>
      </c>
      <c r="J1458" s="2" t="s">
        <v>59</v>
      </c>
    </row>
    <row r="1459" ht="19" customHeight="1" spans="1:10">
      <c r="A1459" s="2">
        <v>5</v>
      </c>
      <c r="B1459" s="2" t="s">
        <v>3425</v>
      </c>
      <c r="C1459" s="2" t="s">
        <v>356</v>
      </c>
      <c r="D1459" s="3">
        <v>17500</v>
      </c>
      <c r="E1459" s="3">
        <v>10967.97</v>
      </c>
      <c r="F1459" s="2">
        <v>0</v>
      </c>
      <c r="G1459" s="2">
        <v>0</v>
      </c>
      <c r="H1459" s="2">
        <f t="shared" si="22"/>
        <v>0</v>
      </c>
      <c r="I1459" s="2" t="s">
        <v>59</v>
      </c>
      <c r="J1459" s="2" t="s">
        <v>59</v>
      </c>
    </row>
    <row r="1460" ht="19" customHeight="1" spans="1:10">
      <c r="A1460" s="2">
        <v>5</v>
      </c>
      <c r="B1460" s="2" t="s">
        <v>378</v>
      </c>
      <c r="C1460" s="2" t="s">
        <v>356</v>
      </c>
      <c r="D1460" s="3">
        <v>19285.71</v>
      </c>
      <c r="E1460" s="3">
        <v>27918.8</v>
      </c>
      <c r="F1460" s="2">
        <v>1</v>
      </c>
      <c r="G1460" s="2">
        <v>1</v>
      </c>
      <c r="H1460" s="2">
        <f t="shared" si="22"/>
        <v>0</v>
      </c>
      <c r="I1460" s="2" t="s">
        <v>113</v>
      </c>
      <c r="J1460" s="2" t="s">
        <v>59</v>
      </c>
    </row>
    <row r="1461" ht="19" customHeight="1" spans="1:10">
      <c r="A1461" s="2">
        <v>5</v>
      </c>
      <c r="B1461" s="2" t="s">
        <v>703</v>
      </c>
      <c r="C1461" s="2" t="s">
        <v>356</v>
      </c>
      <c r="D1461" s="3">
        <v>15000</v>
      </c>
      <c r="E1461" s="3">
        <v>32962.1</v>
      </c>
      <c r="F1461" s="2">
        <v>5</v>
      </c>
      <c r="G1461" s="2">
        <v>3</v>
      </c>
      <c r="H1461" s="2">
        <f t="shared" si="22"/>
        <v>2</v>
      </c>
      <c r="I1461" s="2" t="s">
        <v>113</v>
      </c>
      <c r="J1461" s="2" t="s">
        <v>59</v>
      </c>
    </row>
    <row r="1462" ht="19" customHeight="1" spans="1:10">
      <c r="A1462" s="2">
        <v>5</v>
      </c>
      <c r="B1462" s="2" t="s">
        <v>381</v>
      </c>
      <c r="C1462" s="2" t="s">
        <v>356</v>
      </c>
      <c r="D1462" s="3">
        <v>9166.67</v>
      </c>
      <c r="E1462" s="3">
        <v>10869.5</v>
      </c>
      <c r="F1462" s="2">
        <v>0</v>
      </c>
      <c r="G1462" s="2">
        <v>0</v>
      </c>
      <c r="H1462" s="2">
        <f t="shared" si="22"/>
        <v>0</v>
      </c>
      <c r="I1462" s="2" t="s">
        <v>113</v>
      </c>
      <c r="J1462" s="2" t="s">
        <v>59</v>
      </c>
    </row>
    <row r="1463" ht="19" customHeight="1" spans="1:10">
      <c r="A1463" s="2">
        <v>5</v>
      </c>
      <c r="B1463" s="2" t="s">
        <v>388</v>
      </c>
      <c r="C1463" s="2" t="s">
        <v>356</v>
      </c>
      <c r="D1463" s="3">
        <v>10000</v>
      </c>
      <c r="E1463" s="3">
        <v>17669.2</v>
      </c>
      <c r="F1463" s="2">
        <v>1</v>
      </c>
      <c r="G1463" s="2">
        <v>0</v>
      </c>
      <c r="H1463" s="2">
        <f t="shared" si="22"/>
        <v>1</v>
      </c>
      <c r="I1463" s="2" t="s">
        <v>113</v>
      </c>
      <c r="J1463" s="2" t="s">
        <v>59</v>
      </c>
    </row>
    <row r="1464" ht="19" customHeight="1" spans="1:10">
      <c r="A1464" s="2">
        <v>5</v>
      </c>
      <c r="B1464" s="2" t="s">
        <v>3438</v>
      </c>
      <c r="C1464" s="2" t="s">
        <v>356</v>
      </c>
      <c r="D1464" s="3">
        <v>19107.14</v>
      </c>
      <c r="E1464" s="3">
        <v>28773.3</v>
      </c>
      <c r="F1464" s="2">
        <v>1</v>
      </c>
      <c r="G1464" s="2">
        <v>1</v>
      </c>
      <c r="H1464" s="2">
        <f t="shared" si="22"/>
        <v>0</v>
      </c>
      <c r="I1464" s="2" t="s">
        <v>113</v>
      </c>
      <c r="J1464" s="2" t="s">
        <v>59</v>
      </c>
    </row>
    <row r="1465" ht="19" customHeight="1" spans="1:10">
      <c r="A1465" s="2">
        <v>5</v>
      </c>
      <c r="B1465" s="2" t="s">
        <v>390</v>
      </c>
      <c r="C1465" s="2" t="s">
        <v>356</v>
      </c>
      <c r="D1465" s="3">
        <v>25000</v>
      </c>
      <c r="E1465" s="3">
        <v>13305.14</v>
      </c>
      <c r="F1465" s="2">
        <v>0</v>
      </c>
      <c r="G1465" s="2">
        <v>0</v>
      </c>
      <c r="H1465" s="2">
        <f t="shared" si="22"/>
        <v>0</v>
      </c>
      <c r="I1465" s="2" t="s">
        <v>59</v>
      </c>
      <c r="J1465" s="2" t="s">
        <v>59</v>
      </c>
    </row>
    <row r="1466" ht="19" customHeight="1" spans="1:10">
      <c r="A1466" s="2">
        <v>5</v>
      </c>
      <c r="B1466" s="2" t="s">
        <v>396</v>
      </c>
      <c r="C1466" s="2" t="s">
        <v>356</v>
      </c>
      <c r="D1466" s="3">
        <v>23000</v>
      </c>
      <c r="E1466" s="3">
        <v>4959.9</v>
      </c>
      <c r="F1466" s="2">
        <v>0</v>
      </c>
      <c r="G1466" s="2">
        <v>0</v>
      </c>
      <c r="H1466" s="2">
        <f t="shared" si="22"/>
        <v>0</v>
      </c>
      <c r="I1466" s="2" t="s">
        <v>59</v>
      </c>
      <c r="J1466" s="2" t="s">
        <v>59</v>
      </c>
    </row>
    <row r="1467" ht="19" customHeight="1" spans="1:10">
      <c r="A1467" s="2">
        <v>5</v>
      </c>
      <c r="B1467" s="2" t="s">
        <v>397</v>
      </c>
      <c r="C1467" s="2" t="s">
        <v>356</v>
      </c>
      <c r="D1467" s="3">
        <v>645.16</v>
      </c>
      <c r="E1467" s="3">
        <v>683.8</v>
      </c>
      <c r="F1467" s="2">
        <v>0</v>
      </c>
      <c r="G1467" s="2">
        <v>0</v>
      </c>
      <c r="H1467" s="2">
        <f t="shared" si="22"/>
        <v>0</v>
      </c>
      <c r="I1467" s="2" t="s">
        <v>113</v>
      </c>
      <c r="J1467" s="2" t="s">
        <v>59</v>
      </c>
    </row>
    <row r="1468" ht="19" customHeight="1" spans="1:10">
      <c r="A1468" s="2">
        <v>5</v>
      </c>
      <c r="B1468" s="2" t="s">
        <v>398</v>
      </c>
      <c r="C1468" s="2" t="s">
        <v>356</v>
      </c>
      <c r="D1468" s="3">
        <v>25000</v>
      </c>
      <c r="E1468" s="3">
        <v>14034.57</v>
      </c>
      <c r="F1468" s="2">
        <v>0</v>
      </c>
      <c r="G1468" s="2">
        <v>0</v>
      </c>
      <c r="H1468" s="2">
        <f t="shared" si="22"/>
        <v>0</v>
      </c>
      <c r="I1468" s="2" t="s">
        <v>113</v>
      </c>
      <c r="J1468" s="2" t="s">
        <v>59</v>
      </c>
    </row>
    <row r="1469" ht="19" customHeight="1" spans="1:10">
      <c r="A1469" s="2">
        <v>5</v>
      </c>
      <c r="B1469" s="2" t="s">
        <v>399</v>
      </c>
      <c r="C1469" s="2" t="s">
        <v>356</v>
      </c>
      <c r="D1469" s="3">
        <v>387.1</v>
      </c>
      <c r="E1469" s="3">
        <v>178.3</v>
      </c>
      <c r="F1469" s="2">
        <v>0</v>
      </c>
      <c r="G1469" s="2">
        <v>0</v>
      </c>
      <c r="H1469" s="2">
        <f t="shared" si="22"/>
        <v>0</v>
      </c>
      <c r="I1469" s="2" t="s">
        <v>113</v>
      </c>
      <c r="J1469" s="2" t="s">
        <v>59</v>
      </c>
    </row>
    <row r="1470" ht="19" customHeight="1" spans="1:10">
      <c r="A1470" s="2">
        <v>5</v>
      </c>
      <c r="B1470" s="2" t="s">
        <v>3443</v>
      </c>
      <c r="C1470" s="2" t="s">
        <v>356</v>
      </c>
      <c r="D1470" s="3">
        <v>12000</v>
      </c>
      <c r="E1470" s="3">
        <v>28778.8</v>
      </c>
      <c r="F1470" s="2">
        <v>5</v>
      </c>
      <c r="G1470" s="2">
        <v>3</v>
      </c>
      <c r="H1470" s="2">
        <f t="shared" si="22"/>
        <v>2</v>
      </c>
      <c r="I1470" s="2" t="s">
        <v>113</v>
      </c>
      <c r="J1470" s="2" t="s">
        <v>59</v>
      </c>
    </row>
    <row r="1471" ht="19" customHeight="1" spans="1:10">
      <c r="A1471" s="2">
        <v>5</v>
      </c>
      <c r="B1471" s="2" t="s">
        <v>400</v>
      </c>
      <c r="C1471" s="2" t="s">
        <v>356</v>
      </c>
      <c r="D1471" s="3">
        <v>15000</v>
      </c>
      <c r="E1471" s="3">
        <v>20664.1</v>
      </c>
      <c r="F1471" s="2">
        <v>1</v>
      </c>
      <c r="G1471" s="2">
        <v>1</v>
      </c>
      <c r="H1471" s="2">
        <f t="shared" si="22"/>
        <v>0</v>
      </c>
      <c r="I1471" s="2" t="s">
        <v>113</v>
      </c>
      <c r="J1471" s="2" t="s">
        <v>59</v>
      </c>
    </row>
    <row r="1472" ht="19" customHeight="1" spans="1:10">
      <c r="A1472" s="2">
        <v>5</v>
      </c>
      <c r="B1472" s="2" t="s">
        <v>401</v>
      </c>
      <c r="C1472" s="2" t="s">
        <v>356</v>
      </c>
      <c r="D1472" s="3">
        <v>15000</v>
      </c>
      <c r="E1472" s="3">
        <v>13647.2</v>
      </c>
      <c r="F1472" s="2">
        <v>0</v>
      </c>
      <c r="G1472" s="2">
        <v>0</v>
      </c>
      <c r="H1472" s="2">
        <f t="shared" si="22"/>
        <v>0</v>
      </c>
      <c r="I1472" s="2" t="s">
        <v>113</v>
      </c>
      <c r="J1472" s="2" t="s">
        <v>59</v>
      </c>
    </row>
    <row r="1473" ht="19" customHeight="1" spans="1:10">
      <c r="A1473" s="2">
        <v>5</v>
      </c>
      <c r="B1473" s="2" t="s">
        <v>402</v>
      </c>
      <c r="C1473" s="2" t="s">
        <v>356</v>
      </c>
      <c r="D1473" s="3">
        <v>15000</v>
      </c>
      <c r="E1473" s="3">
        <v>10959.2</v>
      </c>
      <c r="F1473" s="2">
        <v>0</v>
      </c>
      <c r="G1473" s="2">
        <v>0</v>
      </c>
      <c r="H1473" s="2">
        <f t="shared" si="22"/>
        <v>0</v>
      </c>
      <c r="I1473" s="2" t="s">
        <v>59</v>
      </c>
      <c r="J1473" s="2" t="s">
        <v>59</v>
      </c>
    </row>
    <row r="1474" ht="19" customHeight="1" spans="1:10">
      <c r="A1474" s="2">
        <v>5</v>
      </c>
      <c r="B1474" s="2" t="s">
        <v>405</v>
      </c>
      <c r="C1474" s="2" t="s">
        <v>356</v>
      </c>
      <c r="D1474" s="3">
        <v>15000</v>
      </c>
      <c r="E1474" s="3">
        <v>22793.5</v>
      </c>
      <c r="F1474" s="2">
        <v>2</v>
      </c>
      <c r="G1474" s="2">
        <v>2</v>
      </c>
      <c r="H1474" s="2">
        <f t="shared" ref="H1474:H1537" si="23">MAX(0,F1474-G1474)</f>
        <v>0</v>
      </c>
      <c r="I1474" s="2" t="s">
        <v>113</v>
      </c>
      <c r="J1474" s="2" t="s">
        <v>59</v>
      </c>
    </row>
    <row r="1475" ht="19" customHeight="1" spans="1:10">
      <c r="A1475" s="2">
        <v>5</v>
      </c>
      <c r="B1475" s="2" t="s">
        <v>406</v>
      </c>
      <c r="C1475" s="2" t="s">
        <v>356</v>
      </c>
      <c r="D1475" s="3">
        <v>967.74</v>
      </c>
      <c r="E1475" s="3">
        <v>500.86</v>
      </c>
      <c r="F1475" s="2">
        <v>0</v>
      </c>
      <c r="G1475" s="2">
        <v>0</v>
      </c>
      <c r="H1475" s="2">
        <f t="shared" si="23"/>
        <v>0</v>
      </c>
      <c r="I1475" s="2" t="s">
        <v>113</v>
      </c>
      <c r="J1475" s="2" t="s">
        <v>59</v>
      </c>
    </row>
    <row r="1476" ht="19" customHeight="1" spans="1:10">
      <c r="A1476" s="2">
        <v>5</v>
      </c>
      <c r="B1476" s="2" t="s">
        <v>407</v>
      </c>
      <c r="C1476" s="2" t="s">
        <v>356</v>
      </c>
      <c r="D1476" s="3">
        <v>15000</v>
      </c>
      <c r="E1476" s="3">
        <v>13753.5</v>
      </c>
      <c r="F1476" s="2">
        <v>0</v>
      </c>
      <c r="G1476" s="2">
        <v>1</v>
      </c>
      <c r="H1476" s="2">
        <f t="shared" si="23"/>
        <v>0</v>
      </c>
      <c r="I1476" s="2" t="s">
        <v>113</v>
      </c>
      <c r="J1476" s="2" t="s">
        <v>59</v>
      </c>
    </row>
    <row r="1477" ht="19" customHeight="1" spans="1:10">
      <c r="A1477" s="2">
        <v>5</v>
      </c>
      <c r="B1477" s="2" t="s">
        <v>408</v>
      </c>
      <c r="C1477" s="2" t="s">
        <v>356</v>
      </c>
      <c r="D1477" s="3">
        <v>10000</v>
      </c>
      <c r="E1477" s="3">
        <v>13714.8</v>
      </c>
      <c r="F1477" s="2">
        <v>0</v>
      </c>
      <c r="G1477" s="2">
        <v>0</v>
      </c>
      <c r="H1477" s="2">
        <f t="shared" si="23"/>
        <v>0</v>
      </c>
      <c r="I1477" s="2" t="s">
        <v>113</v>
      </c>
      <c r="J1477" s="2" t="s">
        <v>59</v>
      </c>
    </row>
    <row r="1478" ht="19" customHeight="1" spans="1:10">
      <c r="A1478" s="2">
        <v>5</v>
      </c>
      <c r="B1478" s="2" t="s">
        <v>409</v>
      </c>
      <c r="C1478" s="2" t="s">
        <v>356</v>
      </c>
      <c r="D1478" s="3">
        <v>19642.86</v>
      </c>
      <c r="E1478" s="3">
        <v>25787.2</v>
      </c>
      <c r="F1478" s="2">
        <v>1</v>
      </c>
      <c r="G1478" s="2">
        <v>1</v>
      </c>
      <c r="H1478" s="2">
        <f t="shared" si="23"/>
        <v>0</v>
      </c>
      <c r="I1478" s="2" t="s">
        <v>113</v>
      </c>
      <c r="J1478" s="2" t="s">
        <v>59</v>
      </c>
    </row>
    <row r="1479" ht="19" customHeight="1" spans="1:10">
      <c r="A1479" s="2">
        <v>5</v>
      </c>
      <c r="B1479" s="2" t="s">
        <v>3261</v>
      </c>
      <c r="C1479" s="2" t="s">
        <v>356</v>
      </c>
      <c r="D1479" s="3">
        <v>25000</v>
      </c>
      <c r="E1479" s="3">
        <v>27667.9</v>
      </c>
      <c r="F1479" s="2">
        <v>0</v>
      </c>
      <c r="G1479" s="2">
        <v>0</v>
      </c>
      <c r="H1479" s="2">
        <f t="shared" si="23"/>
        <v>0</v>
      </c>
      <c r="I1479" s="2" t="s">
        <v>113</v>
      </c>
      <c r="J1479" s="2" t="s">
        <v>59</v>
      </c>
    </row>
    <row r="1480" ht="19" customHeight="1" spans="1:10">
      <c r="A1480" s="2">
        <v>5</v>
      </c>
      <c r="B1480" s="2" t="s">
        <v>413</v>
      </c>
      <c r="C1480" s="2" t="s">
        <v>356</v>
      </c>
      <c r="D1480" s="3">
        <v>25000</v>
      </c>
      <c r="E1480" s="3">
        <v>29751.49</v>
      </c>
      <c r="F1480" s="2">
        <v>0</v>
      </c>
      <c r="G1480" s="2">
        <v>1</v>
      </c>
      <c r="H1480" s="2">
        <f t="shared" si="23"/>
        <v>0</v>
      </c>
      <c r="I1480" s="2" t="s">
        <v>113</v>
      </c>
      <c r="J1480" s="2" t="s">
        <v>59</v>
      </c>
    </row>
    <row r="1481" ht="19" customHeight="1" spans="1:10">
      <c r="A1481" s="2">
        <v>5</v>
      </c>
      <c r="B1481" s="2" t="s">
        <v>294</v>
      </c>
      <c r="C1481" s="2" t="s">
        <v>356</v>
      </c>
      <c r="D1481" s="3">
        <v>25000</v>
      </c>
      <c r="E1481" s="3">
        <v>5816.25</v>
      </c>
      <c r="F1481" s="2">
        <v>0</v>
      </c>
      <c r="G1481" s="2">
        <v>0</v>
      </c>
      <c r="H1481" s="2">
        <f t="shared" si="23"/>
        <v>0</v>
      </c>
      <c r="I1481" s="2" t="s">
        <v>59</v>
      </c>
      <c r="J1481" s="2" t="s">
        <v>59</v>
      </c>
    </row>
    <row r="1482" ht="19" customHeight="1" spans="1:10">
      <c r="A1482" s="2">
        <v>5</v>
      </c>
      <c r="B1482" s="2" t="s">
        <v>417</v>
      </c>
      <c r="C1482" s="2" t="s">
        <v>356</v>
      </c>
      <c r="D1482" s="3">
        <v>15000</v>
      </c>
      <c r="E1482" s="3">
        <v>20150.7</v>
      </c>
      <c r="F1482" s="2">
        <v>1</v>
      </c>
      <c r="G1482" s="2">
        <v>0</v>
      </c>
      <c r="H1482" s="2">
        <f t="shared" si="23"/>
        <v>1</v>
      </c>
      <c r="I1482" s="2" t="s">
        <v>113</v>
      </c>
      <c r="J1482" s="2" t="s">
        <v>59</v>
      </c>
    </row>
    <row r="1483" ht="19" customHeight="1" spans="1:10">
      <c r="A1483" s="2">
        <v>5</v>
      </c>
      <c r="B1483" s="2" t="s">
        <v>3299</v>
      </c>
      <c r="C1483" s="2" t="s">
        <v>356</v>
      </c>
      <c r="D1483" s="3">
        <v>15000</v>
      </c>
      <c r="E1483" s="3">
        <v>29096.9</v>
      </c>
      <c r="F1483" s="2">
        <v>4</v>
      </c>
      <c r="G1483" s="2">
        <v>3</v>
      </c>
      <c r="H1483" s="2">
        <f t="shared" si="23"/>
        <v>1</v>
      </c>
      <c r="I1483" s="2" t="s">
        <v>113</v>
      </c>
      <c r="J1483" s="2" t="s">
        <v>59</v>
      </c>
    </row>
    <row r="1484" ht="19" customHeight="1" spans="1:10">
      <c r="A1484" s="2">
        <v>5</v>
      </c>
      <c r="B1484" s="2" t="s">
        <v>418</v>
      </c>
      <c r="C1484" s="2" t="s">
        <v>356</v>
      </c>
      <c r="D1484" s="3">
        <v>15000</v>
      </c>
      <c r="E1484" s="3">
        <v>16994.7</v>
      </c>
      <c r="F1484" s="2">
        <v>0</v>
      </c>
      <c r="G1484" s="2">
        <v>0</v>
      </c>
      <c r="H1484" s="2">
        <f t="shared" si="23"/>
        <v>0</v>
      </c>
      <c r="I1484" s="2" t="s">
        <v>113</v>
      </c>
      <c r="J1484" s="2" t="s">
        <v>59</v>
      </c>
    </row>
    <row r="1485" ht="19" customHeight="1" spans="1:10">
      <c r="A1485" s="2">
        <v>5</v>
      </c>
      <c r="B1485" s="2" t="s">
        <v>420</v>
      </c>
      <c r="C1485" s="2" t="s">
        <v>356</v>
      </c>
      <c r="D1485" s="3">
        <v>15000</v>
      </c>
      <c r="E1485" s="3">
        <v>34266.4</v>
      </c>
      <c r="F1485" s="2">
        <v>6</v>
      </c>
      <c r="G1485" s="2">
        <v>4</v>
      </c>
      <c r="H1485" s="2">
        <f t="shared" si="23"/>
        <v>2</v>
      </c>
      <c r="I1485" s="2" t="s">
        <v>113</v>
      </c>
      <c r="J1485" s="2" t="s">
        <v>59</v>
      </c>
    </row>
    <row r="1486" ht="19" customHeight="1" spans="1:10">
      <c r="A1486" s="2">
        <v>5</v>
      </c>
      <c r="B1486" s="2" t="s">
        <v>3316</v>
      </c>
      <c r="C1486" s="2" t="s">
        <v>356</v>
      </c>
      <c r="D1486" s="3">
        <v>15000</v>
      </c>
      <c r="E1486" s="3">
        <v>28415.7</v>
      </c>
      <c r="F1486" s="2">
        <v>4</v>
      </c>
      <c r="G1486" s="2">
        <v>2</v>
      </c>
      <c r="H1486" s="2">
        <f t="shared" si="23"/>
        <v>2</v>
      </c>
      <c r="I1486" s="2" t="s">
        <v>113</v>
      </c>
      <c r="J1486" s="2" t="s">
        <v>59</v>
      </c>
    </row>
    <row r="1487" ht="19" customHeight="1" spans="1:10">
      <c r="A1487" s="2">
        <v>5</v>
      </c>
      <c r="B1487" s="2" t="s">
        <v>421</v>
      </c>
      <c r="C1487" s="2" t="s">
        <v>356</v>
      </c>
      <c r="D1487" s="3">
        <v>15000</v>
      </c>
      <c r="E1487" s="3">
        <v>11333.1</v>
      </c>
      <c r="F1487" s="2">
        <v>0</v>
      </c>
      <c r="G1487" s="2">
        <v>0</v>
      </c>
      <c r="H1487" s="2">
        <f t="shared" si="23"/>
        <v>0</v>
      </c>
      <c r="I1487" s="2" t="s">
        <v>59</v>
      </c>
      <c r="J1487" s="2" t="s">
        <v>59</v>
      </c>
    </row>
    <row r="1488" ht="19" customHeight="1" spans="1:10">
      <c r="A1488" s="2">
        <v>5</v>
      </c>
      <c r="B1488" s="2" t="s">
        <v>423</v>
      </c>
      <c r="C1488" s="2" t="s">
        <v>356</v>
      </c>
      <c r="D1488" s="3">
        <v>15000</v>
      </c>
      <c r="E1488" s="3">
        <v>11827.5</v>
      </c>
      <c r="F1488" s="2">
        <v>0</v>
      </c>
      <c r="G1488" s="2">
        <v>0</v>
      </c>
      <c r="H1488" s="2">
        <f t="shared" si="23"/>
        <v>0</v>
      </c>
      <c r="I1488" s="2" t="s">
        <v>113</v>
      </c>
      <c r="J1488" s="2" t="s">
        <v>59</v>
      </c>
    </row>
    <row r="1489" ht="19" customHeight="1" spans="1:10">
      <c r="A1489" s="2">
        <v>5</v>
      </c>
      <c r="B1489" s="2" t="s">
        <v>424</v>
      </c>
      <c r="C1489" s="2" t="s">
        <v>356</v>
      </c>
      <c r="D1489" s="3">
        <v>15000</v>
      </c>
      <c r="E1489" s="3">
        <v>12142.8</v>
      </c>
      <c r="F1489" s="2">
        <v>0</v>
      </c>
      <c r="G1489" s="2">
        <v>0</v>
      </c>
      <c r="H1489" s="2">
        <f t="shared" si="23"/>
        <v>0</v>
      </c>
      <c r="I1489" s="2" t="s">
        <v>113</v>
      </c>
      <c r="J1489" s="2" t="s">
        <v>59</v>
      </c>
    </row>
    <row r="1490" ht="19" customHeight="1" spans="1:10">
      <c r="A1490" s="2">
        <v>5</v>
      </c>
      <c r="B1490" s="2" t="s">
        <v>426</v>
      </c>
      <c r="C1490" s="2" t="s">
        <v>356</v>
      </c>
      <c r="D1490" s="3">
        <v>15000</v>
      </c>
      <c r="E1490" s="3">
        <v>8886.7</v>
      </c>
      <c r="F1490" s="2">
        <v>0</v>
      </c>
      <c r="G1490" s="2">
        <v>0</v>
      </c>
      <c r="H1490" s="2">
        <f t="shared" si="23"/>
        <v>0</v>
      </c>
      <c r="I1490" s="2" t="s">
        <v>59</v>
      </c>
      <c r="J1490" s="2" t="s">
        <v>59</v>
      </c>
    </row>
    <row r="1491" ht="19" customHeight="1" spans="1:10">
      <c r="A1491" s="2">
        <v>5</v>
      </c>
      <c r="B1491" s="2" t="s">
        <v>427</v>
      </c>
      <c r="C1491" s="2" t="s">
        <v>356</v>
      </c>
      <c r="D1491" s="3">
        <v>15000</v>
      </c>
      <c r="E1491" s="3">
        <v>13442</v>
      </c>
      <c r="F1491" s="2">
        <v>0</v>
      </c>
      <c r="G1491" s="2">
        <v>0</v>
      </c>
      <c r="H1491" s="2">
        <f t="shared" si="23"/>
        <v>0</v>
      </c>
      <c r="I1491" s="2" t="s">
        <v>113</v>
      </c>
      <c r="J1491" s="2" t="s">
        <v>59</v>
      </c>
    </row>
    <row r="1492" ht="19" customHeight="1" spans="1:10">
      <c r="A1492" s="2">
        <v>5</v>
      </c>
      <c r="B1492" s="2" t="s">
        <v>3345</v>
      </c>
      <c r="C1492" s="2" t="s">
        <v>356</v>
      </c>
      <c r="D1492" s="3">
        <v>15000</v>
      </c>
      <c r="E1492" s="3">
        <v>8807.9</v>
      </c>
      <c r="F1492" s="2">
        <v>0</v>
      </c>
      <c r="G1492" s="2">
        <v>0</v>
      </c>
      <c r="H1492" s="2">
        <f t="shared" si="23"/>
        <v>0</v>
      </c>
      <c r="I1492" s="2" t="s">
        <v>113</v>
      </c>
      <c r="J1492" s="2" t="s">
        <v>59</v>
      </c>
    </row>
    <row r="1493" ht="19" customHeight="1" spans="1:10">
      <c r="A1493" s="2">
        <v>5</v>
      </c>
      <c r="B1493" s="2" t="s">
        <v>428</v>
      </c>
      <c r="C1493" s="2" t="s">
        <v>356</v>
      </c>
      <c r="D1493" s="3">
        <v>15000</v>
      </c>
      <c r="E1493" s="3">
        <v>14778.3</v>
      </c>
      <c r="F1493" s="2">
        <v>0</v>
      </c>
      <c r="G1493" s="2">
        <v>0</v>
      </c>
      <c r="H1493" s="2">
        <f t="shared" si="23"/>
        <v>0</v>
      </c>
      <c r="I1493" s="2" t="s">
        <v>113</v>
      </c>
      <c r="J1493" s="2" t="s">
        <v>59</v>
      </c>
    </row>
    <row r="1494" ht="19" customHeight="1" spans="1:10">
      <c r="A1494" s="2">
        <v>5</v>
      </c>
      <c r="B1494" s="2" t="s">
        <v>429</v>
      </c>
      <c r="C1494" s="2" t="s">
        <v>356</v>
      </c>
      <c r="D1494" s="3">
        <v>15000</v>
      </c>
      <c r="E1494" s="3">
        <v>10278.6</v>
      </c>
      <c r="F1494" s="2">
        <v>0</v>
      </c>
      <c r="G1494" s="2">
        <v>0</v>
      </c>
      <c r="H1494" s="2">
        <f t="shared" si="23"/>
        <v>0</v>
      </c>
      <c r="I1494" s="2" t="s">
        <v>113</v>
      </c>
      <c r="J1494" s="2" t="s">
        <v>59</v>
      </c>
    </row>
    <row r="1495" ht="19" customHeight="1" spans="1:10">
      <c r="A1495" s="2">
        <v>5</v>
      </c>
      <c r="B1495" s="2" t="s">
        <v>430</v>
      </c>
      <c r="C1495" s="2" t="s">
        <v>356</v>
      </c>
      <c r="D1495" s="3">
        <v>15000</v>
      </c>
      <c r="E1495" s="3">
        <v>40330.2</v>
      </c>
      <c r="F1495" s="2">
        <v>8</v>
      </c>
      <c r="G1495" s="2">
        <v>3</v>
      </c>
      <c r="H1495" s="2">
        <f t="shared" si="23"/>
        <v>5</v>
      </c>
      <c r="I1495" s="2" t="s">
        <v>113</v>
      </c>
      <c r="J1495" s="2" t="s">
        <v>59</v>
      </c>
    </row>
    <row r="1496" ht="19" customHeight="1" spans="1:10">
      <c r="A1496" s="2">
        <v>5</v>
      </c>
      <c r="B1496" s="2" t="s">
        <v>431</v>
      </c>
      <c r="C1496" s="2" t="s">
        <v>356</v>
      </c>
      <c r="D1496" s="3">
        <v>15000</v>
      </c>
      <c r="E1496" s="3">
        <v>22855.3</v>
      </c>
      <c r="F1496" s="2">
        <v>2</v>
      </c>
      <c r="G1496" s="2">
        <v>3</v>
      </c>
      <c r="H1496" s="2">
        <f t="shared" si="23"/>
        <v>0</v>
      </c>
      <c r="I1496" s="2" t="s">
        <v>113</v>
      </c>
      <c r="J1496" s="2" t="s">
        <v>59</v>
      </c>
    </row>
    <row r="1497" ht="19" customHeight="1" spans="1:10">
      <c r="A1497" s="2">
        <v>5</v>
      </c>
      <c r="B1497" s="2" t="s">
        <v>704</v>
      </c>
      <c r="C1497" s="2" t="s">
        <v>356</v>
      </c>
      <c r="D1497" s="3">
        <v>15000</v>
      </c>
      <c r="E1497" s="3">
        <v>35776.5</v>
      </c>
      <c r="F1497" s="2">
        <v>6</v>
      </c>
      <c r="G1497" s="2">
        <v>3</v>
      </c>
      <c r="H1497" s="2">
        <f t="shared" si="23"/>
        <v>3</v>
      </c>
      <c r="I1497" s="2" t="s">
        <v>113</v>
      </c>
      <c r="J1497" s="2" t="s">
        <v>59</v>
      </c>
    </row>
    <row r="1498" ht="19" customHeight="1" spans="1:10">
      <c r="A1498" s="2">
        <v>5</v>
      </c>
      <c r="B1498" s="2" t="s">
        <v>433</v>
      </c>
      <c r="C1498" s="2" t="s">
        <v>356</v>
      </c>
      <c r="D1498" s="3">
        <v>387.1</v>
      </c>
      <c r="E1498" s="3">
        <v>55.5</v>
      </c>
      <c r="F1498" s="2">
        <v>0</v>
      </c>
      <c r="G1498" s="2">
        <v>0</v>
      </c>
      <c r="H1498" s="2">
        <f t="shared" si="23"/>
        <v>0</v>
      </c>
      <c r="I1498" s="2" t="s">
        <v>113</v>
      </c>
      <c r="J1498" s="2" t="s">
        <v>59</v>
      </c>
    </row>
    <row r="1499" ht="19" customHeight="1" spans="1:10">
      <c r="A1499" s="2">
        <v>5</v>
      </c>
      <c r="B1499" s="2" t="s">
        <v>434</v>
      </c>
      <c r="C1499" s="2" t="s">
        <v>356</v>
      </c>
      <c r="D1499" s="3">
        <v>6870.97</v>
      </c>
      <c r="E1499" s="3">
        <v>21519.6</v>
      </c>
      <c r="F1499" s="2">
        <v>4</v>
      </c>
      <c r="G1499" s="2">
        <v>1</v>
      </c>
      <c r="H1499" s="2">
        <f t="shared" si="23"/>
        <v>3</v>
      </c>
      <c r="I1499" s="2" t="s">
        <v>113</v>
      </c>
      <c r="J1499" s="2" t="s">
        <v>59</v>
      </c>
    </row>
    <row r="1500" ht="19" customHeight="1" spans="1:10">
      <c r="A1500" s="2">
        <v>5</v>
      </c>
      <c r="B1500" s="2" t="s">
        <v>435</v>
      </c>
      <c r="C1500" s="2" t="s">
        <v>356</v>
      </c>
      <c r="D1500" s="3">
        <v>15000</v>
      </c>
      <c r="E1500" s="3">
        <v>29614.1</v>
      </c>
      <c r="F1500" s="2">
        <v>4</v>
      </c>
      <c r="G1500" s="2">
        <v>2</v>
      </c>
      <c r="H1500" s="2">
        <f t="shared" si="23"/>
        <v>2</v>
      </c>
      <c r="I1500" s="2" t="s">
        <v>113</v>
      </c>
      <c r="J1500" s="2" t="s">
        <v>59</v>
      </c>
    </row>
    <row r="1501" ht="19" customHeight="1" spans="1:10">
      <c r="A1501" s="2">
        <v>5</v>
      </c>
      <c r="B1501" s="2" t="s">
        <v>436</v>
      </c>
      <c r="C1501" s="2" t="s">
        <v>356</v>
      </c>
      <c r="D1501" s="3">
        <v>15000</v>
      </c>
      <c r="E1501" s="3">
        <v>25886</v>
      </c>
      <c r="F1501" s="2">
        <v>3</v>
      </c>
      <c r="G1501" s="2">
        <v>2</v>
      </c>
      <c r="H1501" s="2">
        <f t="shared" si="23"/>
        <v>1</v>
      </c>
      <c r="I1501" s="2" t="s">
        <v>113</v>
      </c>
      <c r="J1501" s="2" t="s">
        <v>59</v>
      </c>
    </row>
    <row r="1502" ht="19" customHeight="1" spans="1:10">
      <c r="A1502" s="2">
        <v>5</v>
      </c>
      <c r="B1502" s="2" t="s">
        <v>3396</v>
      </c>
      <c r="C1502" s="2" t="s">
        <v>356</v>
      </c>
      <c r="D1502" s="3">
        <v>15000</v>
      </c>
      <c r="E1502" s="3">
        <v>19660.1</v>
      </c>
      <c r="F1502" s="2">
        <v>1</v>
      </c>
      <c r="G1502" s="2">
        <v>1</v>
      </c>
      <c r="H1502" s="2">
        <f t="shared" si="23"/>
        <v>0</v>
      </c>
      <c r="I1502" s="2" t="s">
        <v>113</v>
      </c>
      <c r="J1502" s="2" t="s">
        <v>59</v>
      </c>
    </row>
    <row r="1503" ht="19" customHeight="1" spans="1:10">
      <c r="A1503" s="2">
        <v>5</v>
      </c>
      <c r="B1503" s="2" t="s">
        <v>178</v>
      </c>
      <c r="C1503" s="2" t="s">
        <v>179</v>
      </c>
      <c r="D1503" s="3">
        <v>29225.81</v>
      </c>
      <c r="E1503" s="3">
        <v>20950</v>
      </c>
      <c r="F1503" s="2">
        <v>0</v>
      </c>
      <c r="G1503" s="2">
        <v>0</v>
      </c>
      <c r="H1503" s="2">
        <f t="shared" si="23"/>
        <v>0</v>
      </c>
      <c r="I1503" s="2" t="s">
        <v>113</v>
      </c>
      <c r="J1503" s="2" t="s">
        <v>59</v>
      </c>
    </row>
    <row r="1504" ht="19" customHeight="1" spans="1:10">
      <c r="A1504" s="2">
        <v>5</v>
      </c>
      <c r="B1504" s="2" t="s">
        <v>182</v>
      </c>
      <c r="C1504" s="2" t="s">
        <v>179</v>
      </c>
      <c r="D1504" s="3">
        <v>13161.29</v>
      </c>
      <c r="E1504" s="3">
        <v>24881.4</v>
      </c>
      <c r="F1504" s="2">
        <v>1</v>
      </c>
      <c r="G1504" s="2">
        <v>1</v>
      </c>
      <c r="H1504" s="2">
        <f t="shared" si="23"/>
        <v>0</v>
      </c>
      <c r="I1504" s="2" t="s">
        <v>113</v>
      </c>
      <c r="J1504" s="2" t="s">
        <v>59</v>
      </c>
    </row>
    <row r="1505" ht="19" customHeight="1" spans="1:10">
      <c r="A1505" s="2">
        <v>5</v>
      </c>
      <c r="B1505" s="2" t="s">
        <v>185</v>
      </c>
      <c r="C1505" s="2" t="s">
        <v>179</v>
      </c>
      <c r="D1505" s="3">
        <v>27290.31</v>
      </c>
      <c r="E1505" s="3">
        <v>43053.6</v>
      </c>
      <c r="F1505" s="2">
        <v>2</v>
      </c>
      <c r="G1505" s="2">
        <v>2</v>
      </c>
      <c r="H1505" s="2">
        <f t="shared" si="23"/>
        <v>0</v>
      </c>
      <c r="I1505" s="2" t="s">
        <v>113</v>
      </c>
      <c r="J1505" s="2" t="s">
        <v>59</v>
      </c>
    </row>
    <row r="1506" ht="19" customHeight="1" spans="1:10">
      <c r="A1506" s="2">
        <v>5</v>
      </c>
      <c r="B1506" s="2" t="s">
        <v>187</v>
      </c>
      <c r="C1506" s="2" t="s">
        <v>179</v>
      </c>
      <c r="D1506" s="3">
        <v>6600</v>
      </c>
      <c r="E1506" s="3">
        <v>5741.7</v>
      </c>
      <c r="F1506" s="2">
        <v>0</v>
      </c>
      <c r="G1506" s="2">
        <v>0</v>
      </c>
      <c r="H1506" s="2">
        <f t="shared" si="23"/>
        <v>0</v>
      </c>
      <c r="I1506" s="2" t="s">
        <v>113</v>
      </c>
      <c r="J1506" s="2" t="s">
        <v>59</v>
      </c>
    </row>
    <row r="1507" ht="19" customHeight="1" spans="1:10">
      <c r="A1507" s="2">
        <v>5</v>
      </c>
      <c r="B1507" s="2" t="s">
        <v>190</v>
      </c>
      <c r="C1507" s="2" t="s">
        <v>179</v>
      </c>
      <c r="D1507" s="3">
        <v>23357.14</v>
      </c>
      <c r="E1507" s="3">
        <v>17459.5</v>
      </c>
      <c r="F1507" s="2">
        <v>0</v>
      </c>
      <c r="G1507" s="2">
        <v>0</v>
      </c>
      <c r="H1507" s="2">
        <f t="shared" si="23"/>
        <v>0</v>
      </c>
      <c r="I1507" s="2" t="s">
        <v>113</v>
      </c>
      <c r="J1507" s="2" t="s">
        <v>59</v>
      </c>
    </row>
    <row r="1508" ht="19" customHeight="1" spans="1:10">
      <c r="A1508" s="2">
        <v>5</v>
      </c>
      <c r="B1508" s="2" t="s">
        <v>450</v>
      </c>
      <c r="C1508" s="2" t="s">
        <v>179</v>
      </c>
      <c r="D1508" s="3">
        <v>28451.61</v>
      </c>
      <c r="E1508" s="3">
        <v>13912.1</v>
      </c>
      <c r="F1508" s="2">
        <v>0</v>
      </c>
      <c r="G1508" s="2">
        <v>0</v>
      </c>
      <c r="H1508" s="2">
        <f t="shared" si="23"/>
        <v>0</v>
      </c>
      <c r="I1508" s="2" t="s">
        <v>59</v>
      </c>
      <c r="J1508" s="2" t="s">
        <v>59</v>
      </c>
    </row>
    <row r="1509" ht="19" customHeight="1" spans="1:10">
      <c r="A1509" s="2">
        <v>5</v>
      </c>
      <c r="B1509" s="2" t="s">
        <v>192</v>
      </c>
      <c r="C1509" s="2" t="s">
        <v>179</v>
      </c>
      <c r="D1509" s="3">
        <v>29419.35</v>
      </c>
      <c r="E1509" s="3">
        <v>33593.3</v>
      </c>
      <c r="F1509" s="2">
        <v>0</v>
      </c>
      <c r="G1509" s="2">
        <v>1</v>
      </c>
      <c r="H1509" s="2">
        <f t="shared" si="23"/>
        <v>0</v>
      </c>
      <c r="I1509" s="2" t="s">
        <v>113</v>
      </c>
      <c r="J1509" s="2" t="s">
        <v>59</v>
      </c>
    </row>
    <row r="1510" ht="19" customHeight="1" spans="1:10">
      <c r="A1510" s="2">
        <v>5</v>
      </c>
      <c r="B1510" s="2" t="s">
        <v>193</v>
      </c>
      <c r="C1510" s="2" t="s">
        <v>179</v>
      </c>
      <c r="D1510" s="3">
        <v>2516.13</v>
      </c>
      <c r="E1510" s="3">
        <v>254.8</v>
      </c>
      <c r="F1510" s="2">
        <v>0</v>
      </c>
      <c r="G1510" s="2">
        <v>0</v>
      </c>
      <c r="H1510" s="2">
        <f t="shared" si="23"/>
        <v>0</v>
      </c>
      <c r="I1510" s="2" t="s">
        <v>59</v>
      </c>
      <c r="J1510" s="2" t="s">
        <v>59</v>
      </c>
    </row>
    <row r="1511" ht="19" customHeight="1" spans="1:10">
      <c r="A1511" s="2">
        <v>5</v>
      </c>
      <c r="B1511" s="2" t="s">
        <v>195</v>
      </c>
      <c r="C1511" s="2" t="s">
        <v>179</v>
      </c>
      <c r="D1511" s="3">
        <v>28838.71</v>
      </c>
      <c r="E1511" s="3">
        <v>39926.1</v>
      </c>
      <c r="F1511" s="2">
        <v>1</v>
      </c>
      <c r="G1511" s="2">
        <v>2</v>
      </c>
      <c r="H1511" s="2">
        <f t="shared" si="23"/>
        <v>0</v>
      </c>
      <c r="I1511" s="2" t="s">
        <v>113</v>
      </c>
      <c r="J1511" s="2" t="s">
        <v>59</v>
      </c>
    </row>
    <row r="1512" ht="19" customHeight="1" spans="1:10">
      <c r="A1512" s="2">
        <v>5</v>
      </c>
      <c r="B1512" s="2" t="s">
        <v>52</v>
      </c>
      <c r="C1512" s="2" t="s">
        <v>179</v>
      </c>
      <c r="D1512" s="3">
        <v>18214.29</v>
      </c>
      <c r="E1512" s="3">
        <v>7407.6</v>
      </c>
      <c r="F1512" s="2">
        <v>0</v>
      </c>
      <c r="G1512" s="2">
        <v>0</v>
      </c>
      <c r="H1512" s="2">
        <f t="shared" si="23"/>
        <v>0</v>
      </c>
      <c r="I1512" s="2" t="s">
        <v>59</v>
      </c>
      <c r="J1512" s="2" t="s">
        <v>59</v>
      </c>
    </row>
    <row r="1513" ht="19" customHeight="1" spans="1:10">
      <c r="A1513" s="2">
        <v>5</v>
      </c>
      <c r="B1513" s="2" t="s">
        <v>196</v>
      </c>
      <c r="C1513" s="2" t="s">
        <v>179</v>
      </c>
      <c r="D1513" s="3">
        <v>26709.68</v>
      </c>
      <c r="E1513" s="3">
        <v>30831.6</v>
      </c>
      <c r="F1513" s="2">
        <v>0</v>
      </c>
      <c r="G1513" s="2">
        <v>1</v>
      </c>
      <c r="H1513" s="2">
        <f t="shared" si="23"/>
        <v>0</v>
      </c>
      <c r="I1513" s="2" t="s">
        <v>113</v>
      </c>
      <c r="J1513" s="2" t="s">
        <v>59</v>
      </c>
    </row>
    <row r="1514" ht="19" customHeight="1" spans="1:10">
      <c r="A1514" s="2">
        <v>5</v>
      </c>
      <c r="B1514" s="2" t="s">
        <v>3005</v>
      </c>
      <c r="C1514" s="2" t="s">
        <v>179</v>
      </c>
      <c r="D1514" s="3">
        <v>26129.03</v>
      </c>
      <c r="E1514" s="3">
        <v>25405.8</v>
      </c>
      <c r="F1514" s="2">
        <v>0</v>
      </c>
      <c r="G1514" s="2">
        <v>0</v>
      </c>
      <c r="H1514" s="2">
        <f t="shared" si="23"/>
        <v>0</v>
      </c>
      <c r="I1514" s="2" t="s">
        <v>113</v>
      </c>
      <c r="J1514" s="2" t="s">
        <v>59</v>
      </c>
    </row>
    <row r="1515" ht="19" customHeight="1" spans="1:10">
      <c r="A1515" s="2">
        <v>5</v>
      </c>
      <c r="B1515" s="2" t="s">
        <v>197</v>
      </c>
      <c r="C1515" s="2" t="s">
        <v>179</v>
      </c>
      <c r="D1515" s="3">
        <v>14516.13</v>
      </c>
      <c r="E1515" s="3">
        <v>22674.8</v>
      </c>
      <c r="F1515" s="2">
        <v>1</v>
      </c>
      <c r="G1515" s="2">
        <v>0</v>
      </c>
      <c r="H1515" s="2">
        <f t="shared" si="23"/>
        <v>1</v>
      </c>
      <c r="I1515" s="2" t="s">
        <v>113</v>
      </c>
      <c r="J1515" s="2" t="s">
        <v>59</v>
      </c>
    </row>
    <row r="1516" ht="19" customHeight="1" spans="1:10">
      <c r="A1516" s="2">
        <v>5</v>
      </c>
      <c r="B1516" s="2" t="s">
        <v>200</v>
      </c>
      <c r="C1516" s="2" t="s">
        <v>179</v>
      </c>
      <c r="D1516" s="3">
        <v>13941.94</v>
      </c>
      <c r="E1516" s="3">
        <v>16714.7</v>
      </c>
      <c r="F1516" s="2">
        <v>0</v>
      </c>
      <c r="G1516" s="2">
        <v>0</v>
      </c>
      <c r="H1516" s="2">
        <f t="shared" si="23"/>
        <v>0</v>
      </c>
      <c r="I1516" s="2" t="s">
        <v>113</v>
      </c>
      <c r="J1516" s="2" t="s">
        <v>59</v>
      </c>
    </row>
    <row r="1517" ht="19" customHeight="1" spans="1:10">
      <c r="A1517" s="2">
        <v>5</v>
      </c>
      <c r="B1517" s="2" t="s">
        <v>128</v>
      </c>
      <c r="C1517" s="2" t="s">
        <v>179</v>
      </c>
      <c r="D1517" s="3">
        <v>5032.26</v>
      </c>
      <c r="E1517" s="3">
        <v>8500.5</v>
      </c>
      <c r="F1517" s="2">
        <v>0</v>
      </c>
      <c r="G1517" s="2">
        <v>0</v>
      </c>
      <c r="H1517" s="2">
        <f t="shared" si="23"/>
        <v>0</v>
      </c>
      <c r="I1517" s="2" t="s">
        <v>113</v>
      </c>
      <c r="J1517" s="2" t="s">
        <v>59</v>
      </c>
    </row>
    <row r="1518" ht="19" customHeight="1" spans="1:10">
      <c r="A1518" s="2">
        <v>5</v>
      </c>
      <c r="B1518" s="2" t="s">
        <v>203</v>
      </c>
      <c r="C1518" s="2" t="s">
        <v>179</v>
      </c>
      <c r="D1518" s="3">
        <v>27677.42</v>
      </c>
      <c r="E1518" s="3">
        <v>22403.1</v>
      </c>
      <c r="F1518" s="2">
        <v>0</v>
      </c>
      <c r="G1518" s="2">
        <v>0</v>
      </c>
      <c r="H1518" s="2">
        <f t="shared" si="23"/>
        <v>0</v>
      </c>
      <c r="I1518" s="2" t="s">
        <v>59</v>
      </c>
      <c r="J1518" s="2" t="s">
        <v>59</v>
      </c>
    </row>
    <row r="1519" ht="19" customHeight="1" spans="1:10">
      <c r="A1519" s="2">
        <v>5</v>
      </c>
      <c r="B1519" s="2" t="s">
        <v>204</v>
      </c>
      <c r="C1519" s="2" t="s">
        <v>179</v>
      </c>
      <c r="D1519" s="3">
        <v>14516.13</v>
      </c>
      <c r="E1519" s="3">
        <v>5791.8</v>
      </c>
      <c r="F1519" s="2">
        <v>0</v>
      </c>
      <c r="G1519" s="2">
        <v>0</v>
      </c>
      <c r="H1519" s="2">
        <f t="shared" si="23"/>
        <v>0</v>
      </c>
      <c r="I1519" s="2" t="s">
        <v>59</v>
      </c>
      <c r="J1519" s="2" t="s">
        <v>59</v>
      </c>
    </row>
    <row r="1520" ht="19" customHeight="1" spans="1:10">
      <c r="A1520" s="2">
        <v>5</v>
      </c>
      <c r="B1520" s="2" t="s">
        <v>3410</v>
      </c>
      <c r="C1520" s="2" t="s">
        <v>179</v>
      </c>
      <c r="D1520" s="3">
        <v>18857.14</v>
      </c>
      <c r="E1520" s="3">
        <v>5297.9</v>
      </c>
      <c r="F1520" s="2">
        <v>0</v>
      </c>
      <c r="G1520" s="2">
        <v>0</v>
      </c>
      <c r="H1520" s="2">
        <f t="shared" si="23"/>
        <v>0</v>
      </c>
      <c r="I1520" s="2" t="s">
        <v>59</v>
      </c>
      <c r="J1520" s="2" t="s">
        <v>59</v>
      </c>
    </row>
    <row r="1521" ht="19" customHeight="1" spans="1:10">
      <c r="A1521" s="2">
        <v>5</v>
      </c>
      <c r="B1521" s="2" t="s">
        <v>208</v>
      </c>
      <c r="C1521" s="2" t="s">
        <v>179</v>
      </c>
      <c r="D1521" s="3">
        <v>29232.26</v>
      </c>
      <c r="E1521" s="3">
        <v>37156.1</v>
      </c>
      <c r="F1521" s="2">
        <v>1</v>
      </c>
      <c r="G1521" s="2">
        <v>2</v>
      </c>
      <c r="H1521" s="2">
        <f t="shared" si="23"/>
        <v>0</v>
      </c>
      <c r="I1521" s="2" t="s">
        <v>113</v>
      </c>
      <c r="J1521" s="2" t="s">
        <v>59</v>
      </c>
    </row>
    <row r="1522" ht="19" customHeight="1" spans="1:10">
      <c r="A1522" s="2">
        <v>5</v>
      </c>
      <c r="B1522" s="2" t="s">
        <v>335</v>
      </c>
      <c r="C1522" s="2" t="s">
        <v>179</v>
      </c>
      <c r="D1522" s="3">
        <v>27483.87</v>
      </c>
      <c r="E1522" s="3">
        <v>7488.6</v>
      </c>
      <c r="F1522" s="2">
        <v>0</v>
      </c>
      <c r="G1522" s="2">
        <v>0</v>
      </c>
      <c r="H1522" s="2">
        <f t="shared" si="23"/>
        <v>0</v>
      </c>
      <c r="I1522" s="2" t="s">
        <v>59</v>
      </c>
      <c r="J1522" s="2" t="s">
        <v>59</v>
      </c>
    </row>
    <row r="1523" ht="19" customHeight="1" spans="1:10">
      <c r="A1523" s="2">
        <v>5</v>
      </c>
      <c r="B1523" s="2" t="s">
        <v>209</v>
      </c>
      <c r="C1523" s="2" t="s">
        <v>179</v>
      </c>
      <c r="D1523" s="3">
        <v>13941.94</v>
      </c>
      <c r="E1523" s="3">
        <v>14994</v>
      </c>
      <c r="F1523" s="2">
        <v>0</v>
      </c>
      <c r="G1523" s="2">
        <v>0</v>
      </c>
      <c r="H1523" s="2">
        <f t="shared" si="23"/>
        <v>0</v>
      </c>
      <c r="I1523" s="2" t="s">
        <v>113</v>
      </c>
      <c r="J1523" s="2" t="s">
        <v>59</v>
      </c>
    </row>
    <row r="1524" ht="19" customHeight="1" spans="1:10">
      <c r="A1524" s="2">
        <v>5</v>
      </c>
      <c r="B1524" s="2" t="s">
        <v>212</v>
      </c>
      <c r="C1524" s="2" t="s">
        <v>179</v>
      </c>
      <c r="D1524" s="3">
        <v>29032.26</v>
      </c>
      <c r="E1524" s="3">
        <v>20919.9</v>
      </c>
      <c r="F1524" s="2">
        <v>0</v>
      </c>
      <c r="G1524" s="2">
        <v>0</v>
      </c>
      <c r="H1524" s="2">
        <f t="shared" si="23"/>
        <v>0</v>
      </c>
      <c r="I1524" s="2" t="s">
        <v>59</v>
      </c>
      <c r="J1524" s="2" t="s">
        <v>59</v>
      </c>
    </row>
    <row r="1525" ht="19" customHeight="1" spans="1:10">
      <c r="A1525" s="2">
        <v>5</v>
      </c>
      <c r="B1525" s="2" t="s">
        <v>213</v>
      </c>
      <c r="C1525" s="2" t="s">
        <v>179</v>
      </c>
      <c r="D1525" s="3">
        <v>2516.13</v>
      </c>
      <c r="E1525" s="3">
        <v>355.8</v>
      </c>
      <c r="F1525" s="2">
        <v>0</v>
      </c>
      <c r="G1525" s="2">
        <v>0</v>
      </c>
      <c r="H1525" s="2">
        <f t="shared" si="23"/>
        <v>0</v>
      </c>
      <c r="I1525" s="2" t="s">
        <v>113</v>
      </c>
      <c r="J1525" s="2" t="s">
        <v>59</v>
      </c>
    </row>
    <row r="1526" ht="19" customHeight="1" spans="1:10">
      <c r="A1526" s="2">
        <v>5</v>
      </c>
      <c r="B1526" s="2" t="s">
        <v>214</v>
      </c>
      <c r="C1526" s="2" t="s">
        <v>179</v>
      </c>
      <c r="D1526" s="3">
        <v>2516.13</v>
      </c>
      <c r="E1526" s="3">
        <v>369.4</v>
      </c>
      <c r="F1526" s="2">
        <v>0</v>
      </c>
      <c r="G1526" s="2">
        <v>0</v>
      </c>
      <c r="H1526" s="2">
        <f t="shared" si="23"/>
        <v>0</v>
      </c>
      <c r="I1526" s="2" t="s">
        <v>59</v>
      </c>
      <c r="J1526" s="2" t="s">
        <v>59</v>
      </c>
    </row>
    <row r="1527" ht="19" customHeight="1" spans="1:10">
      <c r="A1527" s="2">
        <v>5</v>
      </c>
      <c r="B1527" s="2" t="s">
        <v>215</v>
      </c>
      <c r="C1527" s="2" t="s">
        <v>179</v>
      </c>
      <c r="D1527" s="3">
        <v>27677.42</v>
      </c>
      <c r="E1527" s="3">
        <v>23801.5</v>
      </c>
      <c r="F1527" s="2">
        <v>0</v>
      </c>
      <c r="G1527" s="2">
        <v>0</v>
      </c>
      <c r="H1527" s="2">
        <f t="shared" si="23"/>
        <v>0</v>
      </c>
      <c r="I1527" s="2" t="s">
        <v>113</v>
      </c>
      <c r="J1527" s="2" t="s">
        <v>59</v>
      </c>
    </row>
    <row r="1528" ht="19" customHeight="1" spans="1:10">
      <c r="A1528" s="2">
        <v>5</v>
      </c>
      <c r="B1528" s="2" t="s">
        <v>218</v>
      </c>
      <c r="C1528" s="2" t="s">
        <v>179</v>
      </c>
      <c r="D1528" s="3">
        <v>13161.29</v>
      </c>
      <c r="E1528" s="3">
        <v>26426.1</v>
      </c>
      <c r="F1528" s="2">
        <v>2</v>
      </c>
      <c r="G1528" s="2">
        <v>0</v>
      </c>
      <c r="H1528" s="2">
        <f t="shared" si="23"/>
        <v>2</v>
      </c>
      <c r="I1528" s="2" t="s">
        <v>113</v>
      </c>
      <c r="J1528" s="2" t="s">
        <v>59</v>
      </c>
    </row>
    <row r="1529" ht="19" customHeight="1" spans="1:10">
      <c r="A1529" s="2">
        <v>5</v>
      </c>
      <c r="B1529" s="2" t="s">
        <v>221</v>
      </c>
      <c r="C1529" s="2" t="s">
        <v>179</v>
      </c>
      <c r="D1529" s="3">
        <v>29419.35</v>
      </c>
      <c r="E1529" s="3">
        <v>28539.8</v>
      </c>
      <c r="F1529" s="2">
        <v>0</v>
      </c>
      <c r="G1529" s="2">
        <v>0</v>
      </c>
      <c r="H1529" s="2">
        <f t="shared" si="23"/>
        <v>0</v>
      </c>
      <c r="I1529" s="2" t="s">
        <v>113</v>
      </c>
      <c r="J1529" s="2" t="s">
        <v>59</v>
      </c>
    </row>
    <row r="1530" ht="19" customHeight="1" spans="1:10">
      <c r="A1530" s="2">
        <v>5</v>
      </c>
      <c r="B1530" s="2" t="s">
        <v>222</v>
      </c>
      <c r="C1530" s="2" t="s">
        <v>179</v>
      </c>
      <c r="D1530" s="3">
        <v>18200</v>
      </c>
      <c r="E1530" s="3">
        <v>18284</v>
      </c>
      <c r="F1530" s="2">
        <v>0</v>
      </c>
      <c r="G1530" s="2">
        <v>0</v>
      </c>
      <c r="H1530" s="2">
        <f t="shared" si="23"/>
        <v>0</v>
      </c>
      <c r="I1530" s="2" t="s">
        <v>113</v>
      </c>
      <c r="J1530" s="2" t="s">
        <v>59</v>
      </c>
    </row>
    <row r="1531" ht="19" customHeight="1" spans="1:10">
      <c r="A1531" s="2">
        <v>5</v>
      </c>
      <c r="B1531" s="2" t="s">
        <v>62</v>
      </c>
      <c r="C1531" s="2" t="s">
        <v>179</v>
      </c>
      <c r="D1531" s="3">
        <v>29419.36</v>
      </c>
      <c r="E1531" s="3">
        <v>29072.5</v>
      </c>
      <c r="F1531" s="2">
        <v>0</v>
      </c>
      <c r="G1531" s="2">
        <v>0</v>
      </c>
      <c r="H1531" s="2">
        <f t="shared" si="23"/>
        <v>0</v>
      </c>
      <c r="I1531" s="2" t="s">
        <v>113</v>
      </c>
      <c r="J1531" s="2" t="s">
        <v>59</v>
      </c>
    </row>
    <row r="1532" ht="19" customHeight="1" spans="1:10">
      <c r="A1532" s="2">
        <v>5</v>
      </c>
      <c r="B1532" s="2" t="s">
        <v>343</v>
      </c>
      <c r="C1532" s="2" t="s">
        <v>179</v>
      </c>
      <c r="D1532" s="3">
        <v>8012.9</v>
      </c>
      <c r="E1532" s="3">
        <v>10444.5</v>
      </c>
      <c r="F1532" s="2">
        <v>0</v>
      </c>
      <c r="G1532" s="2">
        <v>0</v>
      </c>
      <c r="H1532" s="2">
        <f t="shared" si="23"/>
        <v>0</v>
      </c>
      <c r="I1532" s="2" t="s">
        <v>113</v>
      </c>
      <c r="J1532" s="2" t="s">
        <v>59</v>
      </c>
    </row>
    <row r="1533" ht="19" customHeight="1" spans="1:10">
      <c r="A1533" s="2">
        <v>5</v>
      </c>
      <c r="B1533" s="2" t="s">
        <v>3035</v>
      </c>
      <c r="C1533" s="2" t="s">
        <v>179</v>
      </c>
      <c r="D1533" s="3">
        <v>27096.77</v>
      </c>
      <c r="E1533" s="3">
        <v>7366.8</v>
      </c>
      <c r="F1533" s="2">
        <v>0</v>
      </c>
      <c r="G1533" s="2">
        <v>0</v>
      </c>
      <c r="H1533" s="2">
        <f t="shared" si="23"/>
        <v>0</v>
      </c>
      <c r="I1533" s="2" t="s">
        <v>59</v>
      </c>
      <c r="J1533" s="2" t="s">
        <v>59</v>
      </c>
    </row>
    <row r="1534" ht="19" customHeight="1" spans="1:10">
      <c r="A1534" s="2">
        <v>5</v>
      </c>
      <c r="B1534" s="2" t="s">
        <v>223</v>
      </c>
      <c r="C1534" s="2" t="s">
        <v>179</v>
      </c>
      <c r="D1534" s="3">
        <v>13354.84</v>
      </c>
      <c r="E1534" s="3">
        <v>28348</v>
      </c>
      <c r="F1534" s="2">
        <v>2</v>
      </c>
      <c r="G1534" s="2">
        <v>1</v>
      </c>
      <c r="H1534" s="2">
        <f t="shared" si="23"/>
        <v>1</v>
      </c>
      <c r="I1534" s="2" t="s">
        <v>113</v>
      </c>
      <c r="J1534" s="2" t="s">
        <v>59</v>
      </c>
    </row>
    <row r="1535" ht="19" customHeight="1" spans="1:10">
      <c r="A1535" s="2">
        <v>5</v>
      </c>
      <c r="B1535" s="2" t="s">
        <v>463</v>
      </c>
      <c r="C1535" s="2" t="s">
        <v>179</v>
      </c>
      <c r="D1535" s="3">
        <v>27096.77</v>
      </c>
      <c r="E1535" s="3">
        <v>13750.2</v>
      </c>
      <c r="F1535" s="2">
        <v>0</v>
      </c>
      <c r="G1535" s="2">
        <v>0</v>
      </c>
      <c r="H1535" s="2">
        <f t="shared" si="23"/>
        <v>0</v>
      </c>
      <c r="I1535" s="2" t="s">
        <v>59</v>
      </c>
      <c r="J1535" s="2" t="s">
        <v>59</v>
      </c>
    </row>
    <row r="1536" ht="19" customHeight="1" spans="1:10">
      <c r="A1536" s="2">
        <v>5</v>
      </c>
      <c r="B1536" s="2" t="s">
        <v>3501</v>
      </c>
      <c r="C1536" s="2" t="s">
        <v>179</v>
      </c>
      <c r="D1536" s="3">
        <v>13741.93</v>
      </c>
      <c r="E1536" s="3">
        <v>27697.5</v>
      </c>
      <c r="F1536" s="2">
        <v>2</v>
      </c>
      <c r="G1536" s="2">
        <v>1</v>
      </c>
      <c r="H1536" s="2">
        <f t="shared" si="23"/>
        <v>1</v>
      </c>
      <c r="I1536" s="2" t="s">
        <v>113</v>
      </c>
      <c r="J1536" s="2" t="s">
        <v>59</v>
      </c>
    </row>
    <row r="1537" ht="19" customHeight="1" spans="1:10">
      <c r="A1537" s="2">
        <v>5</v>
      </c>
      <c r="B1537" s="2" t="s">
        <v>3043</v>
      </c>
      <c r="C1537" s="2" t="s">
        <v>179</v>
      </c>
      <c r="D1537" s="3">
        <v>14612.9</v>
      </c>
      <c r="E1537" s="3">
        <v>21202.3</v>
      </c>
      <c r="F1537" s="2">
        <v>2</v>
      </c>
      <c r="G1537" s="2">
        <v>3</v>
      </c>
      <c r="H1537" s="2">
        <f t="shared" si="23"/>
        <v>0</v>
      </c>
      <c r="I1537" s="2" t="s">
        <v>113</v>
      </c>
      <c r="J1537" s="2" t="s">
        <v>59</v>
      </c>
    </row>
    <row r="1538" ht="19" customHeight="1" spans="1:10">
      <c r="A1538" s="2">
        <v>5</v>
      </c>
      <c r="B1538" s="2" t="s">
        <v>224</v>
      </c>
      <c r="C1538" s="2" t="s">
        <v>179</v>
      </c>
      <c r="D1538" s="3">
        <v>8000</v>
      </c>
      <c r="E1538" s="3">
        <v>2470</v>
      </c>
      <c r="F1538" s="2">
        <v>0</v>
      </c>
      <c r="G1538" s="2">
        <v>0</v>
      </c>
      <c r="H1538" s="2">
        <f t="shared" ref="H1538:H1601" si="24">MAX(0,F1538-G1538)</f>
        <v>0</v>
      </c>
      <c r="I1538" s="2" t="s">
        <v>59</v>
      </c>
      <c r="J1538" s="2" t="s">
        <v>59</v>
      </c>
    </row>
    <row r="1539" ht="19" customHeight="1" spans="1:10">
      <c r="A1539" s="2">
        <v>5</v>
      </c>
      <c r="B1539" s="2" t="s">
        <v>229</v>
      </c>
      <c r="C1539" s="2" t="s">
        <v>179</v>
      </c>
      <c r="D1539" s="3">
        <v>1612.9</v>
      </c>
      <c r="E1539" s="3">
        <v>386.1</v>
      </c>
      <c r="F1539" s="2">
        <v>0</v>
      </c>
      <c r="G1539" s="2">
        <v>0</v>
      </c>
      <c r="H1539" s="2">
        <f t="shared" si="24"/>
        <v>0</v>
      </c>
      <c r="I1539" s="2" t="s">
        <v>59</v>
      </c>
      <c r="J1539" s="2" t="s">
        <v>59</v>
      </c>
    </row>
    <row r="1540" ht="19" customHeight="1" spans="1:10">
      <c r="A1540" s="2">
        <v>5</v>
      </c>
      <c r="B1540" s="2" t="s">
        <v>3052</v>
      </c>
      <c r="C1540" s="2" t="s">
        <v>179</v>
      </c>
      <c r="D1540" s="3">
        <v>15000</v>
      </c>
      <c r="E1540" s="3">
        <v>7912.5</v>
      </c>
      <c r="F1540" s="2">
        <v>0</v>
      </c>
      <c r="G1540" s="2">
        <v>0</v>
      </c>
      <c r="H1540" s="2">
        <f t="shared" si="24"/>
        <v>0</v>
      </c>
      <c r="I1540" s="2" t="s">
        <v>59</v>
      </c>
      <c r="J1540" s="2" t="s">
        <v>59</v>
      </c>
    </row>
    <row r="1541" ht="19" customHeight="1" spans="1:10">
      <c r="A1541" s="2">
        <v>5</v>
      </c>
      <c r="B1541" s="2" t="s">
        <v>3060</v>
      </c>
      <c r="C1541" s="2" t="s">
        <v>179</v>
      </c>
      <c r="D1541" s="3">
        <v>1258.06</v>
      </c>
      <c r="E1541" s="3">
        <v>507.5</v>
      </c>
      <c r="F1541" s="2">
        <v>0</v>
      </c>
      <c r="G1541" s="2">
        <v>0</v>
      </c>
      <c r="H1541" s="2">
        <f t="shared" si="24"/>
        <v>0</v>
      </c>
      <c r="I1541" s="2" t="s">
        <v>59</v>
      </c>
      <c r="J1541" s="2" t="s">
        <v>59</v>
      </c>
    </row>
    <row r="1542" ht="19" customHeight="1" spans="1:10">
      <c r="A1542" s="2">
        <v>5</v>
      </c>
      <c r="B1542" s="2" t="s">
        <v>3063</v>
      </c>
      <c r="C1542" s="2" t="s">
        <v>179</v>
      </c>
      <c r="D1542" s="3">
        <v>15000</v>
      </c>
      <c r="E1542" s="3">
        <v>6707.7</v>
      </c>
      <c r="F1542" s="2">
        <v>0</v>
      </c>
      <c r="G1542" s="2">
        <v>0</v>
      </c>
      <c r="H1542" s="2">
        <f t="shared" si="24"/>
        <v>0</v>
      </c>
      <c r="I1542" s="2" t="s">
        <v>59</v>
      </c>
      <c r="J1542" s="2" t="s">
        <v>59</v>
      </c>
    </row>
    <row r="1543" ht="19" customHeight="1" spans="1:10">
      <c r="A1543" s="2">
        <v>5</v>
      </c>
      <c r="B1543" s="2" t="s">
        <v>3085</v>
      </c>
      <c r="C1543" s="2" t="s">
        <v>179</v>
      </c>
      <c r="D1543" s="3">
        <v>15000</v>
      </c>
      <c r="E1543" s="3">
        <v>7959.4</v>
      </c>
      <c r="F1543" s="2">
        <v>0</v>
      </c>
      <c r="G1543" s="2">
        <v>0</v>
      </c>
      <c r="H1543" s="2">
        <f t="shared" si="24"/>
        <v>0</v>
      </c>
      <c r="I1543" s="2" t="s">
        <v>59</v>
      </c>
      <c r="J1543" s="2" t="s">
        <v>59</v>
      </c>
    </row>
    <row r="1544" ht="19" customHeight="1" spans="1:10">
      <c r="A1544" s="2">
        <v>5</v>
      </c>
      <c r="B1544" s="2" t="s">
        <v>236</v>
      </c>
      <c r="C1544" s="2" t="s">
        <v>179</v>
      </c>
      <c r="D1544" s="3">
        <v>25000</v>
      </c>
      <c r="E1544" s="3">
        <v>23780.4</v>
      </c>
      <c r="F1544" s="2">
        <v>0</v>
      </c>
      <c r="G1544" s="2">
        <v>0</v>
      </c>
      <c r="H1544" s="2">
        <f t="shared" si="24"/>
        <v>0</v>
      </c>
      <c r="I1544" s="2" t="s">
        <v>113</v>
      </c>
      <c r="J1544" s="2" t="s">
        <v>59</v>
      </c>
    </row>
    <row r="1545" ht="19" customHeight="1" spans="1:10">
      <c r="A1545" s="2">
        <v>5</v>
      </c>
      <c r="B1545" s="2" t="s">
        <v>73</v>
      </c>
      <c r="C1545" s="2" t="s">
        <v>179</v>
      </c>
      <c r="D1545" s="3">
        <v>20161.29</v>
      </c>
      <c r="E1545" s="3">
        <v>12518.6</v>
      </c>
      <c r="F1545" s="2">
        <v>0</v>
      </c>
      <c r="G1545" s="2">
        <v>0</v>
      </c>
      <c r="H1545" s="2">
        <f t="shared" si="24"/>
        <v>0</v>
      </c>
      <c r="I1545" s="2" t="s">
        <v>113</v>
      </c>
      <c r="J1545" s="2" t="s">
        <v>59</v>
      </c>
    </row>
    <row r="1546" ht="19" customHeight="1" spans="1:10">
      <c r="A1546" s="2">
        <v>5</v>
      </c>
      <c r="B1546" s="2" t="s">
        <v>240</v>
      </c>
      <c r="C1546" s="2" t="s">
        <v>179</v>
      </c>
      <c r="D1546" s="3">
        <v>15000</v>
      </c>
      <c r="E1546" s="3">
        <v>31474</v>
      </c>
      <c r="F1546" s="2">
        <v>5</v>
      </c>
      <c r="G1546" s="2">
        <v>3</v>
      </c>
      <c r="H1546" s="2">
        <f t="shared" si="24"/>
        <v>2</v>
      </c>
      <c r="I1546" s="2" t="s">
        <v>113</v>
      </c>
      <c r="J1546" s="2" t="s">
        <v>59</v>
      </c>
    </row>
    <row r="1547" ht="19" customHeight="1" spans="1:10">
      <c r="A1547" s="2">
        <v>5</v>
      </c>
      <c r="B1547" s="2" t="s">
        <v>242</v>
      </c>
      <c r="C1547" s="2" t="s">
        <v>179</v>
      </c>
      <c r="D1547" s="3">
        <v>25000</v>
      </c>
      <c r="E1547" s="3">
        <v>23146.4</v>
      </c>
      <c r="F1547" s="2">
        <v>0</v>
      </c>
      <c r="G1547" s="2">
        <v>0</v>
      </c>
      <c r="H1547" s="2">
        <f t="shared" si="24"/>
        <v>0</v>
      </c>
      <c r="I1547" s="2" t="s">
        <v>113</v>
      </c>
      <c r="J1547" s="2" t="s">
        <v>59</v>
      </c>
    </row>
    <row r="1548" ht="19" customHeight="1" spans="1:10">
      <c r="A1548" s="2">
        <v>5</v>
      </c>
      <c r="B1548" s="2" t="s">
        <v>243</v>
      </c>
      <c r="C1548" s="2" t="s">
        <v>179</v>
      </c>
      <c r="D1548" s="3">
        <v>12258.06</v>
      </c>
      <c r="E1548" s="3">
        <v>19225.2</v>
      </c>
      <c r="F1548" s="2">
        <v>1</v>
      </c>
      <c r="G1548" s="2">
        <v>0</v>
      </c>
      <c r="H1548" s="2">
        <f t="shared" si="24"/>
        <v>1</v>
      </c>
      <c r="I1548" s="2" t="s">
        <v>113</v>
      </c>
      <c r="J1548" s="2" t="s">
        <v>59</v>
      </c>
    </row>
    <row r="1549" ht="19" customHeight="1" spans="1:10">
      <c r="A1549" s="2">
        <v>5</v>
      </c>
      <c r="B1549" s="2" t="s">
        <v>368</v>
      </c>
      <c r="C1549" s="2" t="s">
        <v>179</v>
      </c>
      <c r="D1549" s="3">
        <v>22096.77</v>
      </c>
      <c r="E1549" s="3">
        <v>21644.67</v>
      </c>
      <c r="F1549" s="2">
        <v>0</v>
      </c>
      <c r="G1549" s="2">
        <v>0</v>
      </c>
      <c r="H1549" s="2">
        <f t="shared" si="24"/>
        <v>0</v>
      </c>
      <c r="I1549" s="2" t="s">
        <v>59</v>
      </c>
      <c r="J1549" s="2" t="s">
        <v>59</v>
      </c>
    </row>
    <row r="1550" ht="19" customHeight="1" spans="1:10">
      <c r="A1550" s="2">
        <v>5</v>
      </c>
      <c r="B1550" s="2" t="s">
        <v>82</v>
      </c>
      <c r="C1550" s="2" t="s">
        <v>179</v>
      </c>
      <c r="D1550" s="3">
        <v>20161.29</v>
      </c>
      <c r="E1550" s="3">
        <v>4933.7</v>
      </c>
      <c r="F1550" s="2">
        <v>0</v>
      </c>
      <c r="G1550" s="2">
        <v>0</v>
      </c>
      <c r="H1550" s="2">
        <f t="shared" si="24"/>
        <v>0</v>
      </c>
      <c r="I1550" s="2" t="s">
        <v>113</v>
      </c>
      <c r="J1550" s="2" t="s">
        <v>59</v>
      </c>
    </row>
    <row r="1551" ht="19" customHeight="1" spans="1:10">
      <c r="A1551" s="2">
        <v>5</v>
      </c>
      <c r="B1551" s="2" t="s">
        <v>3160</v>
      </c>
      <c r="C1551" s="2" t="s">
        <v>179</v>
      </c>
      <c r="D1551" s="3">
        <v>13161.29</v>
      </c>
      <c r="E1551" s="3">
        <v>10854.7</v>
      </c>
      <c r="F1551" s="2">
        <v>0</v>
      </c>
      <c r="G1551" s="2">
        <v>0</v>
      </c>
      <c r="H1551" s="2">
        <f t="shared" si="24"/>
        <v>0</v>
      </c>
      <c r="I1551" s="2" t="s">
        <v>59</v>
      </c>
      <c r="J1551" s="2" t="s">
        <v>59</v>
      </c>
    </row>
    <row r="1552" ht="19" customHeight="1" spans="1:10">
      <c r="A1552" s="2">
        <v>5</v>
      </c>
      <c r="B1552" s="2" t="s">
        <v>248</v>
      </c>
      <c r="C1552" s="2" t="s">
        <v>179</v>
      </c>
      <c r="D1552" s="3">
        <v>13569.9</v>
      </c>
      <c r="E1552" s="3">
        <v>10179.1</v>
      </c>
      <c r="F1552" s="2">
        <v>0</v>
      </c>
      <c r="G1552" s="2">
        <v>0</v>
      </c>
      <c r="H1552" s="2">
        <f t="shared" si="24"/>
        <v>0</v>
      </c>
      <c r="I1552" s="2" t="s">
        <v>113</v>
      </c>
      <c r="J1552" s="2" t="s">
        <v>59</v>
      </c>
    </row>
    <row r="1553" ht="19" customHeight="1" spans="1:10">
      <c r="A1553" s="2">
        <v>5</v>
      </c>
      <c r="B1553" s="2" t="s">
        <v>254</v>
      </c>
      <c r="C1553" s="2" t="s">
        <v>179</v>
      </c>
      <c r="D1553" s="3">
        <v>15000</v>
      </c>
      <c r="E1553" s="3">
        <v>13337.2</v>
      </c>
      <c r="F1553" s="2">
        <v>0</v>
      </c>
      <c r="G1553" s="2">
        <v>0</v>
      </c>
      <c r="H1553" s="2">
        <f t="shared" si="24"/>
        <v>0</v>
      </c>
      <c r="I1553" s="2" t="s">
        <v>113</v>
      </c>
      <c r="J1553" s="2" t="s">
        <v>59</v>
      </c>
    </row>
    <row r="1554" ht="19" customHeight="1" spans="1:10">
      <c r="A1554" s="2">
        <v>5</v>
      </c>
      <c r="B1554" s="2" t="s">
        <v>88</v>
      </c>
      <c r="C1554" s="2" t="s">
        <v>179</v>
      </c>
      <c r="D1554" s="3">
        <v>22096.77</v>
      </c>
      <c r="E1554" s="3">
        <v>16897.7</v>
      </c>
      <c r="F1554" s="2">
        <v>0</v>
      </c>
      <c r="G1554" s="2">
        <v>0</v>
      </c>
      <c r="H1554" s="2">
        <f t="shared" si="24"/>
        <v>0</v>
      </c>
      <c r="I1554" s="2" t="s">
        <v>59</v>
      </c>
      <c r="J1554" s="2" t="s">
        <v>59</v>
      </c>
    </row>
    <row r="1555" ht="19" customHeight="1" spans="1:10">
      <c r="A1555" s="2">
        <v>5</v>
      </c>
      <c r="B1555" s="2" t="s">
        <v>255</v>
      </c>
      <c r="C1555" s="2" t="s">
        <v>179</v>
      </c>
      <c r="D1555" s="3">
        <v>22096.77</v>
      </c>
      <c r="E1555" s="3">
        <v>17216.09</v>
      </c>
      <c r="F1555" s="2">
        <v>0</v>
      </c>
      <c r="G1555" s="2">
        <v>0</v>
      </c>
      <c r="H1555" s="2">
        <f t="shared" si="24"/>
        <v>0</v>
      </c>
      <c r="I1555" s="2" t="s">
        <v>113</v>
      </c>
      <c r="J1555" s="2" t="s">
        <v>59</v>
      </c>
    </row>
    <row r="1556" ht="19" customHeight="1" spans="1:10">
      <c r="A1556" s="2">
        <v>5</v>
      </c>
      <c r="B1556" s="2" t="s">
        <v>3201</v>
      </c>
      <c r="C1556" s="2" t="s">
        <v>179</v>
      </c>
      <c r="D1556" s="3">
        <v>21935.48</v>
      </c>
      <c r="E1556" s="3">
        <v>16745.39</v>
      </c>
      <c r="F1556" s="2">
        <v>0</v>
      </c>
      <c r="G1556" s="2">
        <v>0</v>
      </c>
      <c r="H1556" s="2">
        <f t="shared" si="24"/>
        <v>0</v>
      </c>
      <c r="I1556" s="2" t="s">
        <v>59</v>
      </c>
      <c r="J1556" s="2" t="s">
        <v>59</v>
      </c>
    </row>
    <row r="1557" ht="19" customHeight="1" spans="1:10">
      <c r="A1557" s="2">
        <v>5</v>
      </c>
      <c r="B1557" s="2" t="s">
        <v>406</v>
      </c>
      <c r="C1557" s="2" t="s">
        <v>179</v>
      </c>
      <c r="D1557" s="3">
        <v>22096.77</v>
      </c>
      <c r="E1557" s="3">
        <v>4433.16</v>
      </c>
      <c r="F1557" s="2">
        <v>0</v>
      </c>
      <c r="G1557" s="2">
        <v>0</v>
      </c>
      <c r="H1557" s="2">
        <f t="shared" si="24"/>
        <v>0</v>
      </c>
      <c r="I1557" s="2" t="s">
        <v>59</v>
      </c>
      <c r="J1557" s="2" t="s">
        <v>59</v>
      </c>
    </row>
    <row r="1558" ht="19" customHeight="1" spans="1:10">
      <c r="A1558" s="2">
        <v>5</v>
      </c>
      <c r="B1558" s="2" t="s">
        <v>258</v>
      </c>
      <c r="C1558" s="2" t="s">
        <v>179</v>
      </c>
      <c r="D1558" s="3">
        <v>483.87</v>
      </c>
      <c r="E1558" s="3">
        <v>618.02</v>
      </c>
      <c r="F1558" s="2">
        <v>0</v>
      </c>
      <c r="G1558" s="2">
        <v>0</v>
      </c>
      <c r="H1558" s="2">
        <f t="shared" si="24"/>
        <v>0</v>
      </c>
      <c r="I1558" s="2" t="s">
        <v>113</v>
      </c>
      <c r="J1558" s="2" t="s">
        <v>59</v>
      </c>
    </row>
    <row r="1559" ht="19" customHeight="1" spans="1:10">
      <c r="A1559" s="2">
        <v>5</v>
      </c>
      <c r="B1559" s="2" t="s">
        <v>3275</v>
      </c>
      <c r="C1559" s="2" t="s">
        <v>179</v>
      </c>
      <c r="D1559" s="3">
        <v>21774.19</v>
      </c>
      <c r="E1559" s="3">
        <v>26264.64</v>
      </c>
      <c r="F1559" s="2">
        <v>0</v>
      </c>
      <c r="G1559" s="2">
        <v>1</v>
      </c>
      <c r="H1559" s="2">
        <f t="shared" si="24"/>
        <v>0</v>
      </c>
      <c r="I1559" s="2" t="s">
        <v>113</v>
      </c>
      <c r="J1559" s="2" t="s">
        <v>59</v>
      </c>
    </row>
    <row r="1560" ht="19" customHeight="1" spans="1:10">
      <c r="A1560" s="2">
        <v>5</v>
      </c>
      <c r="B1560" s="2" t="s">
        <v>3284</v>
      </c>
      <c r="C1560" s="2" t="s">
        <v>179</v>
      </c>
      <c r="D1560" s="3">
        <v>21451.61</v>
      </c>
      <c r="E1560" s="3">
        <v>5640.09</v>
      </c>
      <c r="F1560" s="2">
        <v>0</v>
      </c>
      <c r="G1560" s="2">
        <v>0</v>
      </c>
      <c r="H1560" s="2">
        <f t="shared" si="24"/>
        <v>0</v>
      </c>
      <c r="I1560" s="2" t="s">
        <v>59</v>
      </c>
      <c r="J1560" s="2" t="s">
        <v>59</v>
      </c>
    </row>
    <row r="1561" ht="19" customHeight="1" spans="1:10">
      <c r="A1561" s="2">
        <v>5</v>
      </c>
      <c r="B1561" s="2" t="s">
        <v>93</v>
      </c>
      <c r="C1561" s="2" t="s">
        <v>179</v>
      </c>
      <c r="D1561" s="3">
        <v>13548.39</v>
      </c>
      <c r="E1561" s="3">
        <v>6291.6</v>
      </c>
      <c r="F1561" s="2">
        <v>0</v>
      </c>
      <c r="G1561" s="2">
        <v>0</v>
      </c>
      <c r="H1561" s="2">
        <f t="shared" si="24"/>
        <v>0</v>
      </c>
      <c r="I1561" s="2" t="s">
        <v>59</v>
      </c>
      <c r="J1561" s="2" t="s">
        <v>59</v>
      </c>
    </row>
    <row r="1562" ht="19" customHeight="1" spans="1:10">
      <c r="A1562" s="2">
        <v>5</v>
      </c>
      <c r="B1562" s="2" t="s">
        <v>263</v>
      </c>
      <c r="C1562" s="2" t="s">
        <v>179</v>
      </c>
      <c r="D1562" s="3">
        <v>15000</v>
      </c>
      <c r="E1562" s="3">
        <v>27258.7</v>
      </c>
      <c r="F1562" s="2">
        <v>4</v>
      </c>
      <c r="G1562" s="2">
        <v>2</v>
      </c>
      <c r="H1562" s="2">
        <f t="shared" si="24"/>
        <v>2</v>
      </c>
      <c r="I1562" s="2" t="s">
        <v>113</v>
      </c>
      <c r="J1562" s="2" t="s">
        <v>59</v>
      </c>
    </row>
    <row r="1563" ht="19" customHeight="1" spans="1:10">
      <c r="A1563" s="2">
        <v>5</v>
      </c>
      <c r="B1563" s="2" t="s">
        <v>264</v>
      </c>
      <c r="C1563" s="2" t="s">
        <v>179</v>
      </c>
      <c r="D1563" s="3">
        <v>6774.19</v>
      </c>
      <c r="E1563" s="3">
        <v>11076.4</v>
      </c>
      <c r="F1563" s="2">
        <v>1</v>
      </c>
      <c r="G1563" s="2">
        <v>0</v>
      </c>
      <c r="H1563" s="2">
        <f t="shared" si="24"/>
        <v>1</v>
      </c>
      <c r="I1563" s="2" t="s">
        <v>113</v>
      </c>
      <c r="J1563" s="2" t="s">
        <v>59</v>
      </c>
    </row>
    <row r="1564" ht="19" customHeight="1" spans="1:10">
      <c r="A1564" s="2">
        <v>5</v>
      </c>
      <c r="B1564" s="2" t="s">
        <v>267</v>
      </c>
      <c r="C1564" s="2" t="s">
        <v>179</v>
      </c>
      <c r="D1564" s="3">
        <v>15000</v>
      </c>
      <c r="E1564" s="3">
        <v>15379.1</v>
      </c>
      <c r="F1564" s="2">
        <v>0</v>
      </c>
      <c r="G1564" s="2">
        <v>1</v>
      </c>
      <c r="H1564" s="2">
        <f t="shared" si="24"/>
        <v>0</v>
      </c>
      <c r="I1564" s="2" t="s">
        <v>113</v>
      </c>
      <c r="J1564" s="2" t="s">
        <v>59</v>
      </c>
    </row>
    <row r="1565" ht="19" customHeight="1" spans="1:10">
      <c r="A1565" s="2">
        <v>5</v>
      </c>
      <c r="B1565" s="2" t="s">
        <v>425</v>
      </c>
      <c r="C1565" s="2" t="s">
        <v>179</v>
      </c>
      <c r="D1565" s="3">
        <v>15000</v>
      </c>
      <c r="E1565" s="3">
        <v>15245.1</v>
      </c>
      <c r="F1565" s="2">
        <v>0</v>
      </c>
      <c r="G1565" s="2">
        <v>0</v>
      </c>
      <c r="H1565" s="2">
        <f t="shared" si="24"/>
        <v>0</v>
      </c>
      <c r="I1565" s="2" t="s">
        <v>113</v>
      </c>
      <c r="J1565" s="2" t="s">
        <v>59</v>
      </c>
    </row>
    <row r="1566" ht="19" customHeight="1" spans="1:10">
      <c r="A1566" s="2">
        <v>5</v>
      </c>
      <c r="B1566" s="2" t="s">
        <v>269</v>
      </c>
      <c r="C1566" s="2" t="s">
        <v>179</v>
      </c>
      <c r="D1566" s="3">
        <v>15000</v>
      </c>
      <c r="E1566" s="3">
        <v>31279.3</v>
      </c>
      <c r="F1566" s="2">
        <v>5</v>
      </c>
      <c r="G1566" s="2">
        <v>3</v>
      </c>
      <c r="H1566" s="2">
        <f t="shared" si="24"/>
        <v>2</v>
      </c>
      <c r="I1566" s="2" t="s">
        <v>113</v>
      </c>
      <c r="J1566" s="2" t="s">
        <v>59</v>
      </c>
    </row>
    <row r="1567" ht="19" customHeight="1" spans="1:10">
      <c r="A1567" s="2">
        <v>5</v>
      </c>
      <c r="B1567" s="2" t="s">
        <v>271</v>
      </c>
      <c r="C1567" s="2" t="s">
        <v>179</v>
      </c>
      <c r="D1567" s="3">
        <v>15000</v>
      </c>
      <c r="E1567" s="3">
        <v>19071.3</v>
      </c>
      <c r="F1567" s="2">
        <v>1</v>
      </c>
      <c r="G1567" s="2">
        <v>0</v>
      </c>
      <c r="H1567" s="2">
        <f t="shared" si="24"/>
        <v>1</v>
      </c>
      <c r="I1567" s="2" t="s">
        <v>113</v>
      </c>
      <c r="J1567" s="2" t="s">
        <v>59</v>
      </c>
    </row>
    <row r="1568" ht="19" customHeight="1" spans="1:10">
      <c r="A1568" s="2">
        <v>5</v>
      </c>
      <c r="B1568" s="2" t="s">
        <v>3356</v>
      </c>
      <c r="C1568" s="2" t="s">
        <v>179</v>
      </c>
      <c r="D1568" s="3">
        <v>15000</v>
      </c>
      <c r="E1568" s="3">
        <v>27175.2</v>
      </c>
      <c r="F1568" s="2">
        <v>4</v>
      </c>
      <c r="G1568" s="2">
        <v>3</v>
      </c>
      <c r="H1568" s="2">
        <f t="shared" si="24"/>
        <v>1</v>
      </c>
      <c r="I1568" s="2" t="s">
        <v>113</v>
      </c>
      <c r="J1568" s="2" t="s">
        <v>59</v>
      </c>
    </row>
    <row r="1569" ht="19" customHeight="1" spans="1:10">
      <c r="A1569" s="2">
        <v>5</v>
      </c>
      <c r="B1569" s="2" t="s">
        <v>3374</v>
      </c>
      <c r="C1569" s="2" t="s">
        <v>179</v>
      </c>
      <c r="D1569" s="3">
        <v>13161.29</v>
      </c>
      <c r="E1569" s="3">
        <v>20031.5</v>
      </c>
      <c r="F1569" s="2">
        <v>2</v>
      </c>
      <c r="G1569" s="2">
        <v>3</v>
      </c>
      <c r="H1569" s="2">
        <f t="shared" si="24"/>
        <v>0</v>
      </c>
      <c r="I1569" s="2" t="s">
        <v>113</v>
      </c>
      <c r="J1569" s="2" t="s">
        <v>59</v>
      </c>
    </row>
    <row r="1570" ht="19" customHeight="1" spans="1:10">
      <c r="A1570" s="2">
        <v>5</v>
      </c>
      <c r="B1570" s="2" t="s">
        <v>272</v>
      </c>
      <c r="C1570" s="2" t="s">
        <v>179</v>
      </c>
      <c r="D1570" s="3">
        <v>15000</v>
      </c>
      <c r="E1570" s="3">
        <v>28362.3</v>
      </c>
      <c r="F1570" s="2">
        <v>4</v>
      </c>
      <c r="G1570" s="2">
        <v>3</v>
      </c>
      <c r="H1570" s="2">
        <f t="shared" si="24"/>
        <v>1</v>
      </c>
      <c r="I1570" s="2" t="s">
        <v>113</v>
      </c>
      <c r="J1570" s="2" t="s">
        <v>59</v>
      </c>
    </row>
    <row r="1571" ht="19" customHeight="1" spans="1:10">
      <c r="A1571" s="2">
        <v>5</v>
      </c>
      <c r="B1571" s="2" t="s">
        <v>702</v>
      </c>
      <c r="C1571" s="2" t="s">
        <v>179</v>
      </c>
      <c r="D1571" s="3">
        <v>8612.9</v>
      </c>
      <c r="E1571" s="3">
        <v>22110.8</v>
      </c>
      <c r="F1571" s="2">
        <v>4</v>
      </c>
      <c r="G1571" s="2">
        <v>1</v>
      </c>
      <c r="H1571" s="2">
        <f t="shared" si="24"/>
        <v>3</v>
      </c>
      <c r="I1571" s="2" t="s">
        <v>113</v>
      </c>
      <c r="J1571" s="2" t="s">
        <v>59</v>
      </c>
    </row>
    <row r="1572" ht="19" customHeight="1" spans="1:10">
      <c r="A1572" s="2">
        <v>5</v>
      </c>
      <c r="B1572" s="2" t="s">
        <v>3399</v>
      </c>
      <c r="C1572" s="2" t="s">
        <v>179</v>
      </c>
      <c r="D1572" s="3">
        <v>5000</v>
      </c>
      <c r="E1572" s="3">
        <v>5149.9</v>
      </c>
      <c r="F1572" s="2">
        <v>0</v>
      </c>
      <c r="G1572" s="2">
        <v>0</v>
      </c>
      <c r="H1572" s="2">
        <f t="shared" si="24"/>
        <v>0</v>
      </c>
      <c r="I1572" s="2" t="s">
        <v>113</v>
      </c>
      <c r="J1572" s="2" t="s">
        <v>59</v>
      </c>
    </row>
    <row r="1573" ht="19" customHeight="1" spans="1:10">
      <c r="A1573" s="2">
        <v>5</v>
      </c>
      <c r="B1573" s="2" t="s">
        <v>273</v>
      </c>
      <c r="C1573" s="2" t="s">
        <v>274</v>
      </c>
      <c r="D1573" s="3">
        <v>9666.67</v>
      </c>
      <c r="E1573" s="3">
        <v>7833</v>
      </c>
      <c r="F1573" s="2">
        <v>0</v>
      </c>
      <c r="G1573" s="2">
        <v>0</v>
      </c>
      <c r="H1573" s="2">
        <f t="shared" si="24"/>
        <v>0</v>
      </c>
      <c r="I1573" s="2" t="s">
        <v>113</v>
      </c>
      <c r="J1573" s="2" t="s">
        <v>59</v>
      </c>
    </row>
    <row r="1574" ht="19" customHeight="1" spans="1:10">
      <c r="A1574" s="2">
        <v>5</v>
      </c>
      <c r="B1574" s="2" t="s">
        <v>279</v>
      </c>
      <c r="C1574" s="2" t="s">
        <v>274</v>
      </c>
      <c r="D1574" s="3">
        <v>9000</v>
      </c>
      <c r="E1574" s="3">
        <v>7232.8</v>
      </c>
      <c r="F1574" s="2">
        <v>0</v>
      </c>
      <c r="G1574" s="2">
        <v>0</v>
      </c>
      <c r="H1574" s="2">
        <f t="shared" si="24"/>
        <v>0</v>
      </c>
      <c r="I1574" s="2" t="s">
        <v>113</v>
      </c>
      <c r="J1574" s="2" t="s">
        <v>59</v>
      </c>
    </row>
    <row r="1575" ht="19" customHeight="1" spans="1:10">
      <c r="A1575" s="2">
        <v>5</v>
      </c>
      <c r="B1575" s="2" t="s">
        <v>3504</v>
      </c>
      <c r="C1575" s="2" t="s">
        <v>274</v>
      </c>
      <c r="D1575" s="3">
        <v>10967.74</v>
      </c>
      <c r="E1575" s="3">
        <v>12734.3</v>
      </c>
      <c r="F1575" s="2">
        <v>0</v>
      </c>
      <c r="G1575" s="2">
        <v>0</v>
      </c>
      <c r="H1575" s="2">
        <f t="shared" si="24"/>
        <v>0</v>
      </c>
      <c r="I1575" s="2" t="s">
        <v>113</v>
      </c>
      <c r="J1575" s="2" t="s">
        <v>59</v>
      </c>
    </row>
    <row r="1576" ht="19" customHeight="1" spans="1:10">
      <c r="A1576" s="2">
        <v>5</v>
      </c>
      <c r="B1576" s="2" t="s">
        <v>3652</v>
      </c>
      <c r="C1576" s="2" t="s">
        <v>274</v>
      </c>
      <c r="D1576" s="3">
        <v>9500</v>
      </c>
      <c r="E1576" s="3">
        <v>10014.9</v>
      </c>
      <c r="F1576" s="2">
        <v>0</v>
      </c>
      <c r="G1576" s="2">
        <v>0</v>
      </c>
      <c r="H1576" s="2">
        <f t="shared" si="24"/>
        <v>0</v>
      </c>
      <c r="I1576" s="2" t="s">
        <v>113</v>
      </c>
      <c r="J1576" s="2" t="s">
        <v>59</v>
      </c>
    </row>
    <row r="1577" ht="19" customHeight="1" spans="1:10">
      <c r="A1577" s="2">
        <v>5</v>
      </c>
      <c r="B1577" s="2" t="s">
        <v>229</v>
      </c>
      <c r="C1577" s="2" t="s">
        <v>274</v>
      </c>
      <c r="D1577" s="3">
        <v>6129.03</v>
      </c>
      <c r="E1577" s="3">
        <v>5516.7</v>
      </c>
      <c r="F1577" s="2">
        <v>0</v>
      </c>
      <c r="G1577" s="2">
        <v>0</v>
      </c>
      <c r="H1577" s="2">
        <f t="shared" si="24"/>
        <v>0</v>
      </c>
      <c r="I1577" s="2" t="s">
        <v>59</v>
      </c>
      <c r="J1577" s="2" t="s">
        <v>59</v>
      </c>
    </row>
    <row r="1578" ht="19" customHeight="1" spans="1:10">
      <c r="A1578" s="2">
        <v>5</v>
      </c>
      <c r="B1578" s="2" t="s">
        <v>280</v>
      </c>
      <c r="C1578" s="2" t="s">
        <v>274</v>
      </c>
      <c r="D1578" s="3">
        <v>9500</v>
      </c>
      <c r="E1578" s="3">
        <v>5278.3</v>
      </c>
      <c r="F1578" s="2">
        <v>0</v>
      </c>
      <c r="G1578" s="2">
        <v>0</v>
      </c>
      <c r="H1578" s="2">
        <f t="shared" si="24"/>
        <v>0</v>
      </c>
      <c r="I1578" s="2" t="s">
        <v>59</v>
      </c>
      <c r="J1578" s="2" t="s">
        <v>59</v>
      </c>
    </row>
    <row r="1579" ht="19" customHeight="1" spans="1:10">
      <c r="A1579" s="2">
        <v>5</v>
      </c>
      <c r="B1579" s="2" t="s">
        <v>234</v>
      </c>
      <c r="C1579" s="2" t="s">
        <v>274</v>
      </c>
      <c r="D1579" s="3">
        <v>6935.48</v>
      </c>
      <c r="E1579" s="3">
        <v>940.57</v>
      </c>
      <c r="F1579" s="2">
        <v>0</v>
      </c>
      <c r="G1579" s="2">
        <v>0</v>
      </c>
      <c r="H1579" s="2">
        <f t="shared" si="24"/>
        <v>0</v>
      </c>
      <c r="I1579" s="2" t="s">
        <v>59</v>
      </c>
      <c r="J1579" s="2" t="s">
        <v>59</v>
      </c>
    </row>
    <row r="1580" ht="19" customHeight="1" spans="1:10">
      <c r="A1580" s="2">
        <v>5</v>
      </c>
      <c r="B1580" s="2" t="s">
        <v>3656</v>
      </c>
      <c r="C1580" s="2" t="s">
        <v>274</v>
      </c>
      <c r="D1580" s="3">
        <v>9000</v>
      </c>
      <c r="E1580" s="3">
        <v>6413.4</v>
      </c>
      <c r="F1580" s="2">
        <v>0</v>
      </c>
      <c r="G1580" s="2">
        <v>0</v>
      </c>
      <c r="H1580" s="2">
        <f t="shared" si="24"/>
        <v>0</v>
      </c>
      <c r="I1580" s="2" t="s">
        <v>113</v>
      </c>
      <c r="J1580" s="2" t="s">
        <v>59</v>
      </c>
    </row>
    <row r="1581" ht="19" customHeight="1" spans="1:10">
      <c r="A1581" s="2">
        <v>5</v>
      </c>
      <c r="B1581" s="2" t="s">
        <v>281</v>
      </c>
      <c r="C1581" s="2" t="s">
        <v>274</v>
      </c>
      <c r="D1581" s="3">
        <v>9000</v>
      </c>
      <c r="E1581" s="3">
        <v>7514.1</v>
      </c>
      <c r="F1581" s="2">
        <v>0</v>
      </c>
      <c r="G1581" s="2">
        <v>0</v>
      </c>
      <c r="H1581" s="2">
        <f t="shared" si="24"/>
        <v>0</v>
      </c>
      <c r="I1581" s="2" t="s">
        <v>113</v>
      </c>
      <c r="J1581" s="2" t="s">
        <v>59</v>
      </c>
    </row>
    <row r="1582" ht="19" customHeight="1" spans="1:10">
      <c r="A1582" s="2">
        <v>5</v>
      </c>
      <c r="B1582" s="2" t="s">
        <v>283</v>
      </c>
      <c r="C1582" s="2" t="s">
        <v>274</v>
      </c>
      <c r="D1582" s="3">
        <v>15000</v>
      </c>
      <c r="E1582" s="3">
        <v>17480.9</v>
      </c>
      <c r="F1582" s="2">
        <v>0</v>
      </c>
      <c r="G1582" s="2">
        <v>0</v>
      </c>
      <c r="H1582" s="2">
        <f t="shared" si="24"/>
        <v>0</v>
      </c>
      <c r="I1582" s="2" t="s">
        <v>113</v>
      </c>
      <c r="J1582" s="2" t="s">
        <v>59</v>
      </c>
    </row>
    <row r="1583" ht="19" customHeight="1" spans="1:10">
      <c r="A1583" s="2">
        <v>5</v>
      </c>
      <c r="B1583" s="2" t="s">
        <v>286</v>
      </c>
      <c r="C1583" s="2" t="s">
        <v>274</v>
      </c>
      <c r="D1583" s="3">
        <v>9000</v>
      </c>
      <c r="E1583" s="3">
        <v>16602.25</v>
      </c>
      <c r="F1583" s="2">
        <v>1</v>
      </c>
      <c r="G1583" s="2">
        <v>0</v>
      </c>
      <c r="H1583" s="2">
        <f t="shared" si="24"/>
        <v>1</v>
      </c>
      <c r="I1583" s="2" t="s">
        <v>113</v>
      </c>
      <c r="J1583" s="2" t="s">
        <v>59</v>
      </c>
    </row>
    <row r="1584" ht="19" customHeight="1" spans="1:10">
      <c r="A1584" s="2">
        <v>5</v>
      </c>
      <c r="B1584" s="2" t="s">
        <v>251</v>
      </c>
      <c r="C1584" s="2" t="s">
        <v>274</v>
      </c>
      <c r="D1584" s="3">
        <v>6435.48</v>
      </c>
      <c r="E1584" s="3">
        <v>2431.74</v>
      </c>
      <c r="F1584" s="2">
        <v>0</v>
      </c>
      <c r="G1584" s="2">
        <v>0</v>
      </c>
      <c r="H1584" s="2">
        <f t="shared" si="24"/>
        <v>0</v>
      </c>
      <c r="I1584" s="2" t="s">
        <v>59</v>
      </c>
      <c r="J1584" s="2" t="s">
        <v>59</v>
      </c>
    </row>
    <row r="1585" ht="19" customHeight="1" spans="1:10">
      <c r="A1585" s="2">
        <v>5</v>
      </c>
      <c r="B1585" s="2" t="s">
        <v>252</v>
      </c>
      <c r="C1585" s="2" t="s">
        <v>274</v>
      </c>
      <c r="D1585" s="3">
        <v>9666.67</v>
      </c>
      <c r="E1585" s="3">
        <v>8891.07</v>
      </c>
      <c r="F1585" s="2">
        <v>0</v>
      </c>
      <c r="G1585" s="2">
        <v>0</v>
      </c>
      <c r="H1585" s="2">
        <f t="shared" si="24"/>
        <v>0</v>
      </c>
      <c r="I1585" s="2" t="s">
        <v>59</v>
      </c>
      <c r="J1585" s="2" t="s">
        <v>59</v>
      </c>
    </row>
    <row r="1586" ht="19" customHeight="1" spans="1:10">
      <c r="A1586" s="2">
        <v>5</v>
      </c>
      <c r="B1586" s="2" t="s">
        <v>288</v>
      </c>
      <c r="C1586" s="2" t="s">
        <v>274</v>
      </c>
      <c r="D1586" s="3">
        <v>15000</v>
      </c>
      <c r="E1586" s="3">
        <v>10087.9</v>
      </c>
      <c r="F1586" s="2">
        <v>0</v>
      </c>
      <c r="G1586" s="2">
        <v>0</v>
      </c>
      <c r="H1586" s="2">
        <f t="shared" si="24"/>
        <v>0</v>
      </c>
      <c r="I1586" s="2" t="s">
        <v>113</v>
      </c>
      <c r="J1586" s="2" t="s">
        <v>59</v>
      </c>
    </row>
    <row r="1587" ht="19" customHeight="1" spans="1:10">
      <c r="A1587" s="2">
        <v>5</v>
      </c>
      <c r="B1587" s="2" t="s">
        <v>386</v>
      </c>
      <c r="C1587" s="2" t="s">
        <v>274</v>
      </c>
      <c r="D1587" s="3">
        <v>2258.06</v>
      </c>
      <c r="E1587" s="3">
        <v>4016.75</v>
      </c>
      <c r="F1587" s="2">
        <v>0</v>
      </c>
      <c r="G1587" s="2">
        <v>0</v>
      </c>
      <c r="H1587" s="2">
        <f t="shared" si="24"/>
        <v>0</v>
      </c>
      <c r="I1587" s="2" t="s">
        <v>113</v>
      </c>
      <c r="J1587" s="2" t="s">
        <v>59</v>
      </c>
    </row>
    <row r="1588" ht="19" customHeight="1" spans="1:10">
      <c r="A1588" s="2">
        <v>5</v>
      </c>
      <c r="B1588" s="2" t="s">
        <v>394</v>
      </c>
      <c r="C1588" s="2" t="s">
        <v>274</v>
      </c>
      <c r="D1588" s="3">
        <v>9666.67</v>
      </c>
      <c r="E1588" s="3">
        <v>9840.54</v>
      </c>
      <c r="F1588" s="2">
        <v>0</v>
      </c>
      <c r="G1588" s="2">
        <v>0</v>
      </c>
      <c r="H1588" s="2">
        <f t="shared" si="24"/>
        <v>0</v>
      </c>
      <c r="I1588" s="2" t="s">
        <v>113</v>
      </c>
      <c r="J1588" s="2" t="s">
        <v>59</v>
      </c>
    </row>
    <row r="1589" ht="19" customHeight="1" spans="1:10">
      <c r="A1589" s="2">
        <v>5</v>
      </c>
      <c r="B1589" s="2" t="s">
        <v>289</v>
      </c>
      <c r="C1589" s="2" t="s">
        <v>274</v>
      </c>
      <c r="D1589" s="3">
        <v>9000</v>
      </c>
      <c r="E1589" s="3">
        <v>20280.69</v>
      </c>
      <c r="F1589" s="2">
        <v>2</v>
      </c>
      <c r="G1589" s="2">
        <v>0</v>
      </c>
      <c r="H1589" s="2">
        <f t="shared" si="24"/>
        <v>2</v>
      </c>
      <c r="I1589" s="2" t="s">
        <v>113</v>
      </c>
      <c r="J1589" s="2" t="s">
        <v>59</v>
      </c>
    </row>
    <row r="1590" ht="19" customHeight="1" spans="1:10">
      <c r="A1590" s="2">
        <v>5</v>
      </c>
      <c r="B1590" s="2" t="s">
        <v>399</v>
      </c>
      <c r="C1590" s="2" t="s">
        <v>274</v>
      </c>
      <c r="D1590" s="3">
        <v>2858.06</v>
      </c>
      <c r="E1590" s="3">
        <v>4393.7</v>
      </c>
      <c r="F1590" s="2">
        <v>0</v>
      </c>
      <c r="G1590" s="2">
        <v>0</v>
      </c>
      <c r="H1590" s="2">
        <f t="shared" si="24"/>
        <v>0</v>
      </c>
      <c r="I1590" s="2" t="s">
        <v>113</v>
      </c>
      <c r="J1590" s="2" t="s">
        <v>59</v>
      </c>
    </row>
    <row r="1591" ht="19" customHeight="1" spans="1:10">
      <c r="A1591" s="2">
        <v>5</v>
      </c>
      <c r="B1591" s="2" t="s">
        <v>290</v>
      </c>
      <c r="C1591" s="2" t="s">
        <v>274</v>
      </c>
      <c r="D1591" s="3">
        <v>9666.67</v>
      </c>
      <c r="E1591" s="3">
        <v>14681.9</v>
      </c>
      <c r="F1591" s="2">
        <v>1</v>
      </c>
      <c r="G1591" s="2">
        <v>0</v>
      </c>
      <c r="H1591" s="2">
        <f t="shared" si="24"/>
        <v>1</v>
      </c>
      <c r="I1591" s="2" t="s">
        <v>113</v>
      </c>
      <c r="J1591" s="2" t="s">
        <v>59</v>
      </c>
    </row>
    <row r="1592" ht="19" customHeight="1" spans="1:10">
      <c r="A1592" s="2">
        <v>5</v>
      </c>
      <c r="B1592" s="2" t="s">
        <v>291</v>
      </c>
      <c r="C1592" s="2" t="s">
        <v>274</v>
      </c>
      <c r="D1592" s="3">
        <v>15000</v>
      </c>
      <c r="E1592" s="3">
        <v>19607.7</v>
      </c>
      <c r="F1592" s="2">
        <v>1</v>
      </c>
      <c r="G1592" s="2">
        <v>1</v>
      </c>
      <c r="H1592" s="2">
        <f t="shared" si="24"/>
        <v>0</v>
      </c>
      <c r="I1592" s="2" t="s">
        <v>113</v>
      </c>
      <c r="J1592" s="2" t="s">
        <v>59</v>
      </c>
    </row>
    <row r="1593" ht="19" customHeight="1" spans="1:10">
      <c r="A1593" s="2">
        <v>5</v>
      </c>
      <c r="B1593" s="2" t="s">
        <v>292</v>
      </c>
      <c r="C1593" s="2" t="s">
        <v>274</v>
      </c>
      <c r="D1593" s="3">
        <v>9000</v>
      </c>
      <c r="E1593" s="3">
        <v>16910.56</v>
      </c>
      <c r="F1593" s="2">
        <v>1</v>
      </c>
      <c r="G1593" s="2">
        <v>0</v>
      </c>
      <c r="H1593" s="2">
        <f t="shared" si="24"/>
        <v>1</v>
      </c>
      <c r="I1593" s="2" t="s">
        <v>113</v>
      </c>
      <c r="J1593" s="2" t="s">
        <v>59</v>
      </c>
    </row>
    <row r="1594" ht="19" customHeight="1" spans="1:10">
      <c r="A1594" s="2">
        <v>5</v>
      </c>
      <c r="B1594" s="2" t="s">
        <v>414</v>
      </c>
      <c r="C1594" s="2" t="s">
        <v>274</v>
      </c>
      <c r="D1594" s="3">
        <v>11129.03</v>
      </c>
      <c r="E1594" s="3">
        <v>11960.81</v>
      </c>
      <c r="F1594" s="2">
        <v>0</v>
      </c>
      <c r="G1594" s="2">
        <v>0</v>
      </c>
      <c r="H1594" s="2">
        <f t="shared" si="24"/>
        <v>0</v>
      </c>
      <c r="I1594" s="2" t="s">
        <v>113</v>
      </c>
      <c r="J1594" s="2" t="s">
        <v>59</v>
      </c>
    </row>
    <row r="1595" ht="19" customHeight="1" spans="1:10">
      <c r="A1595" s="2">
        <v>5</v>
      </c>
      <c r="B1595" s="2" t="s">
        <v>298</v>
      </c>
      <c r="C1595" s="2" t="s">
        <v>274</v>
      </c>
      <c r="D1595" s="3">
        <v>15000</v>
      </c>
      <c r="E1595" s="3">
        <v>19225.6</v>
      </c>
      <c r="F1595" s="2">
        <v>1</v>
      </c>
      <c r="G1595" s="2">
        <v>1</v>
      </c>
      <c r="H1595" s="2">
        <f t="shared" si="24"/>
        <v>0</v>
      </c>
      <c r="I1595" s="2" t="s">
        <v>113</v>
      </c>
      <c r="J1595" s="2" t="s">
        <v>59</v>
      </c>
    </row>
    <row r="1596" ht="19" customHeight="1" spans="1:10">
      <c r="A1596" s="2">
        <v>5</v>
      </c>
      <c r="B1596" s="2" t="s">
        <v>299</v>
      </c>
      <c r="C1596" s="2" t="s">
        <v>274</v>
      </c>
      <c r="D1596" s="3">
        <v>5032.26</v>
      </c>
      <c r="E1596" s="3">
        <v>5511.6</v>
      </c>
      <c r="F1596" s="2">
        <v>0</v>
      </c>
      <c r="G1596" s="2">
        <v>0</v>
      </c>
      <c r="H1596" s="2">
        <f t="shared" si="24"/>
        <v>0</v>
      </c>
      <c r="I1596" s="2" t="s">
        <v>113</v>
      </c>
      <c r="J1596" s="2" t="s">
        <v>59</v>
      </c>
    </row>
    <row r="1597" ht="19" customHeight="1" spans="1:10">
      <c r="A1597" s="2">
        <v>5</v>
      </c>
      <c r="B1597" s="2" t="s">
        <v>308</v>
      </c>
      <c r="C1597" s="2" t="s">
        <v>274</v>
      </c>
      <c r="D1597" s="3">
        <v>15000</v>
      </c>
      <c r="E1597" s="3">
        <v>22647.5</v>
      </c>
      <c r="F1597" s="2">
        <v>2</v>
      </c>
      <c r="G1597" s="2">
        <v>2</v>
      </c>
      <c r="H1597" s="2">
        <f t="shared" si="24"/>
        <v>0</v>
      </c>
      <c r="I1597" s="2" t="s">
        <v>113</v>
      </c>
      <c r="J1597" s="2" t="s">
        <v>59</v>
      </c>
    </row>
    <row r="1598" ht="19" customHeight="1" spans="1:10">
      <c r="A1598" s="2">
        <v>5</v>
      </c>
      <c r="B1598" s="2" t="s">
        <v>309</v>
      </c>
      <c r="C1598" s="2" t="s">
        <v>274</v>
      </c>
      <c r="D1598" s="3">
        <v>6580.65</v>
      </c>
      <c r="E1598" s="3">
        <v>13264.1</v>
      </c>
      <c r="F1598" s="2">
        <v>2</v>
      </c>
      <c r="G1598" s="2">
        <v>0</v>
      </c>
      <c r="H1598" s="2">
        <f t="shared" si="24"/>
        <v>2</v>
      </c>
      <c r="I1598" s="2" t="s">
        <v>113</v>
      </c>
      <c r="J1598" s="2" t="s">
        <v>59</v>
      </c>
    </row>
    <row r="1599" ht="19" customHeight="1" spans="1:10">
      <c r="A1599" s="2">
        <v>5</v>
      </c>
      <c r="B1599" s="2" t="s">
        <v>193</v>
      </c>
      <c r="C1599" s="2" t="s">
        <v>3104</v>
      </c>
      <c r="D1599" s="3">
        <v>9677.42</v>
      </c>
      <c r="E1599" s="3">
        <v>4594.4</v>
      </c>
      <c r="F1599" s="2">
        <v>0</v>
      </c>
      <c r="G1599" s="2">
        <v>0</v>
      </c>
      <c r="H1599" s="2">
        <f t="shared" si="24"/>
        <v>0</v>
      </c>
      <c r="I1599" s="2" t="s">
        <v>59</v>
      </c>
      <c r="J1599" s="2" t="s">
        <v>59</v>
      </c>
    </row>
    <row r="1600" ht="19" customHeight="1" spans="1:10">
      <c r="A1600" s="2">
        <v>5</v>
      </c>
      <c r="B1600" s="2" t="s">
        <v>3473</v>
      </c>
      <c r="C1600" s="2" t="s">
        <v>3104</v>
      </c>
      <c r="D1600" s="3">
        <v>12387.1</v>
      </c>
      <c r="E1600" s="3">
        <v>16487.9</v>
      </c>
      <c r="F1600" s="2">
        <v>0</v>
      </c>
      <c r="G1600" s="2">
        <v>0</v>
      </c>
      <c r="H1600" s="2">
        <f t="shared" si="24"/>
        <v>0</v>
      </c>
      <c r="I1600" s="2" t="s">
        <v>113</v>
      </c>
      <c r="J1600" s="2" t="s">
        <v>59</v>
      </c>
    </row>
    <row r="1601" ht="19" customHeight="1" spans="1:10">
      <c r="A1601" s="2">
        <v>5</v>
      </c>
      <c r="B1601" s="2" t="s">
        <v>61</v>
      </c>
      <c r="C1601" s="2" t="s">
        <v>3104</v>
      </c>
      <c r="D1601" s="3">
        <v>12000</v>
      </c>
      <c r="E1601" s="3">
        <v>17232.9</v>
      </c>
      <c r="F1601" s="2">
        <v>0</v>
      </c>
      <c r="G1601" s="2">
        <v>0</v>
      </c>
      <c r="H1601" s="2">
        <f t="shared" si="24"/>
        <v>0</v>
      </c>
      <c r="I1601" s="2" t="s">
        <v>113</v>
      </c>
      <c r="J1601" s="2" t="s">
        <v>59</v>
      </c>
    </row>
    <row r="1602" ht="19" customHeight="1" spans="1:10">
      <c r="A1602" s="2">
        <v>5</v>
      </c>
      <c r="B1602" s="2" t="s">
        <v>213</v>
      </c>
      <c r="C1602" s="2" t="s">
        <v>3104</v>
      </c>
      <c r="D1602" s="3">
        <v>10838.71</v>
      </c>
      <c r="E1602" s="3">
        <v>13729.2</v>
      </c>
      <c r="F1602" s="2">
        <v>0</v>
      </c>
      <c r="G1602" s="2">
        <v>0</v>
      </c>
      <c r="H1602" s="2">
        <f t="shared" ref="H1602:H1665" si="25">MAX(0,F1602-G1602)</f>
        <v>0</v>
      </c>
      <c r="I1602" s="2" t="s">
        <v>113</v>
      </c>
      <c r="J1602" s="2" t="s">
        <v>59</v>
      </c>
    </row>
    <row r="1603" ht="19" customHeight="1" spans="1:10">
      <c r="A1603" s="2">
        <v>5</v>
      </c>
      <c r="B1603" s="2" t="s">
        <v>214</v>
      </c>
      <c r="C1603" s="2" t="s">
        <v>3104</v>
      </c>
      <c r="D1603" s="3">
        <v>9277.42</v>
      </c>
      <c r="E1603" s="3">
        <v>11218.5</v>
      </c>
      <c r="F1603" s="2">
        <v>0</v>
      </c>
      <c r="G1603" s="2">
        <v>0</v>
      </c>
      <c r="H1603" s="2">
        <f t="shared" si="25"/>
        <v>0</v>
      </c>
      <c r="I1603" s="2" t="s">
        <v>113</v>
      </c>
      <c r="J1603" s="2" t="s">
        <v>59</v>
      </c>
    </row>
    <row r="1604" ht="19" customHeight="1" spans="1:10">
      <c r="A1604" s="2">
        <v>5</v>
      </c>
      <c r="B1604" s="2" t="s">
        <v>3675</v>
      </c>
      <c r="C1604" s="2" t="s">
        <v>3104</v>
      </c>
      <c r="D1604" s="3">
        <v>7360.22</v>
      </c>
      <c r="E1604" s="3">
        <v>19324.54</v>
      </c>
      <c r="F1604" s="2">
        <v>2</v>
      </c>
      <c r="G1604" s="2">
        <v>1</v>
      </c>
      <c r="H1604" s="2">
        <f t="shared" si="25"/>
        <v>1</v>
      </c>
      <c r="I1604" s="2" t="s">
        <v>113</v>
      </c>
      <c r="J1604" s="2" t="s">
        <v>59</v>
      </c>
    </row>
    <row r="1605" ht="19" customHeight="1" spans="1:10">
      <c r="A1605" s="2">
        <v>5</v>
      </c>
      <c r="B1605" s="2" t="s">
        <v>3692</v>
      </c>
      <c r="C1605" s="2" t="s">
        <v>3104</v>
      </c>
      <c r="D1605" s="3">
        <v>5833.33</v>
      </c>
      <c r="E1605" s="3">
        <v>2874.7</v>
      </c>
      <c r="F1605" s="2">
        <v>0</v>
      </c>
      <c r="G1605" s="2">
        <v>0</v>
      </c>
      <c r="H1605" s="2">
        <f t="shared" si="25"/>
        <v>0</v>
      </c>
      <c r="I1605" s="2" t="s">
        <v>59</v>
      </c>
      <c r="J1605" s="2" t="s">
        <v>59</v>
      </c>
    </row>
    <row r="1606" ht="19" customHeight="1" spans="1:10">
      <c r="A1606" s="2">
        <v>5</v>
      </c>
      <c r="B1606" s="2" t="s">
        <v>3431</v>
      </c>
      <c r="C1606" s="2" t="s">
        <v>3104</v>
      </c>
      <c r="D1606" s="3">
        <v>14567.97</v>
      </c>
      <c r="E1606" s="3">
        <v>28837.21</v>
      </c>
      <c r="F1606" s="2">
        <v>2</v>
      </c>
      <c r="G1606" s="2">
        <v>1</v>
      </c>
      <c r="H1606" s="2">
        <f t="shared" si="25"/>
        <v>1</v>
      </c>
      <c r="I1606" s="2" t="s">
        <v>113</v>
      </c>
      <c r="J1606" s="2" t="s">
        <v>59</v>
      </c>
    </row>
    <row r="1607" ht="19" customHeight="1" spans="1:10">
      <c r="A1607" s="2">
        <v>5</v>
      </c>
      <c r="B1607" s="2" t="s">
        <v>3440</v>
      </c>
      <c r="C1607" s="2" t="s">
        <v>3104</v>
      </c>
      <c r="D1607" s="3">
        <v>14567.97</v>
      </c>
      <c r="E1607" s="3">
        <v>26134.4</v>
      </c>
      <c r="F1607" s="2">
        <v>2</v>
      </c>
      <c r="G1607" s="2">
        <v>0</v>
      </c>
      <c r="H1607" s="2">
        <f t="shared" si="25"/>
        <v>2</v>
      </c>
      <c r="I1607" s="2" t="s">
        <v>113</v>
      </c>
      <c r="J1607" s="2" t="s">
        <v>59</v>
      </c>
    </row>
    <row r="1608" ht="19" customHeight="1" spans="1:10">
      <c r="A1608" s="2">
        <v>5</v>
      </c>
      <c r="B1608" s="2" t="s">
        <v>3706</v>
      </c>
      <c r="C1608" s="2" t="s">
        <v>3104</v>
      </c>
      <c r="D1608" s="3">
        <v>5833.33</v>
      </c>
      <c r="E1608" s="3">
        <v>5273.6</v>
      </c>
      <c r="F1608" s="2">
        <v>0</v>
      </c>
      <c r="G1608" s="2">
        <v>0</v>
      </c>
      <c r="H1608" s="2">
        <f t="shared" si="25"/>
        <v>0</v>
      </c>
      <c r="I1608" s="2" t="s">
        <v>59</v>
      </c>
      <c r="J1608" s="2" t="s">
        <v>59</v>
      </c>
    </row>
    <row r="1609" ht="19" customHeight="1" spans="1:10">
      <c r="A1609" s="2">
        <v>5</v>
      </c>
      <c r="B1609" s="2" t="s">
        <v>3255</v>
      </c>
      <c r="C1609" s="2" t="s">
        <v>3104</v>
      </c>
      <c r="D1609" s="3">
        <v>8506.46</v>
      </c>
      <c r="E1609" s="3">
        <v>16910.1</v>
      </c>
      <c r="F1609" s="2">
        <v>2</v>
      </c>
      <c r="G1609" s="2">
        <v>1</v>
      </c>
      <c r="H1609" s="2">
        <f t="shared" si="25"/>
        <v>1</v>
      </c>
      <c r="I1609" s="2" t="s">
        <v>113</v>
      </c>
      <c r="J1609" s="2" t="s">
        <v>59</v>
      </c>
    </row>
    <row r="1610" ht="19" customHeight="1" spans="1:10">
      <c r="A1610" s="2">
        <v>5</v>
      </c>
      <c r="B1610" s="2" t="s">
        <v>258</v>
      </c>
      <c r="C1610" s="2" t="s">
        <v>3104</v>
      </c>
      <c r="D1610" s="3">
        <v>14164.74</v>
      </c>
      <c r="E1610" s="3">
        <v>26806</v>
      </c>
      <c r="F1610" s="2">
        <v>2</v>
      </c>
      <c r="G1610" s="2">
        <v>2</v>
      </c>
      <c r="H1610" s="2">
        <f t="shared" si="25"/>
        <v>0</v>
      </c>
      <c r="I1610" s="2" t="s">
        <v>113</v>
      </c>
      <c r="J1610" s="2" t="s">
        <v>59</v>
      </c>
    </row>
    <row r="1611" ht="19" customHeight="1" spans="1:10">
      <c r="A1611" s="2">
        <v>5</v>
      </c>
      <c r="B1611" s="2" t="s">
        <v>3725</v>
      </c>
      <c r="C1611" s="2" t="s">
        <v>3104</v>
      </c>
      <c r="D1611" s="3">
        <v>5833.33</v>
      </c>
      <c r="E1611" s="3">
        <v>4786.4</v>
      </c>
      <c r="F1611" s="2">
        <v>0</v>
      </c>
      <c r="G1611" s="2">
        <v>0</v>
      </c>
      <c r="H1611" s="2">
        <f t="shared" si="25"/>
        <v>0</v>
      </c>
      <c r="I1611" s="2" t="s">
        <v>59</v>
      </c>
      <c r="J1611" s="2" t="s">
        <v>59</v>
      </c>
    </row>
    <row r="1612" ht="19" customHeight="1" spans="1:10">
      <c r="A1612" s="2">
        <v>5</v>
      </c>
      <c r="B1612" s="2" t="s">
        <v>3381</v>
      </c>
      <c r="C1612" s="2" t="s">
        <v>3104</v>
      </c>
      <c r="D1612" s="3">
        <v>14398.61</v>
      </c>
      <c r="E1612" s="3">
        <v>27698.5</v>
      </c>
      <c r="F1612" s="2">
        <v>4</v>
      </c>
      <c r="G1612" s="2">
        <v>3</v>
      </c>
      <c r="H1612" s="2">
        <f t="shared" si="25"/>
        <v>1</v>
      </c>
      <c r="I1612" s="2" t="s">
        <v>113</v>
      </c>
      <c r="J1612" s="2" t="s">
        <v>59</v>
      </c>
    </row>
    <row r="1613" ht="19" customHeight="1" spans="1:10">
      <c r="A1613" s="2">
        <v>5</v>
      </c>
      <c r="B1613" s="2" t="s">
        <v>3649</v>
      </c>
      <c r="C1613" s="2" t="s">
        <v>66</v>
      </c>
      <c r="D1613" s="3">
        <v>5666.67</v>
      </c>
      <c r="E1613" s="3">
        <v>5061.2</v>
      </c>
      <c r="F1613" s="2">
        <v>0</v>
      </c>
      <c r="G1613" s="2">
        <v>0</v>
      </c>
      <c r="H1613" s="2">
        <f t="shared" si="25"/>
        <v>0</v>
      </c>
      <c r="I1613" s="2" t="s">
        <v>113</v>
      </c>
      <c r="J1613" s="2" t="s">
        <v>59</v>
      </c>
    </row>
    <row r="1614" ht="19" customHeight="1" spans="1:10">
      <c r="A1614" s="2">
        <v>5</v>
      </c>
      <c r="B1614" s="2" t="s">
        <v>64</v>
      </c>
      <c r="C1614" s="2" t="s">
        <v>66</v>
      </c>
      <c r="D1614" s="3">
        <v>5166.67</v>
      </c>
      <c r="E1614" s="3">
        <v>4906.9</v>
      </c>
      <c r="F1614" s="2">
        <v>0</v>
      </c>
      <c r="G1614" s="2">
        <v>0</v>
      </c>
      <c r="H1614" s="2">
        <f t="shared" si="25"/>
        <v>0</v>
      </c>
      <c r="I1614" s="2" t="s">
        <v>59</v>
      </c>
      <c r="J1614" s="2" t="s">
        <v>59</v>
      </c>
    </row>
    <row r="1615" ht="19" customHeight="1" spans="1:10">
      <c r="A1615" s="2">
        <v>5</v>
      </c>
      <c r="B1615" s="2" t="s">
        <v>72</v>
      </c>
      <c r="C1615" s="2" t="s">
        <v>66</v>
      </c>
      <c r="D1615" s="3">
        <v>5166.67</v>
      </c>
      <c r="E1615" s="3">
        <v>4582.4</v>
      </c>
      <c r="F1615" s="2">
        <v>0</v>
      </c>
      <c r="G1615" s="2">
        <v>0</v>
      </c>
      <c r="H1615" s="2">
        <f t="shared" si="25"/>
        <v>0</v>
      </c>
      <c r="I1615" s="2" t="s">
        <v>59</v>
      </c>
      <c r="J1615" s="2" t="s">
        <v>59</v>
      </c>
    </row>
    <row r="1616" ht="19" customHeight="1" spans="1:10">
      <c r="A1616" s="2">
        <v>5</v>
      </c>
      <c r="B1616" s="2" t="s">
        <v>3506</v>
      </c>
      <c r="C1616" s="2" t="s">
        <v>66</v>
      </c>
      <c r="D1616" s="3">
        <v>5166.67</v>
      </c>
      <c r="E1616" s="3">
        <v>5465.8</v>
      </c>
      <c r="F1616" s="2">
        <v>0</v>
      </c>
      <c r="G1616" s="2">
        <v>0</v>
      </c>
      <c r="H1616" s="2">
        <f t="shared" si="25"/>
        <v>0</v>
      </c>
      <c r="I1616" s="2" t="s">
        <v>113</v>
      </c>
      <c r="J1616" s="2" t="s">
        <v>59</v>
      </c>
    </row>
    <row r="1617" ht="19" customHeight="1" spans="1:10">
      <c r="A1617" s="2">
        <v>5</v>
      </c>
      <c r="B1617" s="2" t="s">
        <v>3056</v>
      </c>
      <c r="C1617" s="2" t="s">
        <v>66</v>
      </c>
      <c r="D1617" s="3">
        <v>5612.9</v>
      </c>
      <c r="E1617" s="3">
        <v>7524.3</v>
      </c>
      <c r="F1617" s="2">
        <v>0</v>
      </c>
      <c r="G1617" s="2">
        <v>1</v>
      </c>
      <c r="H1617" s="2">
        <f t="shared" si="25"/>
        <v>0</v>
      </c>
      <c r="I1617" s="2" t="s">
        <v>113</v>
      </c>
      <c r="J1617" s="2" t="s">
        <v>59</v>
      </c>
    </row>
    <row r="1618" ht="19" customHeight="1" spans="1:10">
      <c r="A1618" s="2">
        <v>5</v>
      </c>
      <c r="B1618" s="2" t="s">
        <v>3511</v>
      </c>
      <c r="C1618" s="2" t="s">
        <v>66</v>
      </c>
      <c r="D1618" s="3">
        <v>5612.9</v>
      </c>
      <c r="E1618" s="3">
        <v>379.8</v>
      </c>
      <c r="F1618" s="2">
        <v>0</v>
      </c>
      <c r="G1618" s="2">
        <v>0</v>
      </c>
      <c r="H1618" s="2">
        <f t="shared" si="25"/>
        <v>0</v>
      </c>
      <c r="I1618" s="2" t="s">
        <v>59</v>
      </c>
      <c r="J1618" s="2" t="s">
        <v>59</v>
      </c>
    </row>
    <row r="1619" ht="19" customHeight="1" spans="1:10">
      <c r="A1619" s="2">
        <v>5</v>
      </c>
      <c r="B1619" s="2" t="s">
        <v>3060</v>
      </c>
      <c r="C1619" s="2" t="s">
        <v>66</v>
      </c>
      <c r="D1619" s="3">
        <v>5032.26</v>
      </c>
      <c r="E1619" s="3">
        <v>8824.6</v>
      </c>
      <c r="F1619" s="2">
        <v>1</v>
      </c>
      <c r="G1619" s="2">
        <v>1</v>
      </c>
      <c r="H1619" s="2">
        <f t="shared" si="25"/>
        <v>0</v>
      </c>
      <c r="I1619" s="2" t="s">
        <v>113</v>
      </c>
      <c r="J1619" s="2" t="s">
        <v>59</v>
      </c>
    </row>
    <row r="1620" ht="19" customHeight="1" spans="1:10">
      <c r="A1620" s="2">
        <v>5</v>
      </c>
      <c r="B1620" s="2" t="s">
        <v>3512</v>
      </c>
      <c r="C1620" s="2" t="s">
        <v>66</v>
      </c>
      <c r="D1620" s="3">
        <v>5709.67</v>
      </c>
      <c r="E1620" s="3">
        <v>106.5</v>
      </c>
      <c r="F1620" s="2">
        <v>0</v>
      </c>
      <c r="G1620" s="2">
        <v>0</v>
      </c>
      <c r="H1620" s="2">
        <f t="shared" si="25"/>
        <v>0</v>
      </c>
      <c r="I1620" s="2" t="s">
        <v>59</v>
      </c>
      <c r="J1620" s="2" t="s">
        <v>59</v>
      </c>
    </row>
    <row r="1621" ht="19" customHeight="1" spans="1:10">
      <c r="A1621" s="2">
        <v>5</v>
      </c>
      <c r="B1621" s="2" t="s">
        <v>3078</v>
      </c>
      <c r="C1621" s="2" t="s">
        <v>66</v>
      </c>
      <c r="D1621" s="3">
        <v>7451.61</v>
      </c>
      <c r="E1621" s="3">
        <v>320.8</v>
      </c>
      <c r="F1621" s="2">
        <v>0</v>
      </c>
      <c r="G1621" s="2">
        <v>0</v>
      </c>
      <c r="H1621" s="2">
        <f t="shared" si="25"/>
        <v>0</v>
      </c>
      <c r="I1621" s="2" t="s">
        <v>59</v>
      </c>
      <c r="J1621" s="2" t="s">
        <v>59</v>
      </c>
    </row>
    <row r="1622" ht="19" customHeight="1" spans="1:10">
      <c r="A1622" s="2">
        <v>5</v>
      </c>
      <c r="B1622" s="2" t="s">
        <v>3103</v>
      </c>
      <c r="C1622" s="2" t="s">
        <v>66</v>
      </c>
      <c r="D1622" s="3">
        <v>8806.45</v>
      </c>
      <c r="E1622" s="3">
        <v>15328.8</v>
      </c>
      <c r="F1622" s="2">
        <v>2</v>
      </c>
      <c r="G1622" s="2">
        <v>1</v>
      </c>
      <c r="H1622" s="2">
        <f t="shared" si="25"/>
        <v>1</v>
      </c>
      <c r="I1622" s="2" t="s">
        <v>113</v>
      </c>
      <c r="J1622" s="2" t="s">
        <v>59</v>
      </c>
    </row>
    <row r="1623" ht="19" customHeight="1" spans="1:10">
      <c r="A1623" s="2">
        <v>5</v>
      </c>
      <c r="B1623" s="2" t="s">
        <v>3528</v>
      </c>
      <c r="C1623" s="2" t="s">
        <v>66</v>
      </c>
      <c r="D1623" s="3">
        <v>5032.26</v>
      </c>
      <c r="E1623" s="3">
        <v>3661.1</v>
      </c>
      <c r="F1623" s="2">
        <v>0</v>
      </c>
      <c r="G1623" s="2">
        <v>0</v>
      </c>
      <c r="H1623" s="2">
        <f t="shared" si="25"/>
        <v>0</v>
      </c>
      <c r="I1623" s="2" t="s">
        <v>59</v>
      </c>
      <c r="J1623" s="2" t="s">
        <v>59</v>
      </c>
    </row>
    <row r="1624" ht="19" customHeight="1" spans="1:10">
      <c r="A1624" s="2">
        <v>5</v>
      </c>
      <c r="B1624" s="2" t="s">
        <v>73</v>
      </c>
      <c r="C1624" s="2" t="s">
        <v>66</v>
      </c>
      <c r="D1624" s="3">
        <v>5000</v>
      </c>
      <c r="E1624" s="3">
        <v>3830.3</v>
      </c>
      <c r="F1624" s="2">
        <v>0</v>
      </c>
      <c r="G1624" s="2">
        <v>0</v>
      </c>
      <c r="H1624" s="2">
        <f t="shared" si="25"/>
        <v>0</v>
      </c>
      <c r="I1624" s="2" t="s">
        <v>59</v>
      </c>
      <c r="J1624" s="2" t="s">
        <v>59</v>
      </c>
    </row>
    <row r="1625" ht="19" customHeight="1" spans="1:10">
      <c r="A1625" s="2">
        <v>5</v>
      </c>
      <c r="B1625" s="2" t="s">
        <v>77</v>
      </c>
      <c r="C1625" s="2" t="s">
        <v>66</v>
      </c>
      <c r="D1625" s="3">
        <v>7548.39</v>
      </c>
      <c r="E1625" s="3">
        <v>13009.1</v>
      </c>
      <c r="F1625" s="2">
        <v>1</v>
      </c>
      <c r="G1625" s="2">
        <v>1</v>
      </c>
      <c r="H1625" s="2">
        <f t="shared" si="25"/>
        <v>0</v>
      </c>
      <c r="I1625" s="2" t="s">
        <v>113</v>
      </c>
      <c r="J1625" s="2" t="s">
        <v>59</v>
      </c>
    </row>
    <row r="1626" ht="19" customHeight="1" spans="1:10">
      <c r="A1626" s="2">
        <v>5</v>
      </c>
      <c r="B1626" s="2" t="s">
        <v>3122</v>
      </c>
      <c r="C1626" s="2" t="s">
        <v>66</v>
      </c>
      <c r="D1626" s="3">
        <v>14193.55</v>
      </c>
      <c r="E1626" s="3">
        <v>1472.52</v>
      </c>
      <c r="F1626" s="2">
        <v>0</v>
      </c>
      <c r="G1626" s="2">
        <v>0</v>
      </c>
      <c r="H1626" s="2">
        <f t="shared" si="25"/>
        <v>0</v>
      </c>
      <c r="I1626" s="2" t="s">
        <v>59</v>
      </c>
      <c r="J1626" s="2" t="s">
        <v>59</v>
      </c>
    </row>
    <row r="1627" ht="19" customHeight="1" spans="1:10">
      <c r="A1627" s="2">
        <v>5</v>
      </c>
      <c r="B1627" s="2" t="s">
        <v>3127</v>
      </c>
      <c r="C1627" s="2" t="s">
        <v>66</v>
      </c>
      <c r="D1627" s="3">
        <v>14193.55</v>
      </c>
      <c r="E1627" s="3">
        <v>9017</v>
      </c>
      <c r="F1627" s="2">
        <v>0</v>
      </c>
      <c r="G1627" s="2">
        <v>0</v>
      </c>
      <c r="H1627" s="2">
        <f t="shared" si="25"/>
        <v>0</v>
      </c>
      <c r="I1627" s="2" t="s">
        <v>59</v>
      </c>
      <c r="J1627" s="2" t="s">
        <v>59</v>
      </c>
    </row>
    <row r="1628" ht="19" customHeight="1" spans="1:10">
      <c r="A1628" s="2">
        <v>5</v>
      </c>
      <c r="B1628" s="2" t="s">
        <v>80</v>
      </c>
      <c r="C1628" s="2" t="s">
        <v>66</v>
      </c>
      <c r="D1628" s="3">
        <v>12419.35</v>
      </c>
      <c r="E1628" s="3">
        <v>19170.87</v>
      </c>
      <c r="F1628" s="2">
        <v>1</v>
      </c>
      <c r="G1628" s="2">
        <v>0</v>
      </c>
      <c r="H1628" s="2">
        <f t="shared" si="25"/>
        <v>1</v>
      </c>
      <c r="I1628" s="2" t="s">
        <v>113</v>
      </c>
      <c r="J1628" s="2" t="s">
        <v>59</v>
      </c>
    </row>
    <row r="1629" ht="19" customHeight="1" spans="1:10">
      <c r="A1629" s="2">
        <v>5</v>
      </c>
      <c r="B1629" s="2" t="s">
        <v>82</v>
      </c>
      <c r="C1629" s="2" t="s">
        <v>66</v>
      </c>
      <c r="D1629" s="3">
        <v>5000</v>
      </c>
      <c r="E1629" s="3">
        <v>4340.4</v>
      </c>
      <c r="F1629" s="2">
        <v>0</v>
      </c>
      <c r="G1629" s="2">
        <v>0</v>
      </c>
      <c r="H1629" s="2">
        <f t="shared" si="25"/>
        <v>0</v>
      </c>
      <c r="I1629" s="2" t="s">
        <v>113</v>
      </c>
      <c r="J1629" s="2" t="s">
        <v>59</v>
      </c>
    </row>
    <row r="1630" ht="19" customHeight="1" spans="1:10">
      <c r="A1630" s="2">
        <v>5</v>
      </c>
      <c r="B1630" s="2" t="s">
        <v>3146</v>
      </c>
      <c r="C1630" s="2" t="s">
        <v>66</v>
      </c>
      <c r="D1630" s="3">
        <v>7741.94</v>
      </c>
      <c r="E1630" s="3">
        <v>13632.7</v>
      </c>
      <c r="F1630" s="2">
        <v>1</v>
      </c>
      <c r="G1630" s="2">
        <v>1</v>
      </c>
      <c r="H1630" s="2">
        <f t="shared" si="25"/>
        <v>0</v>
      </c>
      <c r="I1630" s="2" t="s">
        <v>113</v>
      </c>
      <c r="J1630" s="2" t="s">
        <v>59</v>
      </c>
    </row>
    <row r="1631" ht="19" customHeight="1" spans="1:10">
      <c r="A1631" s="2">
        <v>5</v>
      </c>
      <c r="B1631" s="2" t="s">
        <v>3148</v>
      </c>
      <c r="C1631" s="2" t="s">
        <v>66</v>
      </c>
      <c r="D1631" s="3">
        <v>8903.23</v>
      </c>
      <c r="E1631" s="3">
        <v>21152.6</v>
      </c>
      <c r="F1631" s="2">
        <v>4</v>
      </c>
      <c r="G1631" s="2">
        <v>2</v>
      </c>
      <c r="H1631" s="2">
        <f t="shared" si="25"/>
        <v>2</v>
      </c>
      <c r="I1631" s="2" t="s">
        <v>113</v>
      </c>
      <c r="J1631" s="2" t="s">
        <v>59</v>
      </c>
    </row>
    <row r="1632" ht="19" customHeight="1" spans="1:10">
      <c r="A1632" s="2">
        <v>5</v>
      </c>
      <c r="B1632" s="2" t="s">
        <v>3152</v>
      </c>
      <c r="C1632" s="2" t="s">
        <v>66</v>
      </c>
      <c r="D1632" s="3">
        <v>13161.29</v>
      </c>
      <c r="E1632" s="3">
        <v>26136.8</v>
      </c>
      <c r="F1632" s="2">
        <v>4</v>
      </c>
      <c r="G1632" s="2">
        <v>3</v>
      </c>
      <c r="H1632" s="2">
        <f t="shared" si="25"/>
        <v>1</v>
      </c>
      <c r="I1632" s="2" t="s">
        <v>113</v>
      </c>
      <c r="J1632" s="2" t="s">
        <v>59</v>
      </c>
    </row>
    <row r="1633" ht="19" customHeight="1" spans="1:10">
      <c r="A1633" s="2">
        <v>5</v>
      </c>
      <c r="B1633" s="2" t="s">
        <v>83</v>
      </c>
      <c r="C1633" s="2" t="s">
        <v>66</v>
      </c>
      <c r="D1633" s="3">
        <v>14193.55</v>
      </c>
      <c r="E1633" s="3">
        <v>16174.97</v>
      </c>
      <c r="F1633" s="2">
        <v>0</v>
      </c>
      <c r="G1633" s="2">
        <v>0</v>
      </c>
      <c r="H1633" s="2">
        <f t="shared" si="25"/>
        <v>0</v>
      </c>
      <c r="I1633" s="2" t="s">
        <v>113</v>
      </c>
      <c r="J1633" s="2" t="s">
        <v>59</v>
      </c>
    </row>
    <row r="1634" ht="19" customHeight="1" spans="1:10">
      <c r="A1634" s="2">
        <v>5</v>
      </c>
      <c r="B1634" s="2" t="s">
        <v>85</v>
      </c>
      <c r="C1634" s="2" t="s">
        <v>66</v>
      </c>
      <c r="D1634" s="3">
        <v>12419.35</v>
      </c>
      <c r="E1634" s="3">
        <v>16062.89</v>
      </c>
      <c r="F1634" s="2">
        <v>0</v>
      </c>
      <c r="G1634" s="2">
        <v>0</v>
      </c>
      <c r="H1634" s="2">
        <f t="shared" si="25"/>
        <v>0</v>
      </c>
      <c r="I1634" s="2" t="s">
        <v>113</v>
      </c>
      <c r="J1634" s="2" t="s">
        <v>59</v>
      </c>
    </row>
    <row r="1635" ht="19" customHeight="1" spans="1:10">
      <c r="A1635" s="2">
        <v>5</v>
      </c>
      <c r="B1635" s="2" t="s">
        <v>3544</v>
      </c>
      <c r="C1635" s="2" t="s">
        <v>66</v>
      </c>
      <c r="D1635" s="3">
        <v>11612.9</v>
      </c>
      <c r="E1635" s="3">
        <v>12022.78</v>
      </c>
      <c r="F1635" s="2">
        <v>0</v>
      </c>
      <c r="G1635" s="2">
        <v>0</v>
      </c>
      <c r="H1635" s="2">
        <f t="shared" si="25"/>
        <v>0</v>
      </c>
      <c r="I1635" s="2" t="s">
        <v>113</v>
      </c>
      <c r="J1635" s="2" t="s">
        <v>59</v>
      </c>
    </row>
    <row r="1636" ht="19" customHeight="1" spans="1:10">
      <c r="A1636" s="2">
        <v>5</v>
      </c>
      <c r="B1636" s="2" t="s">
        <v>86</v>
      </c>
      <c r="C1636" s="2" t="s">
        <v>66</v>
      </c>
      <c r="D1636" s="3">
        <v>12419.35</v>
      </c>
      <c r="E1636" s="3">
        <v>18657.04</v>
      </c>
      <c r="F1636" s="2">
        <v>1</v>
      </c>
      <c r="G1636" s="2">
        <v>0</v>
      </c>
      <c r="H1636" s="2">
        <f t="shared" si="25"/>
        <v>1</v>
      </c>
      <c r="I1636" s="2" t="s">
        <v>113</v>
      </c>
      <c r="J1636" s="2" t="s">
        <v>59</v>
      </c>
    </row>
    <row r="1637" ht="19" customHeight="1" spans="1:10">
      <c r="A1637" s="2">
        <v>5</v>
      </c>
      <c r="B1637" s="2" t="s">
        <v>3172</v>
      </c>
      <c r="C1637" s="2" t="s">
        <v>66</v>
      </c>
      <c r="D1637" s="3">
        <v>14193.55</v>
      </c>
      <c r="E1637" s="3">
        <v>7016.7</v>
      </c>
      <c r="F1637" s="2">
        <v>0</v>
      </c>
      <c r="G1637" s="2">
        <v>0</v>
      </c>
      <c r="H1637" s="2">
        <f t="shared" si="25"/>
        <v>0</v>
      </c>
      <c r="I1637" s="2" t="s">
        <v>59</v>
      </c>
      <c r="J1637" s="2" t="s">
        <v>59</v>
      </c>
    </row>
    <row r="1638" ht="19" customHeight="1" spans="1:10">
      <c r="A1638" s="2">
        <v>5</v>
      </c>
      <c r="B1638" s="2" t="s">
        <v>3430</v>
      </c>
      <c r="C1638" s="2" t="s">
        <v>66</v>
      </c>
      <c r="D1638" s="3">
        <v>19285.71</v>
      </c>
      <c r="E1638" s="3">
        <v>40815.95</v>
      </c>
      <c r="F1638" s="2">
        <v>4</v>
      </c>
      <c r="G1638" s="2">
        <v>2</v>
      </c>
      <c r="H1638" s="2">
        <f t="shared" si="25"/>
        <v>2</v>
      </c>
      <c r="I1638" s="2" t="s">
        <v>113</v>
      </c>
      <c r="J1638" s="2" t="s">
        <v>59</v>
      </c>
    </row>
    <row r="1639" ht="19" customHeight="1" spans="1:10">
      <c r="A1639" s="2">
        <v>5</v>
      </c>
      <c r="B1639" s="2" t="s">
        <v>382</v>
      </c>
      <c r="C1639" s="2" t="s">
        <v>66</v>
      </c>
      <c r="D1639" s="3">
        <v>12419.35</v>
      </c>
      <c r="E1639" s="3">
        <v>16775</v>
      </c>
      <c r="F1639" s="2">
        <v>0</v>
      </c>
      <c r="G1639" s="2">
        <v>1</v>
      </c>
      <c r="H1639" s="2">
        <f t="shared" si="25"/>
        <v>0</v>
      </c>
      <c r="I1639" s="2" t="s">
        <v>113</v>
      </c>
      <c r="J1639" s="2" t="s">
        <v>59</v>
      </c>
    </row>
    <row r="1640" ht="19" customHeight="1" spans="1:10">
      <c r="A1640" s="2">
        <v>5</v>
      </c>
      <c r="B1640" s="2" t="s">
        <v>3551</v>
      </c>
      <c r="C1640" s="2" t="s">
        <v>66</v>
      </c>
      <c r="D1640" s="3">
        <v>7354.84</v>
      </c>
      <c r="E1640" s="3">
        <v>2857.8</v>
      </c>
      <c r="F1640" s="2">
        <v>0</v>
      </c>
      <c r="G1640" s="2">
        <v>0</v>
      </c>
      <c r="H1640" s="2">
        <f t="shared" si="25"/>
        <v>0</v>
      </c>
      <c r="I1640" s="2" t="s">
        <v>59</v>
      </c>
      <c r="J1640" s="2" t="s">
        <v>59</v>
      </c>
    </row>
    <row r="1641" ht="19" customHeight="1" spans="1:10">
      <c r="A1641" s="2">
        <v>5</v>
      </c>
      <c r="B1641" s="2" t="s">
        <v>3435</v>
      </c>
      <c r="C1641" s="2" t="s">
        <v>66</v>
      </c>
      <c r="D1641" s="3">
        <v>14193.55</v>
      </c>
      <c r="E1641" s="3">
        <v>11865</v>
      </c>
      <c r="F1641" s="2">
        <v>0</v>
      </c>
      <c r="G1641" s="2">
        <v>0</v>
      </c>
      <c r="H1641" s="2">
        <f t="shared" si="25"/>
        <v>0</v>
      </c>
      <c r="I1641" s="2" t="s">
        <v>113</v>
      </c>
      <c r="J1641" s="2" t="s">
        <v>59</v>
      </c>
    </row>
    <row r="1642" ht="19" customHeight="1" spans="1:10">
      <c r="A1642" s="2">
        <v>5</v>
      </c>
      <c r="B1642" s="2" t="s">
        <v>3552</v>
      </c>
      <c r="C1642" s="2" t="s">
        <v>66</v>
      </c>
      <c r="D1642" s="3">
        <v>12580.65</v>
      </c>
      <c r="E1642" s="3">
        <v>17691.1</v>
      </c>
      <c r="F1642" s="2">
        <v>1</v>
      </c>
      <c r="G1642" s="2">
        <v>0</v>
      </c>
      <c r="H1642" s="2">
        <f t="shared" si="25"/>
        <v>1</v>
      </c>
      <c r="I1642" s="2" t="s">
        <v>113</v>
      </c>
      <c r="J1642" s="2" t="s">
        <v>59</v>
      </c>
    </row>
    <row r="1643" ht="19" customHeight="1" spans="1:10">
      <c r="A1643" s="2">
        <v>5</v>
      </c>
      <c r="B1643" s="2" t="s">
        <v>3211</v>
      </c>
      <c r="C1643" s="2" t="s">
        <v>66</v>
      </c>
      <c r="D1643" s="3">
        <v>13709.68</v>
      </c>
      <c r="E1643" s="3">
        <v>17549.2</v>
      </c>
      <c r="F1643" s="2">
        <v>0</v>
      </c>
      <c r="G1643" s="2">
        <v>0</v>
      </c>
      <c r="H1643" s="2">
        <f t="shared" si="25"/>
        <v>0</v>
      </c>
      <c r="I1643" s="2" t="s">
        <v>113</v>
      </c>
      <c r="J1643" s="2" t="s">
        <v>59</v>
      </c>
    </row>
    <row r="1644" ht="19" customHeight="1" spans="1:10">
      <c r="A1644" s="2">
        <v>5</v>
      </c>
      <c r="B1644" s="2" t="s">
        <v>3561</v>
      </c>
      <c r="C1644" s="2" t="s">
        <v>66</v>
      </c>
      <c r="D1644" s="3">
        <v>12903.23</v>
      </c>
      <c r="E1644" s="3">
        <v>19208.8</v>
      </c>
      <c r="F1644" s="2">
        <v>1</v>
      </c>
      <c r="G1644" s="2">
        <v>0</v>
      </c>
      <c r="H1644" s="2">
        <f t="shared" si="25"/>
        <v>1</v>
      </c>
      <c r="I1644" s="2" t="s">
        <v>113</v>
      </c>
      <c r="J1644" s="2" t="s">
        <v>59</v>
      </c>
    </row>
    <row r="1645" ht="19" customHeight="1" spans="1:10">
      <c r="A1645" s="2">
        <v>5</v>
      </c>
      <c r="B1645" s="2" t="s">
        <v>3439</v>
      </c>
      <c r="C1645" s="2" t="s">
        <v>66</v>
      </c>
      <c r="D1645" s="3">
        <v>14193.55</v>
      </c>
      <c r="E1645" s="3">
        <v>22854.47</v>
      </c>
      <c r="F1645" s="2">
        <v>1</v>
      </c>
      <c r="G1645" s="2">
        <v>0</v>
      </c>
      <c r="H1645" s="2">
        <f t="shared" si="25"/>
        <v>1</v>
      </c>
      <c r="I1645" s="2" t="s">
        <v>113</v>
      </c>
      <c r="J1645" s="2" t="s">
        <v>59</v>
      </c>
    </row>
    <row r="1646" ht="19" customHeight="1" spans="1:10">
      <c r="A1646" s="2">
        <v>5</v>
      </c>
      <c r="B1646" s="2" t="s">
        <v>3567</v>
      </c>
      <c r="C1646" s="2" t="s">
        <v>66</v>
      </c>
      <c r="D1646" s="3">
        <v>12580.65</v>
      </c>
      <c r="E1646" s="3">
        <v>18794.7</v>
      </c>
      <c r="F1646" s="2">
        <v>1</v>
      </c>
      <c r="G1646" s="2">
        <v>0</v>
      </c>
      <c r="H1646" s="2">
        <f t="shared" si="25"/>
        <v>1</v>
      </c>
      <c r="I1646" s="2" t="s">
        <v>113</v>
      </c>
      <c r="J1646" s="2" t="s">
        <v>59</v>
      </c>
    </row>
    <row r="1647" ht="19" customHeight="1" spans="1:10">
      <c r="A1647" s="2">
        <v>5</v>
      </c>
      <c r="B1647" s="2" t="s">
        <v>352</v>
      </c>
      <c r="C1647" s="2" t="s">
        <v>66</v>
      </c>
      <c r="D1647" s="3">
        <v>2258.06</v>
      </c>
      <c r="E1647" s="3">
        <v>675.17</v>
      </c>
      <c r="F1647" s="2">
        <v>0</v>
      </c>
      <c r="G1647" s="2">
        <v>0</v>
      </c>
      <c r="H1647" s="2">
        <f t="shared" si="25"/>
        <v>0</v>
      </c>
      <c r="I1647" s="2" t="s">
        <v>59</v>
      </c>
      <c r="J1647" s="2" t="s">
        <v>59</v>
      </c>
    </row>
    <row r="1648" ht="19" customHeight="1" spans="1:10">
      <c r="A1648" s="2">
        <v>5</v>
      </c>
      <c r="B1648" s="2" t="s">
        <v>397</v>
      </c>
      <c r="C1648" s="2" t="s">
        <v>66</v>
      </c>
      <c r="D1648" s="3">
        <v>9838.71</v>
      </c>
      <c r="E1648" s="3">
        <v>10959.82</v>
      </c>
      <c r="F1648" s="2">
        <v>0</v>
      </c>
      <c r="G1648" s="2">
        <v>0</v>
      </c>
      <c r="H1648" s="2">
        <f t="shared" si="25"/>
        <v>0</v>
      </c>
      <c r="I1648" s="2" t="s">
        <v>113</v>
      </c>
      <c r="J1648" s="2" t="s">
        <v>59</v>
      </c>
    </row>
    <row r="1649" ht="19" customHeight="1" spans="1:10">
      <c r="A1649" s="2">
        <v>5</v>
      </c>
      <c r="B1649" s="2" t="s">
        <v>3236</v>
      </c>
      <c r="C1649" s="2" t="s">
        <v>66</v>
      </c>
      <c r="D1649" s="3">
        <v>13709.68</v>
      </c>
      <c r="E1649" s="3">
        <v>17910.6</v>
      </c>
      <c r="F1649" s="2">
        <v>0</v>
      </c>
      <c r="G1649" s="2">
        <v>0</v>
      </c>
      <c r="H1649" s="2">
        <f t="shared" si="25"/>
        <v>0</v>
      </c>
      <c r="I1649" s="2" t="s">
        <v>113</v>
      </c>
      <c r="J1649" s="2" t="s">
        <v>59</v>
      </c>
    </row>
    <row r="1650" ht="19" customHeight="1" spans="1:10">
      <c r="A1650" s="2">
        <v>5</v>
      </c>
      <c r="B1650" s="2" t="s">
        <v>89</v>
      </c>
      <c r="C1650" s="2" t="s">
        <v>66</v>
      </c>
      <c r="D1650" s="3">
        <v>7354.84</v>
      </c>
      <c r="E1650" s="3">
        <v>10442.3</v>
      </c>
      <c r="F1650" s="2">
        <v>1</v>
      </c>
      <c r="G1650" s="2">
        <v>0</v>
      </c>
      <c r="H1650" s="2">
        <f t="shared" si="25"/>
        <v>1</v>
      </c>
      <c r="I1650" s="2" t="s">
        <v>113</v>
      </c>
      <c r="J1650" s="2" t="s">
        <v>59</v>
      </c>
    </row>
    <row r="1651" ht="19" customHeight="1" spans="1:10">
      <c r="A1651" s="2">
        <v>5</v>
      </c>
      <c r="B1651" s="2" t="s">
        <v>3450</v>
      </c>
      <c r="C1651" s="2" t="s">
        <v>66</v>
      </c>
      <c r="D1651" s="3">
        <v>15357.14</v>
      </c>
      <c r="E1651" s="3">
        <v>30880.4</v>
      </c>
      <c r="F1651" s="2">
        <v>3</v>
      </c>
      <c r="G1651" s="2">
        <v>2</v>
      </c>
      <c r="H1651" s="2">
        <f t="shared" si="25"/>
        <v>1</v>
      </c>
      <c r="I1651" s="2" t="s">
        <v>113</v>
      </c>
      <c r="J1651" s="2" t="s">
        <v>59</v>
      </c>
    </row>
    <row r="1652" ht="19" customHeight="1" spans="1:10">
      <c r="A1652" s="2">
        <v>5</v>
      </c>
      <c r="B1652" s="2" t="s">
        <v>354</v>
      </c>
      <c r="C1652" s="2" t="s">
        <v>66</v>
      </c>
      <c r="D1652" s="3">
        <v>7161.29</v>
      </c>
      <c r="E1652" s="3">
        <v>13041.1</v>
      </c>
      <c r="F1652" s="2">
        <v>1</v>
      </c>
      <c r="G1652" s="2">
        <v>0</v>
      </c>
      <c r="H1652" s="2">
        <f t="shared" si="25"/>
        <v>1</v>
      </c>
      <c r="I1652" s="2" t="s">
        <v>113</v>
      </c>
      <c r="J1652" s="2" t="s">
        <v>59</v>
      </c>
    </row>
    <row r="1653" ht="19" customHeight="1" spans="1:10">
      <c r="A1653" s="2">
        <v>5</v>
      </c>
      <c r="B1653" s="2" t="s">
        <v>91</v>
      </c>
      <c r="C1653" s="2" t="s">
        <v>66</v>
      </c>
      <c r="D1653" s="3">
        <v>7838.71</v>
      </c>
      <c r="E1653" s="3">
        <v>18429.2</v>
      </c>
      <c r="F1653" s="2">
        <v>3</v>
      </c>
      <c r="G1653" s="2">
        <v>0</v>
      </c>
      <c r="H1653" s="2">
        <f t="shared" si="25"/>
        <v>3</v>
      </c>
      <c r="I1653" s="2" t="s">
        <v>113</v>
      </c>
      <c r="J1653" s="2" t="s">
        <v>59</v>
      </c>
    </row>
    <row r="1654" ht="19" customHeight="1" spans="1:10">
      <c r="A1654" s="2">
        <v>5</v>
      </c>
      <c r="B1654" s="2" t="s">
        <v>705</v>
      </c>
      <c r="C1654" s="2" t="s">
        <v>66</v>
      </c>
      <c r="D1654" s="3">
        <v>8129.03</v>
      </c>
      <c r="E1654" s="3">
        <v>27310.6</v>
      </c>
      <c r="F1654" s="2">
        <v>6</v>
      </c>
      <c r="G1654" s="2">
        <v>1</v>
      </c>
      <c r="H1654" s="2">
        <f t="shared" si="25"/>
        <v>5</v>
      </c>
      <c r="I1654" s="2" t="s">
        <v>113</v>
      </c>
      <c r="J1654" s="2" t="s">
        <v>59</v>
      </c>
    </row>
    <row r="1655" ht="19" customHeight="1" spans="1:10">
      <c r="A1655" s="2">
        <v>5</v>
      </c>
      <c r="B1655" s="2" t="s">
        <v>261</v>
      </c>
      <c r="C1655" s="2" t="s">
        <v>66</v>
      </c>
      <c r="D1655" s="3">
        <v>12903.23</v>
      </c>
      <c r="E1655" s="3">
        <v>7635.2</v>
      </c>
      <c r="F1655" s="2">
        <v>0</v>
      </c>
      <c r="G1655" s="2">
        <v>0</v>
      </c>
      <c r="H1655" s="2">
        <f t="shared" si="25"/>
        <v>0</v>
      </c>
      <c r="I1655" s="2" t="s">
        <v>59</v>
      </c>
      <c r="J1655" s="2" t="s">
        <v>59</v>
      </c>
    </row>
    <row r="1656" ht="19" customHeight="1" spans="1:10">
      <c r="A1656" s="2">
        <v>5</v>
      </c>
      <c r="B1656" s="2" t="s">
        <v>96</v>
      </c>
      <c r="C1656" s="2" t="s">
        <v>66</v>
      </c>
      <c r="D1656" s="3">
        <v>7354.84</v>
      </c>
      <c r="E1656" s="3">
        <v>4778.6</v>
      </c>
      <c r="F1656" s="2">
        <v>0</v>
      </c>
      <c r="G1656" s="2">
        <v>0</v>
      </c>
      <c r="H1656" s="2">
        <f t="shared" si="25"/>
        <v>0</v>
      </c>
      <c r="I1656" s="2" t="s">
        <v>59</v>
      </c>
      <c r="J1656" s="2" t="s">
        <v>59</v>
      </c>
    </row>
    <row r="1657" ht="19" customHeight="1" spans="1:10">
      <c r="A1657" s="2">
        <v>5</v>
      </c>
      <c r="B1657" s="2" t="s">
        <v>302</v>
      </c>
      <c r="C1657" s="2" t="s">
        <v>66</v>
      </c>
      <c r="D1657" s="3">
        <v>5032.26</v>
      </c>
      <c r="E1657" s="3">
        <v>5774.3</v>
      </c>
      <c r="F1657" s="2">
        <v>0</v>
      </c>
      <c r="G1657" s="2">
        <v>0</v>
      </c>
      <c r="H1657" s="2">
        <f t="shared" si="25"/>
        <v>0</v>
      </c>
      <c r="I1657" s="2" t="s">
        <v>113</v>
      </c>
      <c r="J1657" s="2" t="s">
        <v>59</v>
      </c>
    </row>
    <row r="1658" ht="19" customHeight="1" spans="1:10">
      <c r="A1658" s="2">
        <v>5</v>
      </c>
      <c r="B1658" s="2" t="s">
        <v>97</v>
      </c>
      <c r="C1658" s="2" t="s">
        <v>66</v>
      </c>
      <c r="D1658" s="3">
        <v>9107.14</v>
      </c>
      <c r="E1658" s="3">
        <v>21797.6</v>
      </c>
      <c r="F1658" s="2">
        <v>4</v>
      </c>
      <c r="G1658" s="2">
        <v>2</v>
      </c>
      <c r="H1658" s="2">
        <f t="shared" si="25"/>
        <v>2</v>
      </c>
      <c r="I1658" s="2" t="s">
        <v>113</v>
      </c>
      <c r="J1658" s="2" t="s">
        <v>59</v>
      </c>
    </row>
    <row r="1659" ht="19" customHeight="1" spans="1:10">
      <c r="A1659" s="2">
        <v>5</v>
      </c>
      <c r="B1659" s="2" t="s">
        <v>99</v>
      </c>
      <c r="C1659" s="2" t="s">
        <v>66</v>
      </c>
      <c r="D1659" s="3">
        <v>6870.97</v>
      </c>
      <c r="E1659" s="3">
        <v>13093.5</v>
      </c>
      <c r="F1659" s="2">
        <v>2</v>
      </c>
      <c r="G1659" s="2">
        <v>1</v>
      </c>
      <c r="H1659" s="2">
        <f t="shared" si="25"/>
        <v>1</v>
      </c>
      <c r="I1659" s="2" t="s">
        <v>113</v>
      </c>
      <c r="J1659" s="2" t="s">
        <v>59</v>
      </c>
    </row>
    <row r="1660" ht="19" customHeight="1" spans="1:10">
      <c r="A1660" s="2">
        <v>5</v>
      </c>
      <c r="B1660" s="2" t="s">
        <v>101</v>
      </c>
      <c r="C1660" s="2" t="s">
        <v>66</v>
      </c>
      <c r="D1660" s="3">
        <v>7354.84</v>
      </c>
      <c r="E1660" s="3">
        <v>10242.5</v>
      </c>
      <c r="F1660" s="2">
        <v>0</v>
      </c>
      <c r="G1660" s="2">
        <v>0</v>
      </c>
      <c r="H1660" s="2">
        <f t="shared" si="25"/>
        <v>0</v>
      </c>
      <c r="I1660" s="2" t="s">
        <v>113</v>
      </c>
      <c r="J1660" s="2" t="s">
        <v>59</v>
      </c>
    </row>
    <row r="1661" ht="19" customHeight="1" spans="1:10">
      <c r="A1661" s="2">
        <v>5</v>
      </c>
      <c r="B1661" s="2" t="s">
        <v>102</v>
      </c>
      <c r="C1661" s="2" t="s">
        <v>66</v>
      </c>
      <c r="D1661" s="3">
        <v>8806.45</v>
      </c>
      <c r="E1661" s="3">
        <v>15968</v>
      </c>
      <c r="F1661" s="2">
        <v>2</v>
      </c>
      <c r="G1661" s="2">
        <v>0</v>
      </c>
      <c r="H1661" s="2">
        <f t="shared" si="25"/>
        <v>2</v>
      </c>
      <c r="I1661" s="2" t="s">
        <v>113</v>
      </c>
      <c r="J1661" s="2" t="s">
        <v>59</v>
      </c>
    </row>
    <row r="1662" ht="19" customHeight="1" spans="1:10">
      <c r="A1662" s="2">
        <v>5</v>
      </c>
      <c r="B1662" s="2" t="s">
        <v>103</v>
      </c>
      <c r="C1662" s="2" t="s">
        <v>66</v>
      </c>
      <c r="D1662" s="3">
        <v>7161.29</v>
      </c>
      <c r="E1662" s="3">
        <v>14595.5</v>
      </c>
      <c r="F1662" s="2">
        <v>2</v>
      </c>
      <c r="G1662" s="2">
        <v>0</v>
      </c>
      <c r="H1662" s="2">
        <f t="shared" si="25"/>
        <v>2</v>
      </c>
      <c r="I1662" s="2" t="s">
        <v>113</v>
      </c>
      <c r="J1662" s="2" t="s">
        <v>59</v>
      </c>
    </row>
    <row r="1663" ht="19" customHeight="1" spans="1:10">
      <c r="A1663" s="2">
        <v>5</v>
      </c>
      <c r="B1663" s="2" t="s">
        <v>706</v>
      </c>
      <c r="C1663" s="2" t="s">
        <v>66</v>
      </c>
      <c r="D1663" s="3">
        <v>13161.29</v>
      </c>
      <c r="E1663" s="3">
        <v>27143.5</v>
      </c>
      <c r="F1663" s="2">
        <v>4</v>
      </c>
      <c r="G1663" s="2">
        <v>3</v>
      </c>
      <c r="H1663" s="2">
        <f t="shared" si="25"/>
        <v>1</v>
      </c>
      <c r="I1663" s="2" t="s">
        <v>113</v>
      </c>
      <c r="J1663" s="2" t="s">
        <v>59</v>
      </c>
    </row>
    <row r="1664" ht="19" customHeight="1" spans="1:10">
      <c r="A1664" s="2">
        <v>5</v>
      </c>
      <c r="B1664" s="2" t="s">
        <v>105</v>
      </c>
      <c r="C1664" s="2" t="s">
        <v>66</v>
      </c>
      <c r="D1664" s="3">
        <v>2225.81</v>
      </c>
      <c r="E1664" s="3">
        <v>4960.1</v>
      </c>
      <c r="F1664" s="2">
        <v>0</v>
      </c>
      <c r="G1664" s="2">
        <v>0</v>
      </c>
      <c r="H1664" s="2">
        <f t="shared" si="25"/>
        <v>0</v>
      </c>
      <c r="I1664" s="2" t="s">
        <v>113</v>
      </c>
      <c r="J1664" s="2" t="s">
        <v>59</v>
      </c>
    </row>
    <row r="1665" ht="19" customHeight="1" spans="1:10">
      <c r="A1665" s="2">
        <v>5</v>
      </c>
      <c r="B1665" s="2" t="s">
        <v>707</v>
      </c>
      <c r="C1665" s="2" t="s">
        <v>66</v>
      </c>
      <c r="D1665" s="3">
        <v>8612.9</v>
      </c>
      <c r="E1665" s="3">
        <v>27025.9</v>
      </c>
      <c r="F1665" s="2">
        <v>6</v>
      </c>
      <c r="G1665" s="2">
        <v>1</v>
      </c>
      <c r="H1665" s="2">
        <f t="shared" si="25"/>
        <v>5</v>
      </c>
      <c r="I1665" s="2" t="s">
        <v>113</v>
      </c>
      <c r="J1665" s="2" t="s">
        <v>59</v>
      </c>
    </row>
    <row r="1666" ht="19" customHeight="1" spans="1:10">
      <c r="A1666" s="2">
        <v>5</v>
      </c>
      <c r="B1666" s="2" t="s">
        <v>433</v>
      </c>
      <c r="C1666" s="2" t="s">
        <v>66</v>
      </c>
      <c r="D1666" s="3">
        <v>5709.68</v>
      </c>
      <c r="E1666" s="3">
        <v>6195.2</v>
      </c>
      <c r="F1666" s="2">
        <v>0</v>
      </c>
      <c r="G1666" s="2">
        <v>1</v>
      </c>
      <c r="H1666" s="2">
        <f t="shared" ref="H1666:H1729" si="26">MAX(0,F1666-G1666)</f>
        <v>0</v>
      </c>
      <c r="I1666" s="2" t="s">
        <v>113</v>
      </c>
      <c r="J1666" s="2" t="s">
        <v>59</v>
      </c>
    </row>
    <row r="1667" ht="19" customHeight="1" spans="1:10">
      <c r="A1667" s="2">
        <v>5</v>
      </c>
      <c r="B1667" s="2" t="s">
        <v>108</v>
      </c>
      <c r="C1667" s="2" t="s">
        <v>66</v>
      </c>
      <c r="D1667" s="3">
        <v>9107.14</v>
      </c>
      <c r="E1667" s="3">
        <v>19202</v>
      </c>
      <c r="F1667" s="2">
        <v>3</v>
      </c>
      <c r="G1667" s="2">
        <v>2</v>
      </c>
      <c r="H1667" s="2">
        <f t="shared" si="26"/>
        <v>1</v>
      </c>
      <c r="I1667" s="2" t="s">
        <v>113</v>
      </c>
      <c r="J1667" s="2" t="s">
        <v>59</v>
      </c>
    </row>
    <row r="1668" ht="19" customHeight="1" spans="1:10">
      <c r="A1668" s="2">
        <v>5</v>
      </c>
      <c r="B1668" s="2" t="s">
        <v>443</v>
      </c>
      <c r="C1668" s="2" t="s">
        <v>121</v>
      </c>
      <c r="D1668" s="3">
        <v>15483.87</v>
      </c>
      <c r="E1668" s="3">
        <v>6011.6</v>
      </c>
      <c r="F1668" s="2">
        <v>0</v>
      </c>
      <c r="G1668" s="2">
        <v>0</v>
      </c>
      <c r="H1668" s="2">
        <f t="shared" si="26"/>
        <v>0</v>
      </c>
      <c r="I1668" s="2" t="s">
        <v>59</v>
      </c>
      <c r="J1668" s="2" t="s">
        <v>59</v>
      </c>
    </row>
    <row r="1669" ht="19" customHeight="1" spans="1:10">
      <c r="A1669" s="2">
        <v>5</v>
      </c>
      <c r="B1669" s="2" t="s">
        <v>557</v>
      </c>
      <c r="C1669" s="2" t="s">
        <v>121</v>
      </c>
      <c r="D1669" s="3">
        <v>4451.61</v>
      </c>
      <c r="E1669" s="3">
        <v>1467</v>
      </c>
      <c r="F1669" s="2">
        <v>0</v>
      </c>
      <c r="G1669" s="2">
        <v>0</v>
      </c>
      <c r="H1669" s="2">
        <f t="shared" si="26"/>
        <v>0</v>
      </c>
      <c r="I1669" s="2" t="s">
        <v>59</v>
      </c>
      <c r="J1669" s="2" t="s">
        <v>59</v>
      </c>
    </row>
    <row r="1670" ht="19" customHeight="1" spans="1:10">
      <c r="A1670" s="2">
        <v>5</v>
      </c>
      <c r="B1670" s="2" t="s">
        <v>445</v>
      </c>
      <c r="C1670" s="2" t="s">
        <v>121</v>
      </c>
      <c r="D1670" s="3">
        <v>4838.71</v>
      </c>
      <c r="E1670" s="3">
        <v>937.4</v>
      </c>
      <c r="F1670" s="2">
        <v>0</v>
      </c>
      <c r="G1670" s="2">
        <v>0</v>
      </c>
      <c r="H1670" s="2">
        <f t="shared" si="26"/>
        <v>0</v>
      </c>
      <c r="I1670" s="2" t="s">
        <v>113</v>
      </c>
      <c r="J1670" s="2" t="s">
        <v>59</v>
      </c>
    </row>
    <row r="1671" ht="19" customHeight="1" spans="1:10">
      <c r="A1671" s="2">
        <v>5</v>
      </c>
      <c r="B1671" s="2" t="s">
        <v>3618</v>
      </c>
      <c r="C1671" s="2" t="s">
        <v>121</v>
      </c>
      <c r="D1671" s="3">
        <v>8000</v>
      </c>
      <c r="E1671" s="3">
        <v>845.6</v>
      </c>
      <c r="F1671" s="2">
        <v>0</v>
      </c>
      <c r="G1671" s="2">
        <v>0</v>
      </c>
      <c r="H1671" s="2">
        <f t="shared" si="26"/>
        <v>0</v>
      </c>
      <c r="I1671" s="2" t="s">
        <v>59</v>
      </c>
      <c r="J1671" s="2" t="s">
        <v>59</v>
      </c>
    </row>
    <row r="1672" ht="19" customHeight="1" spans="1:10">
      <c r="A1672" s="2">
        <v>5</v>
      </c>
      <c r="B1672" s="2" t="s">
        <v>437</v>
      </c>
      <c r="C1672" s="2" t="s">
        <v>121</v>
      </c>
      <c r="D1672" s="3">
        <v>6600</v>
      </c>
      <c r="E1672" s="3">
        <v>928.5</v>
      </c>
      <c r="F1672" s="2">
        <v>0</v>
      </c>
      <c r="G1672" s="2">
        <v>0</v>
      </c>
      <c r="H1672" s="2">
        <f t="shared" si="26"/>
        <v>0</v>
      </c>
      <c r="I1672" s="2" t="s">
        <v>59</v>
      </c>
      <c r="J1672" s="2" t="s">
        <v>59</v>
      </c>
    </row>
    <row r="1673" ht="19" customHeight="1" spans="1:10">
      <c r="A1673" s="2">
        <v>5</v>
      </c>
      <c r="B1673" s="2" t="s">
        <v>560</v>
      </c>
      <c r="C1673" s="2" t="s">
        <v>121</v>
      </c>
      <c r="D1673" s="3">
        <v>7000</v>
      </c>
      <c r="E1673" s="3">
        <v>3056.3</v>
      </c>
      <c r="F1673" s="2">
        <v>0</v>
      </c>
      <c r="G1673" s="2">
        <v>0</v>
      </c>
      <c r="H1673" s="2">
        <f t="shared" si="26"/>
        <v>0</v>
      </c>
      <c r="I1673" s="2" t="s">
        <v>59</v>
      </c>
      <c r="J1673" s="2" t="s">
        <v>59</v>
      </c>
    </row>
    <row r="1674" ht="19" customHeight="1" spans="1:10">
      <c r="A1674" s="2">
        <v>5</v>
      </c>
      <c r="B1674" s="2" t="s">
        <v>561</v>
      </c>
      <c r="C1674" s="2" t="s">
        <v>121</v>
      </c>
      <c r="D1674" s="3">
        <v>4451.61</v>
      </c>
      <c r="E1674" s="3">
        <v>1411.3</v>
      </c>
      <c r="F1674" s="2">
        <v>0</v>
      </c>
      <c r="G1674" s="2">
        <v>0</v>
      </c>
      <c r="H1674" s="2">
        <f t="shared" si="26"/>
        <v>0</v>
      </c>
      <c r="I1674" s="2" t="s">
        <v>59</v>
      </c>
      <c r="J1674" s="2" t="s">
        <v>59</v>
      </c>
    </row>
    <row r="1675" ht="19" customHeight="1" spans="1:10">
      <c r="A1675" s="2">
        <v>5</v>
      </c>
      <c r="B1675" s="2" t="s">
        <v>119</v>
      </c>
      <c r="C1675" s="2" t="s">
        <v>121</v>
      </c>
      <c r="D1675" s="3">
        <v>12000</v>
      </c>
      <c r="E1675" s="3">
        <v>2889.7</v>
      </c>
      <c r="F1675" s="2">
        <v>0</v>
      </c>
      <c r="G1675" s="2">
        <v>0</v>
      </c>
      <c r="H1675" s="2">
        <f t="shared" si="26"/>
        <v>0</v>
      </c>
      <c r="I1675" s="2" t="s">
        <v>59</v>
      </c>
      <c r="J1675" s="2" t="s">
        <v>59</v>
      </c>
    </row>
    <row r="1676" ht="19" customHeight="1" spans="1:10">
      <c r="A1676" s="2">
        <v>5</v>
      </c>
      <c r="B1676" s="2" t="s">
        <v>322</v>
      </c>
      <c r="C1676" s="2" t="s">
        <v>121</v>
      </c>
      <c r="D1676" s="3">
        <v>9600</v>
      </c>
      <c r="E1676" s="3">
        <v>1949.6</v>
      </c>
      <c r="F1676" s="2">
        <v>0</v>
      </c>
      <c r="G1676" s="2">
        <v>0</v>
      </c>
      <c r="H1676" s="2">
        <f t="shared" si="26"/>
        <v>0</v>
      </c>
      <c r="I1676" s="2" t="s">
        <v>59</v>
      </c>
      <c r="J1676" s="2" t="s">
        <v>59</v>
      </c>
    </row>
    <row r="1677" ht="19" customHeight="1" spans="1:10">
      <c r="A1677" s="2">
        <v>5</v>
      </c>
      <c r="B1677" s="2" t="s">
        <v>124</v>
      </c>
      <c r="C1677" s="2" t="s">
        <v>121</v>
      </c>
      <c r="D1677" s="3">
        <v>12193.55</v>
      </c>
      <c r="E1677" s="3">
        <v>7016.6</v>
      </c>
      <c r="F1677" s="2">
        <v>0</v>
      </c>
      <c r="G1677" s="2">
        <v>0</v>
      </c>
      <c r="H1677" s="2">
        <f t="shared" si="26"/>
        <v>0</v>
      </c>
      <c r="I1677" s="2" t="s">
        <v>59</v>
      </c>
      <c r="J1677" s="2" t="s">
        <v>59</v>
      </c>
    </row>
    <row r="1678" ht="19" customHeight="1" spans="1:10">
      <c r="A1678" s="2">
        <v>5</v>
      </c>
      <c r="B1678" s="2" t="s">
        <v>3480</v>
      </c>
      <c r="C1678" s="2" t="s">
        <v>121</v>
      </c>
      <c r="D1678" s="3">
        <v>13354.84</v>
      </c>
      <c r="E1678" s="3">
        <v>8810.4</v>
      </c>
      <c r="F1678" s="2">
        <v>0</v>
      </c>
      <c r="G1678" s="2">
        <v>0</v>
      </c>
      <c r="H1678" s="2">
        <f t="shared" si="26"/>
        <v>0</v>
      </c>
      <c r="I1678" s="2" t="s">
        <v>59</v>
      </c>
      <c r="J1678" s="2" t="s">
        <v>59</v>
      </c>
    </row>
    <row r="1679" ht="19" customHeight="1" spans="1:10">
      <c r="A1679" s="2">
        <v>5</v>
      </c>
      <c r="B1679" s="2" t="s">
        <v>451</v>
      </c>
      <c r="C1679" s="2" t="s">
        <v>121</v>
      </c>
      <c r="D1679" s="3">
        <v>9200</v>
      </c>
      <c r="E1679" s="3">
        <v>7853.3</v>
      </c>
      <c r="F1679" s="2">
        <v>0</v>
      </c>
      <c r="G1679" s="2">
        <v>0</v>
      </c>
      <c r="H1679" s="2">
        <f t="shared" si="26"/>
        <v>0</v>
      </c>
      <c r="I1679" s="2" t="s">
        <v>113</v>
      </c>
      <c r="J1679" s="2" t="s">
        <v>59</v>
      </c>
    </row>
    <row r="1680" ht="19" customHeight="1" spans="1:10">
      <c r="A1680" s="2">
        <v>5</v>
      </c>
      <c r="B1680" s="2" t="s">
        <v>127</v>
      </c>
      <c r="C1680" s="2" t="s">
        <v>121</v>
      </c>
      <c r="D1680" s="3">
        <v>8400</v>
      </c>
      <c r="E1680" s="3">
        <v>1331.1</v>
      </c>
      <c r="F1680" s="2">
        <v>0</v>
      </c>
      <c r="G1680" s="2">
        <v>0</v>
      </c>
      <c r="H1680" s="2">
        <f t="shared" si="26"/>
        <v>0</v>
      </c>
      <c r="I1680" s="2" t="s">
        <v>59</v>
      </c>
      <c r="J1680" s="2" t="s">
        <v>59</v>
      </c>
    </row>
    <row r="1681" ht="19" customHeight="1" spans="1:10">
      <c r="A1681" s="2">
        <v>5</v>
      </c>
      <c r="B1681" s="2" t="s">
        <v>128</v>
      </c>
      <c r="C1681" s="2" t="s">
        <v>121</v>
      </c>
      <c r="D1681" s="3">
        <v>6361.29</v>
      </c>
      <c r="E1681" s="3">
        <v>6489.7</v>
      </c>
      <c r="F1681" s="2">
        <v>0</v>
      </c>
      <c r="G1681" s="2">
        <v>0</v>
      </c>
      <c r="H1681" s="2">
        <f t="shared" si="26"/>
        <v>0</v>
      </c>
      <c r="I1681" s="2" t="s">
        <v>113</v>
      </c>
      <c r="J1681" s="2" t="s">
        <v>59</v>
      </c>
    </row>
    <row r="1682" ht="19" customHeight="1" spans="1:10">
      <c r="A1682" s="2">
        <v>5</v>
      </c>
      <c r="B1682" s="2" t="s">
        <v>3630</v>
      </c>
      <c r="C1682" s="2" t="s">
        <v>121</v>
      </c>
      <c r="D1682" s="3">
        <v>7200</v>
      </c>
      <c r="E1682" s="3">
        <v>3004.4</v>
      </c>
      <c r="F1682" s="2">
        <v>0</v>
      </c>
      <c r="G1682" s="2">
        <v>0</v>
      </c>
      <c r="H1682" s="2">
        <f t="shared" si="26"/>
        <v>0</v>
      </c>
      <c r="I1682" s="2" t="s">
        <v>59</v>
      </c>
      <c r="J1682" s="2" t="s">
        <v>59</v>
      </c>
    </row>
    <row r="1683" ht="19" customHeight="1" spans="1:10">
      <c r="A1683" s="2">
        <v>5</v>
      </c>
      <c r="B1683" s="2" t="s">
        <v>132</v>
      </c>
      <c r="C1683" s="2" t="s">
        <v>121</v>
      </c>
      <c r="D1683" s="3">
        <v>9400</v>
      </c>
      <c r="E1683" s="3">
        <v>1746.1</v>
      </c>
      <c r="F1683" s="2">
        <v>0</v>
      </c>
      <c r="G1683" s="2">
        <v>0</v>
      </c>
      <c r="H1683" s="2">
        <f t="shared" si="26"/>
        <v>0</v>
      </c>
      <c r="I1683" s="2" t="s">
        <v>59</v>
      </c>
      <c r="J1683" s="2" t="s">
        <v>59</v>
      </c>
    </row>
    <row r="1684" ht="19" customHeight="1" spans="1:10">
      <c r="A1684" s="2">
        <v>5</v>
      </c>
      <c r="B1684" s="2" t="s">
        <v>3484</v>
      </c>
      <c r="C1684" s="2" t="s">
        <v>121</v>
      </c>
      <c r="D1684" s="3">
        <v>14516.13</v>
      </c>
      <c r="E1684" s="3">
        <v>7459.6</v>
      </c>
      <c r="F1684" s="2">
        <v>0</v>
      </c>
      <c r="G1684" s="2">
        <v>0</v>
      </c>
      <c r="H1684" s="2">
        <f t="shared" si="26"/>
        <v>0</v>
      </c>
      <c r="I1684" s="2" t="s">
        <v>59</v>
      </c>
      <c r="J1684" s="2" t="s">
        <v>59</v>
      </c>
    </row>
    <row r="1685" ht="19" customHeight="1" spans="1:10">
      <c r="A1685" s="2">
        <v>5</v>
      </c>
      <c r="B1685" s="2" t="s">
        <v>454</v>
      </c>
      <c r="C1685" s="2" t="s">
        <v>121</v>
      </c>
      <c r="D1685" s="3">
        <v>13741.94</v>
      </c>
      <c r="E1685" s="3">
        <v>3490</v>
      </c>
      <c r="F1685" s="2">
        <v>0</v>
      </c>
      <c r="G1685" s="2">
        <v>0</v>
      </c>
      <c r="H1685" s="2">
        <f t="shared" si="26"/>
        <v>0</v>
      </c>
      <c r="I1685" s="2" t="s">
        <v>59</v>
      </c>
      <c r="J1685" s="2" t="s">
        <v>59</v>
      </c>
    </row>
    <row r="1686" ht="19" customHeight="1" spans="1:10">
      <c r="A1686" s="2">
        <v>5</v>
      </c>
      <c r="B1686" s="2" t="s">
        <v>455</v>
      </c>
      <c r="C1686" s="2" t="s">
        <v>121</v>
      </c>
      <c r="D1686" s="3">
        <v>14516.13</v>
      </c>
      <c r="E1686" s="3">
        <v>4484.2</v>
      </c>
      <c r="F1686" s="2">
        <v>0</v>
      </c>
      <c r="G1686" s="2">
        <v>0</v>
      </c>
      <c r="H1686" s="2">
        <f t="shared" si="26"/>
        <v>0</v>
      </c>
      <c r="I1686" s="2" t="s">
        <v>59</v>
      </c>
      <c r="J1686" s="2" t="s">
        <v>59</v>
      </c>
    </row>
    <row r="1687" ht="19" customHeight="1" spans="1:10">
      <c r="A1687" s="2">
        <v>5</v>
      </c>
      <c r="B1687" s="2" t="s">
        <v>456</v>
      </c>
      <c r="C1687" s="2" t="s">
        <v>121</v>
      </c>
      <c r="D1687" s="3">
        <v>9600</v>
      </c>
      <c r="E1687" s="3">
        <v>247.3</v>
      </c>
      <c r="F1687" s="2">
        <v>0</v>
      </c>
      <c r="G1687" s="2">
        <v>0</v>
      </c>
      <c r="H1687" s="2">
        <f t="shared" si="26"/>
        <v>0</v>
      </c>
      <c r="I1687" s="2" t="s">
        <v>59</v>
      </c>
      <c r="J1687" s="2" t="s">
        <v>59</v>
      </c>
    </row>
    <row r="1688" ht="19" customHeight="1" spans="1:10">
      <c r="A1688" s="2">
        <v>5</v>
      </c>
      <c r="B1688" s="2" t="s">
        <v>133</v>
      </c>
      <c r="C1688" s="2" t="s">
        <v>121</v>
      </c>
      <c r="D1688" s="3">
        <v>18428.57</v>
      </c>
      <c r="E1688" s="3">
        <v>17291.3</v>
      </c>
      <c r="F1688" s="2">
        <v>0</v>
      </c>
      <c r="G1688" s="2">
        <v>0</v>
      </c>
      <c r="H1688" s="2">
        <f t="shared" si="26"/>
        <v>0</v>
      </c>
      <c r="I1688" s="2" t="s">
        <v>113</v>
      </c>
      <c r="J1688" s="2" t="s">
        <v>59</v>
      </c>
    </row>
    <row r="1689" ht="19" customHeight="1" spans="1:10">
      <c r="A1689" s="2">
        <v>5</v>
      </c>
      <c r="B1689" s="2" t="s">
        <v>136</v>
      </c>
      <c r="C1689" s="2" t="s">
        <v>121</v>
      </c>
      <c r="D1689" s="3">
        <v>14322.58</v>
      </c>
      <c r="E1689" s="3">
        <v>10531.7</v>
      </c>
      <c r="F1689" s="2">
        <v>0</v>
      </c>
      <c r="G1689" s="2">
        <v>0</v>
      </c>
      <c r="H1689" s="2">
        <f t="shared" si="26"/>
        <v>0</v>
      </c>
      <c r="I1689" s="2" t="s">
        <v>59</v>
      </c>
      <c r="J1689" s="2" t="s">
        <v>59</v>
      </c>
    </row>
    <row r="1690" ht="19" customHeight="1" spans="1:10">
      <c r="A1690" s="2">
        <v>5</v>
      </c>
      <c r="B1690" s="2" t="s">
        <v>457</v>
      </c>
      <c r="C1690" s="2" t="s">
        <v>121</v>
      </c>
      <c r="D1690" s="3">
        <v>4258.06</v>
      </c>
      <c r="E1690" s="3">
        <v>5122.3</v>
      </c>
      <c r="F1690" s="2">
        <v>0</v>
      </c>
      <c r="G1690" s="2">
        <v>0</v>
      </c>
      <c r="H1690" s="2">
        <f t="shared" si="26"/>
        <v>0</v>
      </c>
      <c r="I1690" s="2" t="s">
        <v>113</v>
      </c>
      <c r="J1690" s="2" t="s">
        <v>59</v>
      </c>
    </row>
    <row r="1691" ht="19" customHeight="1" spans="1:10">
      <c r="A1691" s="2">
        <v>5</v>
      </c>
      <c r="B1691" s="2" t="s">
        <v>137</v>
      </c>
      <c r="C1691" s="2" t="s">
        <v>121</v>
      </c>
      <c r="D1691" s="3">
        <v>8400</v>
      </c>
      <c r="E1691" s="3">
        <v>2837.5</v>
      </c>
      <c r="F1691" s="2">
        <v>0</v>
      </c>
      <c r="G1691" s="2">
        <v>0</v>
      </c>
      <c r="H1691" s="2">
        <f t="shared" si="26"/>
        <v>0</v>
      </c>
      <c r="I1691" s="2" t="s">
        <v>59</v>
      </c>
      <c r="J1691" s="2" t="s">
        <v>59</v>
      </c>
    </row>
    <row r="1692" ht="19" customHeight="1" spans="1:10">
      <c r="A1692" s="2">
        <v>5</v>
      </c>
      <c r="B1692" s="2" t="s">
        <v>458</v>
      </c>
      <c r="C1692" s="2" t="s">
        <v>121</v>
      </c>
      <c r="D1692" s="3">
        <v>9600</v>
      </c>
      <c r="E1692" s="3">
        <v>1031.1</v>
      </c>
      <c r="F1692" s="2">
        <v>0</v>
      </c>
      <c r="G1692" s="2">
        <v>0</v>
      </c>
      <c r="H1692" s="2">
        <f t="shared" si="26"/>
        <v>0</v>
      </c>
      <c r="I1692" s="2" t="s">
        <v>59</v>
      </c>
      <c r="J1692" s="2" t="s">
        <v>59</v>
      </c>
    </row>
    <row r="1693" ht="19" customHeight="1" spans="1:10">
      <c r="A1693" s="2">
        <v>5</v>
      </c>
      <c r="B1693" s="2" t="s">
        <v>138</v>
      </c>
      <c r="C1693" s="2" t="s">
        <v>121</v>
      </c>
      <c r="D1693" s="3">
        <v>12000</v>
      </c>
      <c r="E1693" s="3">
        <v>3728.7</v>
      </c>
      <c r="F1693" s="2">
        <v>0</v>
      </c>
      <c r="G1693" s="2">
        <v>0</v>
      </c>
      <c r="H1693" s="2">
        <f t="shared" si="26"/>
        <v>0</v>
      </c>
      <c r="I1693" s="2" t="s">
        <v>59</v>
      </c>
      <c r="J1693" s="2" t="s">
        <v>59</v>
      </c>
    </row>
    <row r="1694" ht="19" customHeight="1" spans="1:10">
      <c r="A1694" s="2">
        <v>5</v>
      </c>
      <c r="B1694" s="2" t="s">
        <v>459</v>
      </c>
      <c r="C1694" s="2" t="s">
        <v>121</v>
      </c>
      <c r="D1694" s="3">
        <v>7600</v>
      </c>
      <c r="E1694" s="3">
        <v>2465.2</v>
      </c>
      <c r="F1694" s="2">
        <v>0</v>
      </c>
      <c r="G1694" s="2">
        <v>0</v>
      </c>
      <c r="H1694" s="2">
        <f t="shared" si="26"/>
        <v>0</v>
      </c>
      <c r="I1694" s="2" t="s">
        <v>113</v>
      </c>
      <c r="J1694" s="2" t="s">
        <v>59</v>
      </c>
    </row>
    <row r="1695" ht="19" customHeight="1" spans="1:10">
      <c r="A1695" s="2">
        <v>5</v>
      </c>
      <c r="B1695" s="2" t="s">
        <v>460</v>
      </c>
      <c r="C1695" s="2" t="s">
        <v>121</v>
      </c>
      <c r="D1695" s="3">
        <v>6200</v>
      </c>
      <c r="E1695" s="3">
        <v>7385.9</v>
      </c>
      <c r="F1695" s="2">
        <v>0</v>
      </c>
      <c r="G1695" s="2">
        <v>0</v>
      </c>
      <c r="H1695" s="2">
        <f t="shared" si="26"/>
        <v>0</v>
      </c>
      <c r="I1695" s="2" t="s">
        <v>113</v>
      </c>
      <c r="J1695" s="2" t="s">
        <v>59</v>
      </c>
    </row>
    <row r="1696" ht="19" customHeight="1" spans="1:10">
      <c r="A1696" s="2">
        <v>5</v>
      </c>
      <c r="B1696" s="2" t="s">
        <v>461</v>
      </c>
      <c r="C1696" s="2" t="s">
        <v>121</v>
      </c>
      <c r="D1696" s="3">
        <v>9000</v>
      </c>
      <c r="E1696" s="3">
        <v>4099.9</v>
      </c>
      <c r="F1696" s="2">
        <v>0</v>
      </c>
      <c r="G1696" s="2">
        <v>0</v>
      </c>
      <c r="H1696" s="2">
        <f t="shared" si="26"/>
        <v>0</v>
      </c>
      <c r="I1696" s="2" t="s">
        <v>113</v>
      </c>
      <c r="J1696" s="2" t="s">
        <v>59</v>
      </c>
    </row>
    <row r="1697" ht="19" customHeight="1" spans="1:10">
      <c r="A1697" s="2">
        <v>5</v>
      </c>
      <c r="B1697" s="2" t="s">
        <v>139</v>
      </c>
      <c r="C1697" s="2" t="s">
        <v>121</v>
      </c>
      <c r="D1697" s="3">
        <v>9800</v>
      </c>
      <c r="E1697" s="3">
        <v>2444.5</v>
      </c>
      <c r="F1697" s="2">
        <v>0</v>
      </c>
      <c r="G1697" s="2">
        <v>0</v>
      </c>
      <c r="H1697" s="2">
        <f t="shared" si="26"/>
        <v>0</v>
      </c>
      <c r="I1697" s="2" t="s">
        <v>59</v>
      </c>
      <c r="J1697" s="2" t="s">
        <v>59</v>
      </c>
    </row>
    <row r="1698" ht="19" customHeight="1" spans="1:10">
      <c r="A1698" s="2">
        <v>5</v>
      </c>
      <c r="B1698" s="2" t="s">
        <v>462</v>
      </c>
      <c r="C1698" s="2" t="s">
        <v>121</v>
      </c>
      <c r="D1698" s="3">
        <v>4451.61</v>
      </c>
      <c r="E1698" s="3">
        <v>5421.2</v>
      </c>
      <c r="F1698" s="2">
        <v>0</v>
      </c>
      <c r="G1698" s="2">
        <v>0</v>
      </c>
      <c r="H1698" s="2">
        <f t="shared" si="26"/>
        <v>0</v>
      </c>
      <c r="I1698" s="2" t="s">
        <v>113</v>
      </c>
      <c r="J1698" s="2" t="s">
        <v>59</v>
      </c>
    </row>
    <row r="1699" ht="19" customHeight="1" spans="1:10">
      <c r="A1699" s="2">
        <v>5</v>
      </c>
      <c r="B1699" s="2" t="s">
        <v>562</v>
      </c>
      <c r="C1699" s="2" t="s">
        <v>121</v>
      </c>
      <c r="D1699" s="3">
        <v>4451.61</v>
      </c>
      <c r="E1699" s="3">
        <v>1699.5</v>
      </c>
      <c r="F1699" s="2">
        <v>0</v>
      </c>
      <c r="G1699" s="2">
        <v>0</v>
      </c>
      <c r="H1699" s="2">
        <f t="shared" si="26"/>
        <v>0</v>
      </c>
      <c r="I1699" s="2" t="s">
        <v>59</v>
      </c>
      <c r="J1699" s="2" t="s">
        <v>59</v>
      </c>
    </row>
    <row r="1700" ht="19" customHeight="1" spans="1:10">
      <c r="A1700" s="2">
        <v>5</v>
      </c>
      <c r="B1700" s="2" t="s">
        <v>140</v>
      </c>
      <c r="C1700" s="2" t="s">
        <v>121</v>
      </c>
      <c r="D1700" s="3">
        <v>9800</v>
      </c>
      <c r="E1700" s="3">
        <v>4140.4</v>
      </c>
      <c r="F1700" s="2">
        <v>0</v>
      </c>
      <c r="G1700" s="2">
        <v>0</v>
      </c>
      <c r="H1700" s="2">
        <f t="shared" si="26"/>
        <v>0</v>
      </c>
      <c r="I1700" s="2" t="s">
        <v>59</v>
      </c>
      <c r="J1700" s="2" t="s">
        <v>59</v>
      </c>
    </row>
    <row r="1701" ht="19" customHeight="1" spans="1:10">
      <c r="A1701" s="2">
        <v>5</v>
      </c>
      <c r="B1701" s="2" t="s">
        <v>3645</v>
      </c>
      <c r="C1701" s="2" t="s">
        <v>121</v>
      </c>
      <c r="D1701" s="3">
        <v>7000</v>
      </c>
      <c r="E1701" s="3">
        <v>3064</v>
      </c>
      <c r="F1701" s="2">
        <v>0</v>
      </c>
      <c r="G1701" s="2">
        <v>0</v>
      </c>
      <c r="H1701" s="2">
        <f t="shared" si="26"/>
        <v>0</v>
      </c>
      <c r="I1701" s="2" t="s">
        <v>59</v>
      </c>
      <c r="J1701" s="2" t="s">
        <v>59</v>
      </c>
    </row>
    <row r="1702" ht="19" customHeight="1" spans="1:10">
      <c r="A1702" s="2">
        <v>5</v>
      </c>
      <c r="B1702" s="2" t="s">
        <v>3781</v>
      </c>
      <c r="C1702" s="2" t="s">
        <v>121</v>
      </c>
      <c r="D1702" s="3">
        <v>4451.61</v>
      </c>
      <c r="E1702" s="3">
        <v>1319.9</v>
      </c>
      <c r="F1702" s="2">
        <v>0</v>
      </c>
      <c r="G1702" s="2">
        <v>0</v>
      </c>
      <c r="H1702" s="2">
        <f t="shared" si="26"/>
        <v>0</v>
      </c>
      <c r="I1702" s="2" t="s">
        <v>59</v>
      </c>
      <c r="J1702" s="2" t="s">
        <v>59</v>
      </c>
    </row>
    <row r="1703" ht="19" customHeight="1" spans="1:10">
      <c r="A1703" s="2">
        <v>5</v>
      </c>
      <c r="B1703" s="2" t="s">
        <v>3038</v>
      </c>
      <c r="C1703" s="2" t="s">
        <v>121</v>
      </c>
      <c r="D1703" s="3">
        <v>15000</v>
      </c>
      <c r="E1703" s="3">
        <v>7907.5</v>
      </c>
      <c r="F1703" s="2">
        <v>0</v>
      </c>
      <c r="G1703" s="2">
        <v>0</v>
      </c>
      <c r="H1703" s="2">
        <f t="shared" si="26"/>
        <v>0</v>
      </c>
      <c r="I1703" s="2" t="s">
        <v>59</v>
      </c>
      <c r="J1703" s="2" t="s">
        <v>59</v>
      </c>
    </row>
    <row r="1704" ht="19" customHeight="1" spans="1:10">
      <c r="A1704" s="2">
        <v>5</v>
      </c>
      <c r="B1704" s="2" t="s">
        <v>3041</v>
      </c>
      <c r="C1704" s="2" t="s">
        <v>121</v>
      </c>
      <c r="D1704" s="3">
        <v>15000</v>
      </c>
      <c r="E1704" s="3">
        <v>8652.1</v>
      </c>
      <c r="F1704" s="2">
        <v>0</v>
      </c>
      <c r="G1704" s="2">
        <v>0</v>
      </c>
      <c r="H1704" s="2">
        <f t="shared" si="26"/>
        <v>0</v>
      </c>
      <c r="I1704" s="2" t="s">
        <v>113</v>
      </c>
      <c r="J1704" s="2" t="s">
        <v>59</v>
      </c>
    </row>
    <row r="1705" ht="19" customHeight="1" spans="1:10">
      <c r="A1705" s="2">
        <v>5</v>
      </c>
      <c r="B1705" s="2" t="s">
        <v>464</v>
      </c>
      <c r="C1705" s="2" t="s">
        <v>121</v>
      </c>
      <c r="D1705" s="3">
        <v>13838.71</v>
      </c>
      <c r="E1705" s="3">
        <v>5828</v>
      </c>
      <c r="F1705" s="2">
        <v>0</v>
      </c>
      <c r="G1705" s="2">
        <v>0</v>
      </c>
      <c r="H1705" s="2">
        <f t="shared" si="26"/>
        <v>0</v>
      </c>
      <c r="I1705" s="2" t="s">
        <v>59</v>
      </c>
      <c r="J1705" s="2" t="s">
        <v>59</v>
      </c>
    </row>
    <row r="1706" ht="19" customHeight="1" spans="1:10">
      <c r="A1706" s="2">
        <v>5</v>
      </c>
      <c r="B1706" s="2" t="s">
        <v>467</v>
      </c>
      <c r="C1706" s="2" t="s">
        <v>121</v>
      </c>
      <c r="D1706" s="3">
        <v>5666.67</v>
      </c>
      <c r="E1706" s="3">
        <v>3742.7</v>
      </c>
      <c r="F1706" s="2">
        <v>0</v>
      </c>
      <c r="G1706" s="2">
        <v>0</v>
      </c>
      <c r="H1706" s="2">
        <f t="shared" si="26"/>
        <v>0</v>
      </c>
      <c r="I1706" s="2" t="s">
        <v>59</v>
      </c>
      <c r="J1706" s="2" t="s">
        <v>59</v>
      </c>
    </row>
    <row r="1707" ht="19" customHeight="1" spans="1:10">
      <c r="A1707" s="2">
        <v>5</v>
      </c>
      <c r="B1707" s="2" t="s">
        <v>3647</v>
      </c>
      <c r="C1707" s="2" t="s">
        <v>121</v>
      </c>
      <c r="D1707" s="3">
        <v>5500</v>
      </c>
      <c r="E1707" s="3">
        <v>3392.2</v>
      </c>
      <c r="F1707" s="2">
        <v>0</v>
      </c>
      <c r="G1707" s="2">
        <v>0</v>
      </c>
      <c r="H1707" s="2">
        <f t="shared" si="26"/>
        <v>0</v>
      </c>
      <c r="I1707" s="2" t="s">
        <v>59</v>
      </c>
      <c r="J1707" s="2" t="s">
        <v>59</v>
      </c>
    </row>
    <row r="1708" ht="19" customHeight="1" spans="1:10">
      <c r="A1708" s="2">
        <v>5</v>
      </c>
      <c r="B1708" s="2" t="s">
        <v>475</v>
      </c>
      <c r="C1708" s="2" t="s">
        <v>121</v>
      </c>
      <c r="D1708" s="3">
        <v>322.58</v>
      </c>
      <c r="E1708" s="3">
        <v>314.5</v>
      </c>
      <c r="F1708" s="2">
        <v>0</v>
      </c>
      <c r="G1708" s="2">
        <v>0</v>
      </c>
      <c r="H1708" s="2">
        <f t="shared" si="26"/>
        <v>0</v>
      </c>
      <c r="I1708" s="2" t="s">
        <v>59</v>
      </c>
      <c r="J1708" s="2" t="s">
        <v>59</v>
      </c>
    </row>
    <row r="1709" ht="19" customHeight="1" spans="1:10">
      <c r="A1709" s="2">
        <v>5</v>
      </c>
      <c r="B1709" s="2" t="s">
        <v>482</v>
      </c>
      <c r="C1709" s="2" t="s">
        <v>121</v>
      </c>
      <c r="D1709" s="3">
        <v>5500</v>
      </c>
      <c r="E1709" s="3">
        <v>4422.9</v>
      </c>
      <c r="F1709" s="2">
        <v>0</v>
      </c>
      <c r="G1709" s="2">
        <v>0</v>
      </c>
      <c r="H1709" s="2">
        <f t="shared" si="26"/>
        <v>0</v>
      </c>
      <c r="I1709" s="2" t="s">
        <v>59</v>
      </c>
      <c r="J1709" s="2" t="s">
        <v>59</v>
      </c>
    </row>
    <row r="1710" ht="19" customHeight="1" spans="1:10">
      <c r="A1710" s="2">
        <v>5</v>
      </c>
      <c r="B1710" s="2" t="s">
        <v>487</v>
      </c>
      <c r="C1710" s="2" t="s">
        <v>121</v>
      </c>
      <c r="D1710" s="3">
        <v>9496.77</v>
      </c>
      <c r="E1710" s="3">
        <v>8995.9</v>
      </c>
      <c r="F1710" s="2">
        <v>0</v>
      </c>
      <c r="G1710" s="2">
        <v>0</v>
      </c>
      <c r="H1710" s="2">
        <f t="shared" si="26"/>
        <v>0</v>
      </c>
      <c r="I1710" s="2" t="s">
        <v>113</v>
      </c>
      <c r="J1710" s="2" t="s">
        <v>59</v>
      </c>
    </row>
    <row r="1711" ht="19" customHeight="1" spans="1:10">
      <c r="A1711" s="2">
        <v>5</v>
      </c>
      <c r="B1711" s="2" t="s">
        <v>579</v>
      </c>
      <c r="C1711" s="2" t="s">
        <v>121</v>
      </c>
      <c r="D1711" s="3">
        <v>15000</v>
      </c>
      <c r="E1711" s="3">
        <v>9034.8</v>
      </c>
      <c r="F1711" s="2">
        <v>0</v>
      </c>
      <c r="G1711" s="2">
        <v>0</v>
      </c>
      <c r="H1711" s="2">
        <f t="shared" si="26"/>
        <v>0</v>
      </c>
      <c r="I1711" s="2" t="s">
        <v>59</v>
      </c>
      <c r="J1711" s="2" t="s">
        <v>59</v>
      </c>
    </row>
    <row r="1712" ht="19" customHeight="1" spans="1:10">
      <c r="A1712" s="2">
        <v>5</v>
      </c>
      <c r="B1712" s="2" t="s">
        <v>580</v>
      </c>
      <c r="C1712" s="2" t="s">
        <v>121</v>
      </c>
      <c r="D1712" s="3">
        <v>15000</v>
      </c>
      <c r="E1712" s="3">
        <v>6748.8</v>
      </c>
      <c r="F1712" s="2">
        <v>0</v>
      </c>
      <c r="G1712" s="2">
        <v>0</v>
      </c>
      <c r="H1712" s="2">
        <f t="shared" si="26"/>
        <v>0</v>
      </c>
      <c r="I1712" s="2" t="s">
        <v>59</v>
      </c>
      <c r="J1712" s="2" t="s">
        <v>59</v>
      </c>
    </row>
    <row r="1713" ht="19" customHeight="1" spans="1:10">
      <c r="A1713" s="2">
        <v>5</v>
      </c>
      <c r="B1713" s="2" t="s">
        <v>581</v>
      </c>
      <c r="C1713" s="2" t="s">
        <v>121</v>
      </c>
      <c r="D1713" s="3">
        <v>15000</v>
      </c>
      <c r="E1713" s="3">
        <v>9106</v>
      </c>
      <c r="F1713" s="2">
        <v>0</v>
      </c>
      <c r="G1713" s="2">
        <v>0</v>
      </c>
      <c r="H1713" s="2">
        <f t="shared" si="26"/>
        <v>0</v>
      </c>
      <c r="I1713" s="2" t="s">
        <v>113</v>
      </c>
      <c r="J1713" s="2" t="s">
        <v>59</v>
      </c>
    </row>
    <row r="1714" ht="19" customHeight="1" spans="1:10">
      <c r="A1714" s="2">
        <v>5</v>
      </c>
      <c r="B1714" s="2" t="s">
        <v>583</v>
      </c>
      <c r="C1714" s="2" t="s">
        <v>121</v>
      </c>
      <c r="D1714" s="3">
        <v>15000</v>
      </c>
      <c r="E1714" s="3">
        <v>13101.2</v>
      </c>
      <c r="F1714" s="2">
        <v>0</v>
      </c>
      <c r="G1714" s="2">
        <v>0</v>
      </c>
      <c r="H1714" s="2">
        <f t="shared" si="26"/>
        <v>0</v>
      </c>
      <c r="I1714" s="2" t="s">
        <v>113</v>
      </c>
      <c r="J1714" s="2" t="s">
        <v>59</v>
      </c>
    </row>
    <row r="1715" ht="19" customHeight="1" spans="1:10">
      <c r="A1715" s="2">
        <v>5</v>
      </c>
      <c r="B1715" s="2" t="s">
        <v>490</v>
      </c>
      <c r="C1715" s="2" t="s">
        <v>121</v>
      </c>
      <c r="D1715" s="3">
        <v>9496.77</v>
      </c>
      <c r="E1715" s="3">
        <v>9948.5</v>
      </c>
      <c r="F1715" s="2">
        <v>0</v>
      </c>
      <c r="G1715" s="2">
        <v>0</v>
      </c>
      <c r="H1715" s="2">
        <f t="shared" si="26"/>
        <v>0</v>
      </c>
      <c r="I1715" s="2" t="s">
        <v>113</v>
      </c>
      <c r="J1715" s="2" t="s">
        <v>59</v>
      </c>
    </row>
    <row r="1716" ht="19" customHeight="1" spans="1:10">
      <c r="A1716" s="2">
        <v>5</v>
      </c>
      <c r="B1716" s="2" t="s">
        <v>584</v>
      </c>
      <c r="C1716" s="2" t="s">
        <v>121</v>
      </c>
      <c r="D1716" s="3">
        <v>15000</v>
      </c>
      <c r="E1716" s="3">
        <v>6571.6</v>
      </c>
      <c r="F1716" s="2">
        <v>0</v>
      </c>
      <c r="G1716" s="2">
        <v>0</v>
      </c>
      <c r="H1716" s="2">
        <f t="shared" si="26"/>
        <v>0</v>
      </c>
      <c r="I1716" s="2" t="s">
        <v>59</v>
      </c>
      <c r="J1716" s="2" t="s">
        <v>59</v>
      </c>
    </row>
    <row r="1717" ht="19" customHeight="1" spans="1:10">
      <c r="A1717" s="2">
        <v>5</v>
      </c>
      <c r="B1717" s="2" t="s">
        <v>585</v>
      </c>
      <c r="C1717" s="2" t="s">
        <v>121</v>
      </c>
      <c r="D1717" s="3">
        <v>15000</v>
      </c>
      <c r="E1717" s="3">
        <v>9197.8</v>
      </c>
      <c r="F1717" s="2">
        <v>0</v>
      </c>
      <c r="G1717" s="2">
        <v>0</v>
      </c>
      <c r="H1717" s="2">
        <f t="shared" si="26"/>
        <v>0</v>
      </c>
      <c r="I1717" s="2" t="s">
        <v>113</v>
      </c>
      <c r="J1717" s="2" t="s">
        <v>59</v>
      </c>
    </row>
    <row r="1718" ht="19" customHeight="1" spans="1:10">
      <c r="A1718" s="2">
        <v>5</v>
      </c>
      <c r="B1718" s="2" t="s">
        <v>587</v>
      </c>
      <c r="C1718" s="2" t="s">
        <v>121</v>
      </c>
      <c r="D1718" s="3">
        <v>15000</v>
      </c>
      <c r="E1718" s="3">
        <v>7301.8</v>
      </c>
      <c r="F1718" s="2">
        <v>0</v>
      </c>
      <c r="G1718" s="2">
        <v>0</v>
      </c>
      <c r="H1718" s="2">
        <f t="shared" si="26"/>
        <v>0</v>
      </c>
      <c r="I1718" s="2" t="s">
        <v>113</v>
      </c>
      <c r="J1718" s="2" t="s">
        <v>59</v>
      </c>
    </row>
    <row r="1719" ht="19" customHeight="1" spans="1:10">
      <c r="A1719" s="2">
        <v>5</v>
      </c>
      <c r="B1719" s="2" t="s">
        <v>591</v>
      </c>
      <c r="C1719" s="2" t="s">
        <v>121</v>
      </c>
      <c r="D1719" s="3">
        <v>15000</v>
      </c>
      <c r="E1719" s="3">
        <v>5916.6</v>
      </c>
      <c r="F1719" s="2">
        <v>0</v>
      </c>
      <c r="G1719" s="2">
        <v>0</v>
      </c>
      <c r="H1719" s="2">
        <f t="shared" si="26"/>
        <v>0</v>
      </c>
      <c r="I1719" s="2" t="s">
        <v>59</v>
      </c>
      <c r="J1719" s="2" t="s">
        <v>59</v>
      </c>
    </row>
    <row r="1720" ht="19" customHeight="1" spans="1:10">
      <c r="A1720" s="2">
        <v>5</v>
      </c>
      <c r="B1720" s="2" t="s">
        <v>593</v>
      </c>
      <c r="C1720" s="2" t="s">
        <v>121</v>
      </c>
      <c r="D1720" s="3">
        <v>15000</v>
      </c>
      <c r="E1720" s="3">
        <v>7276.7</v>
      </c>
      <c r="F1720" s="2">
        <v>0</v>
      </c>
      <c r="G1720" s="2">
        <v>0</v>
      </c>
      <c r="H1720" s="2">
        <f t="shared" si="26"/>
        <v>0</v>
      </c>
      <c r="I1720" s="2" t="s">
        <v>59</v>
      </c>
      <c r="J1720" s="2" t="s">
        <v>59</v>
      </c>
    </row>
    <row r="1721" ht="19" customHeight="1" spans="1:10">
      <c r="A1721" s="2">
        <v>5</v>
      </c>
      <c r="B1721" s="2" t="s">
        <v>597</v>
      </c>
      <c r="C1721" s="2" t="s">
        <v>121</v>
      </c>
      <c r="D1721" s="3">
        <v>15000</v>
      </c>
      <c r="E1721" s="3">
        <v>8102.3</v>
      </c>
      <c r="F1721" s="2">
        <v>0</v>
      </c>
      <c r="G1721" s="2">
        <v>0</v>
      </c>
      <c r="H1721" s="2">
        <f t="shared" si="26"/>
        <v>0</v>
      </c>
      <c r="I1721" s="2" t="s">
        <v>113</v>
      </c>
      <c r="J1721" s="2" t="s">
        <v>59</v>
      </c>
    </row>
    <row r="1722" ht="19" customHeight="1" spans="1:10">
      <c r="A1722" s="2">
        <v>5</v>
      </c>
      <c r="B1722" s="2" t="s">
        <v>600</v>
      </c>
      <c r="C1722" s="2" t="s">
        <v>121</v>
      </c>
      <c r="D1722" s="3">
        <v>15000</v>
      </c>
      <c r="E1722" s="3">
        <v>8122.8</v>
      </c>
      <c r="F1722" s="2">
        <v>0</v>
      </c>
      <c r="G1722" s="2">
        <v>0</v>
      </c>
      <c r="H1722" s="2">
        <f t="shared" si="26"/>
        <v>0</v>
      </c>
      <c r="I1722" s="2" t="s">
        <v>113</v>
      </c>
      <c r="J1722" s="2" t="s">
        <v>59</v>
      </c>
    </row>
    <row r="1723" ht="19" customHeight="1" spans="1:10">
      <c r="A1723" s="2">
        <v>5</v>
      </c>
      <c r="B1723" s="2" t="s">
        <v>491</v>
      </c>
      <c r="C1723" s="2" t="s">
        <v>121</v>
      </c>
      <c r="D1723" s="3">
        <v>15000</v>
      </c>
      <c r="E1723" s="3">
        <v>8939.9</v>
      </c>
      <c r="F1723" s="2">
        <v>0</v>
      </c>
      <c r="G1723" s="2">
        <v>0</v>
      </c>
      <c r="H1723" s="2">
        <f t="shared" si="26"/>
        <v>0</v>
      </c>
      <c r="I1723" s="2" t="s">
        <v>59</v>
      </c>
      <c r="J1723" s="2" t="s">
        <v>59</v>
      </c>
    </row>
    <row r="1724" ht="19" customHeight="1" spans="1:10">
      <c r="A1724" s="2">
        <v>5</v>
      </c>
      <c r="B1724" s="2" t="s">
        <v>603</v>
      </c>
      <c r="C1724" s="2" t="s">
        <v>121</v>
      </c>
      <c r="D1724" s="3">
        <v>15000</v>
      </c>
      <c r="E1724" s="3">
        <v>8853.8</v>
      </c>
      <c r="F1724" s="2">
        <v>0</v>
      </c>
      <c r="G1724" s="2">
        <v>0</v>
      </c>
      <c r="H1724" s="2">
        <f t="shared" si="26"/>
        <v>0</v>
      </c>
      <c r="I1724" s="2" t="s">
        <v>59</v>
      </c>
      <c r="J1724" s="2" t="s">
        <v>59</v>
      </c>
    </row>
    <row r="1725" ht="19" customHeight="1" spans="1:10">
      <c r="A1725" s="2">
        <v>5</v>
      </c>
      <c r="B1725" s="2" t="s">
        <v>607</v>
      </c>
      <c r="C1725" s="2" t="s">
        <v>121</v>
      </c>
      <c r="D1725" s="3">
        <v>15000</v>
      </c>
      <c r="E1725" s="3">
        <v>4052.5</v>
      </c>
      <c r="F1725" s="2">
        <v>0</v>
      </c>
      <c r="G1725" s="2">
        <v>0</v>
      </c>
      <c r="H1725" s="2">
        <f t="shared" si="26"/>
        <v>0</v>
      </c>
      <c r="I1725" s="2" t="s">
        <v>59</v>
      </c>
      <c r="J1725" s="2" t="s">
        <v>59</v>
      </c>
    </row>
    <row r="1726" ht="19" customHeight="1" spans="1:10">
      <c r="A1726" s="2">
        <v>5</v>
      </c>
      <c r="B1726" s="2" t="s">
        <v>609</v>
      </c>
      <c r="C1726" s="2" t="s">
        <v>121</v>
      </c>
      <c r="D1726" s="3">
        <v>21000</v>
      </c>
      <c r="E1726" s="3">
        <v>5738.7</v>
      </c>
      <c r="F1726" s="2">
        <v>0</v>
      </c>
      <c r="G1726" s="2">
        <v>0</v>
      </c>
      <c r="H1726" s="2">
        <f t="shared" si="26"/>
        <v>0</v>
      </c>
      <c r="I1726" s="2" t="s">
        <v>59</v>
      </c>
      <c r="J1726" s="2" t="s">
        <v>59</v>
      </c>
    </row>
    <row r="1727" ht="19" customHeight="1" spans="1:10">
      <c r="A1727" s="2">
        <v>5</v>
      </c>
      <c r="B1727" s="2" t="s">
        <v>145</v>
      </c>
      <c r="C1727" s="2" t="s">
        <v>121</v>
      </c>
      <c r="D1727" s="3">
        <v>23833.33</v>
      </c>
      <c r="E1727" s="3">
        <v>20012.58</v>
      </c>
      <c r="F1727" s="2">
        <v>0</v>
      </c>
      <c r="G1727" s="2">
        <v>0</v>
      </c>
      <c r="H1727" s="2">
        <f t="shared" si="26"/>
        <v>0</v>
      </c>
      <c r="I1727" s="2" t="s">
        <v>113</v>
      </c>
      <c r="J1727" s="2" t="s">
        <v>59</v>
      </c>
    </row>
    <row r="1728" ht="19" customHeight="1" spans="1:10">
      <c r="A1728" s="2">
        <v>5</v>
      </c>
      <c r="B1728" s="2" t="s">
        <v>146</v>
      </c>
      <c r="C1728" s="2" t="s">
        <v>121</v>
      </c>
      <c r="D1728" s="3">
        <v>21833.33</v>
      </c>
      <c r="E1728" s="3">
        <v>8059.01</v>
      </c>
      <c r="F1728" s="2">
        <v>0</v>
      </c>
      <c r="G1728" s="2">
        <v>0</v>
      </c>
      <c r="H1728" s="2">
        <f t="shared" si="26"/>
        <v>0</v>
      </c>
      <c r="I1728" s="2" t="s">
        <v>59</v>
      </c>
      <c r="J1728" s="2" t="s">
        <v>59</v>
      </c>
    </row>
    <row r="1729" ht="19" customHeight="1" spans="1:10">
      <c r="A1729" s="2">
        <v>5</v>
      </c>
      <c r="B1729" s="2" t="s">
        <v>149</v>
      </c>
      <c r="C1729" s="2" t="s">
        <v>121</v>
      </c>
      <c r="D1729" s="3">
        <v>8833.33</v>
      </c>
      <c r="E1729" s="3">
        <v>4591.66</v>
      </c>
      <c r="F1729" s="2">
        <v>0</v>
      </c>
      <c r="G1729" s="2">
        <v>0</v>
      </c>
      <c r="H1729" s="2">
        <f t="shared" si="26"/>
        <v>0</v>
      </c>
      <c r="I1729" s="2" t="s">
        <v>59</v>
      </c>
      <c r="J1729" s="2" t="s">
        <v>59</v>
      </c>
    </row>
    <row r="1730" ht="19" customHeight="1" spans="1:10">
      <c r="A1730" s="2">
        <v>5</v>
      </c>
      <c r="B1730" s="2" t="s">
        <v>151</v>
      </c>
      <c r="C1730" s="2" t="s">
        <v>121</v>
      </c>
      <c r="D1730" s="3">
        <v>12741.94</v>
      </c>
      <c r="E1730" s="3">
        <v>3220.17</v>
      </c>
      <c r="F1730" s="2">
        <v>0</v>
      </c>
      <c r="G1730" s="2">
        <v>0</v>
      </c>
      <c r="H1730" s="2">
        <f t="shared" ref="H1730:H1793" si="27">MAX(0,F1730-G1730)</f>
        <v>0</v>
      </c>
      <c r="I1730" s="2" t="s">
        <v>59</v>
      </c>
      <c r="J1730" s="2" t="s">
        <v>59</v>
      </c>
    </row>
    <row r="1731" ht="19" customHeight="1" spans="1:10">
      <c r="A1731" s="2">
        <v>5</v>
      </c>
      <c r="B1731" s="2" t="s">
        <v>153</v>
      </c>
      <c r="C1731" s="2" t="s">
        <v>121</v>
      </c>
      <c r="D1731" s="3">
        <v>25000</v>
      </c>
      <c r="E1731" s="3">
        <v>51672.8</v>
      </c>
      <c r="F1731" s="2">
        <v>5</v>
      </c>
      <c r="G1731" s="2">
        <v>2</v>
      </c>
      <c r="H1731" s="2">
        <f t="shared" si="27"/>
        <v>3</v>
      </c>
      <c r="I1731" s="2" t="s">
        <v>113</v>
      </c>
      <c r="J1731" s="2" t="s">
        <v>59</v>
      </c>
    </row>
    <row r="1732" ht="19" customHeight="1" spans="1:10">
      <c r="A1732" s="2">
        <v>5</v>
      </c>
      <c r="B1732" s="2" t="s">
        <v>3135</v>
      </c>
      <c r="C1732" s="2" t="s">
        <v>121</v>
      </c>
      <c r="D1732" s="3">
        <v>15000</v>
      </c>
      <c r="E1732" s="3">
        <v>9854.9</v>
      </c>
      <c r="F1732" s="2">
        <v>0</v>
      </c>
      <c r="G1732" s="2">
        <v>0</v>
      </c>
      <c r="H1732" s="2">
        <f t="shared" si="27"/>
        <v>0</v>
      </c>
      <c r="I1732" s="2" t="s">
        <v>59</v>
      </c>
      <c r="J1732" s="2" t="s">
        <v>59</v>
      </c>
    </row>
    <row r="1733" ht="19" customHeight="1" spans="1:10">
      <c r="A1733" s="2">
        <v>5</v>
      </c>
      <c r="B1733" s="2" t="s">
        <v>156</v>
      </c>
      <c r="C1733" s="2" t="s">
        <v>121</v>
      </c>
      <c r="D1733" s="3">
        <v>24166.66</v>
      </c>
      <c r="E1733" s="3">
        <v>14866.6</v>
      </c>
      <c r="F1733" s="2">
        <v>0</v>
      </c>
      <c r="G1733" s="2">
        <v>0</v>
      </c>
      <c r="H1733" s="2">
        <f t="shared" si="27"/>
        <v>0</v>
      </c>
      <c r="I1733" s="2" t="s">
        <v>113</v>
      </c>
      <c r="J1733" s="2" t="s">
        <v>59</v>
      </c>
    </row>
    <row r="1734" ht="19" customHeight="1" spans="1:10">
      <c r="A1734" s="2">
        <v>5</v>
      </c>
      <c r="B1734" s="2" t="s">
        <v>621</v>
      </c>
      <c r="C1734" s="2" t="s">
        <v>121</v>
      </c>
      <c r="D1734" s="3">
        <v>16784.94</v>
      </c>
      <c r="E1734" s="3">
        <v>1935.96</v>
      </c>
      <c r="F1734" s="2">
        <v>0</v>
      </c>
      <c r="G1734" s="2">
        <v>0</v>
      </c>
      <c r="H1734" s="2">
        <f t="shared" si="27"/>
        <v>0</v>
      </c>
      <c r="I1734" s="2" t="s">
        <v>59</v>
      </c>
      <c r="J1734" s="2" t="s">
        <v>59</v>
      </c>
    </row>
    <row r="1735" ht="19" customHeight="1" spans="1:10">
      <c r="A1735" s="2">
        <v>5</v>
      </c>
      <c r="B1735" s="2" t="s">
        <v>494</v>
      </c>
      <c r="C1735" s="2" t="s">
        <v>121</v>
      </c>
      <c r="D1735" s="3">
        <v>13548.39</v>
      </c>
      <c r="E1735" s="3">
        <v>2230.3</v>
      </c>
      <c r="F1735" s="2">
        <v>0</v>
      </c>
      <c r="G1735" s="2">
        <v>0</v>
      </c>
      <c r="H1735" s="2">
        <f t="shared" si="27"/>
        <v>0</v>
      </c>
      <c r="I1735" s="2" t="s">
        <v>59</v>
      </c>
      <c r="J1735" s="2" t="s">
        <v>59</v>
      </c>
    </row>
    <row r="1736" ht="19" customHeight="1" spans="1:10">
      <c r="A1736" s="2">
        <v>5</v>
      </c>
      <c r="B1736" s="2" t="s">
        <v>157</v>
      </c>
      <c r="C1736" s="2" t="s">
        <v>121</v>
      </c>
      <c r="D1736" s="3">
        <v>8833.33</v>
      </c>
      <c r="E1736" s="3">
        <v>1068.05</v>
      </c>
      <c r="F1736" s="2">
        <v>0</v>
      </c>
      <c r="G1736" s="2">
        <v>0</v>
      </c>
      <c r="H1736" s="2">
        <f t="shared" si="27"/>
        <v>0</v>
      </c>
      <c r="I1736" s="2" t="s">
        <v>59</v>
      </c>
      <c r="J1736" s="2" t="s">
        <v>59</v>
      </c>
    </row>
    <row r="1737" ht="19" customHeight="1" spans="1:10">
      <c r="A1737" s="2">
        <v>5</v>
      </c>
      <c r="B1737" s="2" t="s">
        <v>624</v>
      </c>
      <c r="C1737" s="2" t="s">
        <v>121</v>
      </c>
      <c r="D1737" s="3">
        <v>15000</v>
      </c>
      <c r="E1737" s="3">
        <v>10013.6</v>
      </c>
      <c r="F1737" s="2">
        <v>0</v>
      </c>
      <c r="G1737" s="2">
        <v>0</v>
      </c>
      <c r="H1737" s="2">
        <f t="shared" si="27"/>
        <v>0</v>
      </c>
      <c r="I1737" s="2" t="s">
        <v>59</v>
      </c>
      <c r="J1737" s="2" t="s">
        <v>59</v>
      </c>
    </row>
    <row r="1738" ht="19" customHeight="1" spans="1:10">
      <c r="A1738" s="2">
        <v>5</v>
      </c>
      <c r="B1738" s="2" t="s">
        <v>160</v>
      </c>
      <c r="C1738" s="2" t="s">
        <v>121</v>
      </c>
      <c r="D1738" s="3">
        <v>25000</v>
      </c>
      <c r="E1738" s="3">
        <v>43049.7</v>
      </c>
      <c r="F1738" s="2">
        <v>3</v>
      </c>
      <c r="G1738" s="2">
        <v>3</v>
      </c>
      <c r="H1738" s="2">
        <f t="shared" si="27"/>
        <v>0</v>
      </c>
      <c r="I1738" s="2" t="s">
        <v>113</v>
      </c>
      <c r="J1738" s="2" t="s">
        <v>59</v>
      </c>
    </row>
    <row r="1739" ht="19" customHeight="1" spans="1:10">
      <c r="A1739" s="2">
        <v>5</v>
      </c>
      <c r="B1739" s="2" t="s">
        <v>496</v>
      </c>
      <c r="C1739" s="2" t="s">
        <v>121</v>
      </c>
      <c r="D1739" s="3">
        <v>14193.55</v>
      </c>
      <c r="E1739" s="3">
        <v>2297.1</v>
      </c>
      <c r="F1739" s="2">
        <v>0</v>
      </c>
      <c r="G1739" s="2">
        <v>0</v>
      </c>
      <c r="H1739" s="2">
        <f t="shared" si="27"/>
        <v>0</v>
      </c>
      <c r="I1739" s="2" t="s">
        <v>59</v>
      </c>
      <c r="J1739" s="2" t="s">
        <v>59</v>
      </c>
    </row>
    <row r="1740" ht="19" customHeight="1" spans="1:10">
      <c r="A1740" s="2">
        <v>5</v>
      </c>
      <c r="B1740" s="2" t="s">
        <v>161</v>
      </c>
      <c r="C1740" s="2" t="s">
        <v>121</v>
      </c>
      <c r="D1740" s="3">
        <v>8833.33</v>
      </c>
      <c r="E1740" s="3">
        <v>6269.55</v>
      </c>
      <c r="F1740" s="2">
        <v>0</v>
      </c>
      <c r="G1740" s="2">
        <v>0</v>
      </c>
      <c r="H1740" s="2">
        <f t="shared" si="27"/>
        <v>0</v>
      </c>
      <c r="I1740" s="2" t="s">
        <v>59</v>
      </c>
      <c r="J1740" s="2" t="s">
        <v>59</v>
      </c>
    </row>
    <row r="1741" ht="19" customHeight="1" spans="1:10">
      <c r="A1741" s="2">
        <v>5</v>
      </c>
      <c r="B1741" s="2" t="s">
        <v>3169</v>
      </c>
      <c r="C1741" s="2" t="s">
        <v>121</v>
      </c>
      <c r="D1741" s="3">
        <v>21612.9</v>
      </c>
      <c r="E1741" s="3">
        <v>3677.77</v>
      </c>
      <c r="F1741" s="2">
        <v>0</v>
      </c>
      <c r="G1741" s="2">
        <v>0</v>
      </c>
      <c r="H1741" s="2">
        <f t="shared" si="27"/>
        <v>0</v>
      </c>
      <c r="I1741" s="2" t="s">
        <v>59</v>
      </c>
      <c r="J1741" s="2" t="s">
        <v>59</v>
      </c>
    </row>
    <row r="1742" ht="19" customHeight="1" spans="1:10">
      <c r="A1742" s="2">
        <v>5</v>
      </c>
      <c r="B1742" s="2" t="s">
        <v>628</v>
      </c>
      <c r="C1742" s="2" t="s">
        <v>121</v>
      </c>
      <c r="D1742" s="3">
        <v>21000</v>
      </c>
      <c r="E1742" s="3">
        <v>15427.2</v>
      </c>
      <c r="F1742" s="2">
        <v>0</v>
      </c>
      <c r="G1742" s="2">
        <v>0</v>
      </c>
      <c r="H1742" s="2">
        <f t="shared" si="27"/>
        <v>0</v>
      </c>
      <c r="I1742" s="2" t="s">
        <v>59</v>
      </c>
      <c r="J1742" s="2" t="s">
        <v>59</v>
      </c>
    </row>
    <row r="1743" ht="19" customHeight="1" spans="1:10">
      <c r="A1743" s="2">
        <v>5</v>
      </c>
      <c r="B1743" s="2" t="s">
        <v>3175</v>
      </c>
      <c r="C1743" s="2" t="s">
        <v>121</v>
      </c>
      <c r="D1743" s="3">
        <v>21333.33</v>
      </c>
      <c r="E1743" s="3">
        <v>16010</v>
      </c>
      <c r="F1743" s="2">
        <v>0</v>
      </c>
      <c r="G1743" s="2">
        <v>0</v>
      </c>
      <c r="H1743" s="2">
        <f t="shared" si="27"/>
        <v>0</v>
      </c>
      <c r="I1743" s="2" t="s">
        <v>59</v>
      </c>
      <c r="J1743" s="2" t="s">
        <v>59</v>
      </c>
    </row>
    <row r="1744" ht="19" customHeight="1" spans="1:10">
      <c r="A1744" s="2">
        <v>5</v>
      </c>
      <c r="B1744" s="2" t="s">
        <v>164</v>
      </c>
      <c r="C1744" s="2" t="s">
        <v>121</v>
      </c>
      <c r="D1744" s="3">
        <v>21833.33</v>
      </c>
      <c r="E1744" s="3">
        <v>7255.8</v>
      </c>
      <c r="F1744" s="2">
        <v>0</v>
      </c>
      <c r="G1744" s="2">
        <v>0</v>
      </c>
      <c r="H1744" s="2">
        <f t="shared" si="27"/>
        <v>0</v>
      </c>
      <c r="I1744" s="2" t="s">
        <v>59</v>
      </c>
      <c r="J1744" s="2" t="s">
        <v>59</v>
      </c>
    </row>
    <row r="1745" ht="19" customHeight="1" spans="1:10">
      <c r="A1745" s="2">
        <v>5</v>
      </c>
      <c r="B1745" s="2" t="s">
        <v>3694</v>
      </c>
      <c r="C1745" s="2" t="s">
        <v>121</v>
      </c>
      <c r="D1745" s="3">
        <v>6612.9</v>
      </c>
      <c r="E1745" s="3">
        <v>970.71</v>
      </c>
      <c r="F1745" s="2">
        <v>0</v>
      </c>
      <c r="G1745" s="2">
        <v>0</v>
      </c>
      <c r="H1745" s="2">
        <f t="shared" si="27"/>
        <v>0</v>
      </c>
      <c r="I1745" s="2" t="s">
        <v>59</v>
      </c>
      <c r="J1745" s="2" t="s">
        <v>59</v>
      </c>
    </row>
    <row r="1746" ht="19" customHeight="1" spans="1:10">
      <c r="A1746" s="2">
        <v>5</v>
      </c>
      <c r="B1746" s="2" t="s">
        <v>630</v>
      </c>
      <c r="C1746" s="2" t="s">
        <v>121</v>
      </c>
      <c r="D1746" s="3">
        <v>15000</v>
      </c>
      <c r="E1746" s="3">
        <v>9343.7</v>
      </c>
      <c r="F1746" s="2">
        <v>0</v>
      </c>
      <c r="G1746" s="2">
        <v>0</v>
      </c>
      <c r="H1746" s="2">
        <f t="shared" si="27"/>
        <v>0</v>
      </c>
      <c r="I1746" s="2" t="s">
        <v>59</v>
      </c>
      <c r="J1746" s="2" t="s">
        <v>59</v>
      </c>
    </row>
    <row r="1747" ht="19" customHeight="1" spans="1:10">
      <c r="A1747" s="2">
        <v>5</v>
      </c>
      <c r="B1747" s="2" t="s">
        <v>501</v>
      </c>
      <c r="C1747" s="2" t="s">
        <v>121</v>
      </c>
      <c r="D1747" s="3">
        <v>15000</v>
      </c>
      <c r="E1747" s="3">
        <v>11000.5</v>
      </c>
      <c r="F1747" s="2">
        <v>0</v>
      </c>
      <c r="G1747" s="2">
        <v>0</v>
      </c>
      <c r="H1747" s="2">
        <f t="shared" si="27"/>
        <v>0</v>
      </c>
      <c r="I1747" s="2" t="s">
        <v>59</v>
      </c>
      <c r="J1747" s="2" t="s">
        <v>59</v>
      </c>
    </row>
    <row r="1748" ht="19" customHeight="1" spans="1:10">
      <c r="A1748" s="2">
        <v>5</v>
      </c>
      <c r="B1748" s="2" t="s">
        <v>505</v>
      </c>
      <c r="C1748" s="2" t="s">
        <v>121</v>
      </c>
      <c r="D1748" s="3">
        <v>2225.81</v>
      </c>
      <c r="E1748" s="3">
        <v>2927.8</v>
      </c>
      <c r="F1748" s="2">
        <v>0</v>
      </c>
      <c r="G1748" s="2">
        <v>0</v>
      </c>
      <c r="H1748" s="2">
        <f t="shared" si="27"/>
        <v>0</v>
      </c>
      <c r="I1748" s="2" t="s">
        <v>113</v>
      </c>
      <c r="J1748" s="2" t="s">
        <v>59</v>
      </c>
    </row>
    <row r="1749" ht="19" customHeight="1" spans="1:10">
      <c r="A1749" s="2">
        <v>5</v>
      </c>
      <c r="B1749" s="2" t="s">
        <v>109</v>
      </c>
      <c r="C1749" s="2" t="s">
        <v>121</v>
      </c>
      <c r="D1749" s="3">
        <v>21000</v>
      </c>
      <c r="E1749" s="3">
        <v>4350.2</v>
      </c>
      <c r="F1749" s="2">
        <v>0</v>
      </c>
      <c r="G1749" s="2">
        <v>0</v>
      </c>
      <c r="H1749" s="2">
        <f t="shared" si="27"/>
        <v>0</v>
      </c>
      <c r="I1749" s="2" t="s">
        <v>59</v>
      </c>
      <c r="J1749" s="2" t="s">
        <v>59</v>
      </c>
    </row>
    <row r="1750" ht="19" customHeight="1" spans="1:10">
      <c r="A1750" s="2">
        <v>5</v>
      </c>
      <c r="B1750" s="2" t="s">
        <v>167</v>
      </c>
      <c r="C1750" s="2" t="s">
        <v>121</v>
      </c>
      <c r="D1750" s="3">
        <v>21833.33</v>
      </c>
      <c r="E1750" s="3">
        <v>7984.43</v>
      </c>
      <c r="F1750" s="2">
        <v>0</v>
      </c>
      <c r="G1750" s="2">
        <v>0</v>
      </c>
      <c r="H1750" s="2">
        <f t="shared" si="27"/>
        <v>0</v>
      </c>
      <c r="I1750" s="2" t="s">
        <v>59</v>
      </c>
      <c r="J1750" s="2" t="s">
        <v>59</v>
      </c>
    </row>
    <row r="1751" ht="19" customHeight="1" spans="1:10">
      <c r="A1751" s="2">
        <v>5</v>
      </c>
      <c r="B1751" s="2" t="s">
        <v>3207</v>
      </c>
      <c r="C1751" s="2" t="s">
        <v>121</v>
      </c>
      <c r="D1751" s="3">
        <v>14903.23</v>
      </c>
      <c r="E1751" s="3">
        <v>14323.2</v>
      </c>
      <c r="F1751" s="2">
        <v>0</v>
      </c>
      <c r="G1751" s="2">
        <v>0</v>
      </c>
      <c r="H1751" s="2">
        <f t="shared" si="27"/>
        <v>0</v>
      </c>
      <c r="I1751" s="2" t="s">
        <v>113</v>
      </c>
      <c r="J1751" s="2" t="s">
        <v>59</v>
      </c>
    </row>
    <row r="1752" ht="19" customHeight="1" spans="1:10">
      <c r="A1752" s="2">
        <v>5</v>
      </c>
      <c r="B1752" s="2" t="s">
        <v>509</v>
      </c>
      <c r="C1752" s="2" t="s">
        <v>121</v>
      </c>
      <c r="D1752" s="3">
        <v>12774.19</v>
      </c>
      <c r="E1752" s="3">
        <v>19963.4</v>
      </c>
      <c r="F1752" s="2">
        <v>2</v>
      </c>
      <c r="G1752" s="2">
        <v>2</v>
      </c>
      <c r="H1752" s="2">
        <f t="shared" si="27"/>
        <v>0</v>
      </c>
      <c r="I1752" s="2" t="s">
        <v>113</v>
      </c>
      <c r="J1752" s="2" t="s">
        <v>59</v>
      </c>
    </row>
    <row r="1753" ht="19" customHeight="1" spans="1:10">
      <c r="A1753" s="2">
        <v>5</v>
      </c>
      <c r="B1753" s="2" t="s">
        <v>510</v>
      </c>
      <c r="C1753" s="2" t="s">
        <v>121</v>
      </c>
      <c r="D1753" s="3">
        <v>15000</v>
      </c>
      <c r="E1753" s="3">
        <v>15798.5</v>
      </c>
      <c r="F1753" s="2">
        <v>0</v>
      </c>
      <c r="G1753" s="2">
        <v>0</v>
      </c>
      <c r="H1753" s="2">
        <f t="shared" si="27"/>
        <v>0</v>
      </c>
      <c r="I1753" s="2" t="s">
        <v>113</v>
      </c>
      <c r="J1753" s="2" t="s">
        <v>59</v>
      </c>
    </row>
    <row r="1754" ht="19" customHeight="1" spans="1:10">
      <c r="A1754" s="2">
        <v>5</v>
      </c>
      <c r="B1754" s="2" t="s">
        <v>3214</v>
      </c>
      <c r="C1754" s="2" t="s">
        <v>121</v>
      </c>
      <c r="D1754" s="3">
        <v>15000</v>
      </c>
      <c r="E1754" s="3">
        <v>4773.1</v>
      </c>
      <c r="F1754" s="2">
        <v>0</v>
      </c>
      <c r="G1754" s="2">
        <v>0</v>
      </c>
      <c r="H1754" s="2">
        <f t="shared" si="27"/>
        <v>0</v>
      </c>
      <c r="I1754" s="2" t="s">
        <v>59</v>
      </c>
      <c r="J1754" s="2" t="s">
        <v>59</v>
      </c>
    </row>
    <row r="1755" ht="19" customHeight="1" spans="1:10">
      <c r="A1755" s="2">
        <v>5</v>
      </c>
      <c r="B1755" s="2" t="s">
        <v>3219</v>
      </c>
      <c r="C1755" s="2" t="s">
        <v>121</v>
      </c>
      <c r="D1755" s="3">
        <v>10741.93</v>
      </c>
      <c r="E1755" s="3">
        <v>7904.3</v>
      </c>
      <c r="F1755" s="2">
        <v>0</v>
      </c>
      <c r="G1755" s="2">
        <v>0</v>
      </c>
      <c r="H1755" s="2">
        <f t="shared" si="27"/>
        <v>0</v>
      </c>
      <c r="I1755" s="2" t="s">
        <v>59</v>
      </c>
      <c r="J1755" s="2" t="s">
        <v>59</v>
      </c>
    </row>
    <row r="1756" ht="19" customHeight="1" spans="1:10">
      <c r="A1756" s="2">
        <v>5</v>
      </c>
      <c r="B1756" s="2" t="s">
        <v>515</v>
      </c>
      <c r="C1756" s="2" t="s">
        <v>121</v>
      </c>
      <c r="D1756" s="3">
        <v>9000</v>
      </c>
      <c r="E1756" s="3">
        <v>7034.7</v>
      </c>
      <c r="F1756" s="2">
        <v>0</v>
      </c>
      <c r="G1756" s="2">
        <v>0</v>
      </c>
      <c r="H1756" s="2">
        <f t="shared" si="27"/>
        <v>0</v>
      </c>
      <c r="I1756" s="2" t="s">
        <v>59</v>
      </c>
      <c r="J1756" s="2" t="s">
        <v>59</v>
      </c>
    </row>
    <row r="1757" ht="19" customHeight="1" spans="1:10">
      <c r="A1757" s="2">
        <v>5</v>
      </c>
      <c r="B1757" s="2" t="s">
        <v>516</v>
      </c>
      <c r="C1757" s="2" t="s">
        <v>121</v>
      </c>
      <c r="D1757" s="3">
        <v>12774.19</v>
      </c>
      <c r="E1757" s="3">
        <v>17420.2</v>
      </c>
      <c r="F1757" s="2">
        <v>1</v>
      </c>
      <c r="G1757" s="2">
        <v>1</v>
      </c>
      <c r="H1757" s="2">
        <f t="shared" si="27"/>
        <v>0</v>
      </c>
      <c r="I1757" s="2" t="s">
        <v>113</v>
      </c>
      <c r="J1757" s="2" t="s">
        <v>59</v>
      </c>
    </row>
    <row r="1758" ht="19" customHeight="1" spans="1:10">
      <c r="A1758" s="2">
        <v>5</v>
      </c>
      <c r="B1758" s="2" t="s">
        <v>518</v>
      </c>
      <c r="C1758" s="2" t="s">
        <v>121</v>
      </c>
      <c r="D1758" s="3">
        <v>13709.68</v>
      </c>
      <c r="E1758" s="3">
        <v>2826.9</v>
      </c>
      <c r="F1758" s="2">
        <v>0</v>
      </c>
      <c r="G1758" s="2">
        <v>0</v>
      </c>
      <c r="H1758" s="2">
        <f t="shared" si="27"/>
        <v>0</v>
      </c>
      <c r="I1758" s="2" t="s">
        <v>59</v>
      </c>
      <c r="J1758" s="2" t="s">
        <v>59</v>
      </c>
    </row>
    <row r="1759" ht="19" customHeight="1" spans="1:10">
      <c r="A1759" s="2">
        <v>5</v>
      </c>
      <c r="B1759" s="2" t="s">
        <v>169</v>
      </c>
      <c r="C1759" s="2" t="s">
        <v>121</v>
      </c>
      <c r="D1759" s="3">
        <v>24166.66</v>
      </c>
      <c r="E1759" s="3">
        <v>12656.39</v>
      </c>
      <c r="F1759" s="2">
        <v>0</v>
      </c>
      <c r="G1759" s="2">
        <v>0</v>
      </c>
      <c r="H1759" s="2">
        <f t="shared" si="27"/>
        <v>0</v>
      </c>
      <c r="I1759" s="2" t="s">
        <v>113</v>
      </c>
      <c r="J1759" s="2" t="s">
        <v>59</v>
      </c>
    </row>
    <row r="1760" ht="19" customHeight="1" spans="1:10">
      <c r="A1760" s="2">
        <v>5</v>
      </c>
      <c r="B1760" s="2" t="s">
        <v>520</v>
      </c>
      <c r="C1760" s="2" t="s">
        <v>121</v>
      </c>
      <c r="D1760" s="3">
        <v>21166.66</v>
      </c>
      <c r="E1760" s="3">
        <v>5175.3</v>
      </c>
      <c r="F1760" s="2">
        <v>0</v>
      </c>
      <c r="G1760" s="2">
        <v>0</v>
      </c>
      <c r="H1760" s="2">
        <f t="shared" si="27"/>
        <v>0</v>
      </c>
      <c r="I1760" s="2" t="s">
        <v>59</v>
      </c>
      <c r="J1760" s="2" t="s">
        <v>59</v>
      </c>
    </row>
    <row r="1761" ht="19" customHeight="1" spans="1:10">
      <c r="A1761" s="2">
        <v>5</v>
      </c>
      <c r="B1761" s="2" t="s">
        <v>114</v>
      </c>
      <c r="C1761" s="2" t="s">
        <v>121</v>
      </c>
      <c r="D1761" s="3">
        <v>13430.87</v>
      </c>
      <c r="E1761" s="3">
        <v>9922.7</v>
      </c>
      <c r="F1761" s="2">
        <v>0</v>
      </c>
      <c r="G1761" s="2">
        <v>0</v>
      </c>
      <c r="H1761" s="2">
        <f t="shared" si="27"/>
        <v>0</v>
      </c>
      <c r="I1761" s="2" t="s">
        <v>59</v>
      </c>
      <c r="J1761" s="2" t="s">
        <v>59</v>
      </c>
    </row>
    <row r="1762" ht="19" customHeight="1" spans="1:10">
      <c r="A1762" s="2">
        <v>5</v>
      </c>
      <c r="B1762" s="2" t="s">
        <v>3268</v>
      </c>
      <c r="C1762" s="2" t="s">
        <v>121</v>
      </c>
      <c r="D1762" s="3">
        <v>20833.33</v>
      </c>
      <c r="E1762" s="3">
        <v>5583.7</v>
      </c>
      <c r="F1762" s="2">
        <v>0</v>
      </c>
      <c r="G1762" s="2">
        <v>0</v>
      </c>
      <c r="H1762" s="2">
        <f t="shared" si="27"/>
        <v>0</v>
      </c>
      <c r="I1762" s="2" t="s">
        <v>59</v>
      </c>
      <c r="J1762" s="2" t="s">
        <v>59</v>
      </c>
    </row>
    <row r="1763" ht="19" customHeight="1" spans="1:10">
      <c r="A1763" s="2">
        <v>5</v>
      </c>
      <c r="B1763" s="2" t="s">
        <v>521</v>
      </c>
      <c r="C1763" s="2" t="s">
        <v>121</v>
      </c>
      <c r="D1763" s="3">
        <v>12600</v>
      </c>
      <c r="E1763" s="3">
        <v>10864.9</v>
      </c>
      <c r="F1763" s="2">
        <v>0</v>
      </c>
      <c r="G1763" s="2">
        <v>0</v>
      </c>
      <c r="H1763" s="2">
        <f t="shared" si="27"/>
        <v>0</v>
      </c>
      <c r="I1763" s="2" t="s">
        <v>113</v>
      </c>
      <c r="J1763" s="2" t="s">
        <v>59</v>
      </c>
    </row>
    <row r="1764" ht="19" customHeight="1" spans="1:10">
      <c r="A1764" s="2">
        <v>5</v>
      </c>
      <c r="B1764" s="2" t="s">
        <v>170</v>
      </c>
      <c r="C1764" s="2" t="s">
        <v>121</v>
      </c>
      <c r="D1764" s="3">
        <v>6000</v>
      </c>
      <c r="E1764" s="3">
        <v>30468.1</v>
      </c>
      <c r="F1764" s="2">
        <v>8</v>
      </c>
      <c r="G1764" s="2">
        <v>1</v>
      </c>
      <c r="H1764" s="2">
        <f t="shared" si="27"/>
        <v>7</v>
      </c>
      <c r="I1764" s="2" t="s">
        <v>113</v>
      </c>
      <c r="J1764" s="2" t="s">
        <v>59</v>
      </c>
    </row>
    <row r="1765" ht="19" customHeight="1" spans="1:10">
      <c r="A1765" s="2">
        <v>5</v>
      </c>
      <c r="B1765" s="2" t="s">
        <v>522</v>
      </c>
      <c r="C1765" s="2" t="s">
        <v>121</v>
      </c>
      <c r="D1765" s="3">
        <v>3600</v>
      </c>
      <c r="E1765" s="3">
        <v>2396.8</v>
      </c>
      <c r="F1765" s="2">
        <v>0</v>
      </c>
      <c r="G1765" s="2">
        <v>0</v>
      </c>
      <c r="H1765" s="2">
        <f t="shared" si="27"/>
        <v>0</v>
      </c>
      <c r="I1765" s="2" t="s">
        <v>113</v>
      </c>
      <c r="J1765" s="2" t="s">
        <v>59</v>
      </c>
    </row>
    <row r="1766" ht="19" customHeight="1" spans="1:10">
      <c r="A1766" s="2">
        <v>5</v>
      </c>
      <c r="B1766" s="2" t="s">
        <v>115</v>
      </c>
      <c r="C1766" s="2" t="s">
        <v>121</v>
      </c>
      <c r="D1766" s="3">
        <v>15000</v>
      </c>
      <c r="E1766" s="3">
        <v>9475.3</v>
      </c>
      <c r="F1766" s="2">
        <v>0</v>
      </c>
      <c r="G1766" s="2">
        <v>0</v>
      </c>
      <c r="H1766" s="2">
        <f t="shared" si="27"/>
        <v>0</v>
      </c>
      <c r="I1766" s="2" t="s">
        <v>59</v>
      </c>
      <c r="J1766" s="2" t="s">
        <v>59</v>
      </c>
    </row>
    <row r="1767" ht="19" customHeight="1" spans="1:10">
      <c r="A1767" s="2">
        <v>5</v>
      </c>
      <c r="B1767" s="2" t="s">
        <v>526</v>
      </c>
      <c r="C1767" s="2" t="s">
        <v>121</v>
      </c>
      <c r="D1767" s="3">
        <v>3600</v>
      </c>
      <c r="E1767" s="3">
        <v>845.1</v>
      </c>
      <c r="F1767" s="2">
        <v>0</v>
      </c>
      <c r="G1767" s="2">
        <v>0</v>
      </c>
      <c r="H1767" s="2">
        <f t="shared" si="27"/>
        <v>0</v>
      </c>
      <c r="I1767" s="2" t="s">
        <v>59</v>
      </c>
      <c r="J1767" s="2" t="s">
        <v>59</v>
      </c>
    </row>
    <row r="1768" ht="19" customHeight="1" spans="1:10">
      <c r="A1768" s="2">
        <v>5</v>
      </c>
      <c r="B1768" s="2" t="s">
        <v>175</v>
      </c>
      <c r="C1768" s="2" t="s">
        <v>121</v>
      </c>
      <c r="D1768" s="3">
        <v>15000</v>
      </c>
      <c r="E1768" s="3">
        <v>13955.3</v>
      </c>
      <c r="F1768" s="2">
        <v>0</v>
      </c>
      <c r="G1768" s="2">
        <v>0</v>
      </c>
      <c r="H1768" s="2">
        <f t="shared" si="27"/>
        <v>0</v>
      </c>
      <c r="I1768" s="2" t="s">
        <v>113</v>
      </c>
      <c r="J1768" s="2" t="s">
        <v>59</v>
      </c>
    </row>
    <row r="1769" ht="19" customHeight="1" spans="1:10">
      <c r="A1769" s="2">
        <v>5</v>
      </c>
      <c r="B1769" s="2" t="s">
        <v>3311</v>
      </c>
      <c r="C1769" s="2" t="s">
        <v>121</v>
      </c>
      <c r="D1769" s="3">
        <v>2129.03</v>
      </c>
      <c r="E1769" s="3">
        <v>1158.6</v>
      </c>
      <c r="F1769" s="2">
        <v>0</v>
      </c>
      <c r="G1769" s="2">
        <v>0</v>
      </c>
      <c r="H1769" s="2">
        <f t="shared" si="27"/>
        <v>0</v>
      </c>
      <c r="I1769" s="2" t="s">
        <v>59</v>
      </c>
      <c r="J1769" s="2" t="s">
        <v>59</v>
      </c>
    </row>
    <row r="1770" ht="19" customHeight="1" spans="1:10">
      <c r="A1770" s="2">
        <v>5</v>
      </c>
      <c r="B1770" s="2" t="s">
        <v>663</v>
      </c>
      <c r="C1770" s="2" t="s">
        <v>121</v>
      </c>
      <c r="D1770" s="3">
        <v>15000</v>
      </c>
      <c r="E1770" s="3">
        <v>11647.4</v>
      </c>
      <c r="F1770" s="2">
        <v>0</v>
      </c>
      <c r="G1770" s="2">
        <v>0</v>
      </c>
      <c r="H1770" s="2">
        <f t="shared" si="27"/>
        <v>0</v>
      </c>
      <c r="I1770" s="2" t="s">
        <v>59</v>
      </c>
      <c r="J1770" s="2" t="s">
        <v>59</v>
      </c>
    </row>
    <row r="1771" ht="19" customHeight="1" spans="1:10">
      <c r="A1771" s="2">
        <v>5</v>
      </c>
      <c r="B1771" s="2" t="s">
        <v>536</v>
      </c>
      <c r="C1771" s="2" t="s">
        <v>121</v>
      </c>
      <c r="D1771" s="3">
        <v>2032.26</v>
      </c>
      <c r="E1771" s="3">
        <v>1446.5</v>
      </c>
      <c r="F1771" s="2">
        <v>0</v>
      </c>
      <c r="G1771" s="2">
        <v>0</v>
      </c>
      <c r="H1771" s="2">
        <f t="shared" si="27"/>
        <v>0</v>
      </c>
      <c r="I1771" s="2" t="s">
        <v>59</v>
      </c>
      <c r="J1771" s="2" t="s">
        <v>59</v>
      </c>
    </row>
    <row r="1772" ht="19" customHeight="1" spans="1:10">
      <c r="A1772" s="2">
        <v>5</v>
      </c>
      <c r="B1772" s="2" t="s">
        <v>3338</v>
      </c>
      <c r="C1772" s="2" t="s">
        <v>121</v>
      </c>
      <c r="D1772" s="3">
        <v>15000</v>
      </c>
      <c r="E1772" s="3">
        <v>16426.4</v>
      </c>
      <c r="F1772" s="2">
        <v>0</v>
      </c>
      <c r="G1772" s="2">
        <v>0</v>
      </c>
      <c r="H1772" s="2">
        <f t="shared" si="27"/>
        <v>0</v>
      </c>
      <c r="I1772" s="2" t="s">
        <v>113</v>
      </c>
      <c r="J1772" s="2" t="s">
        <v>59</v>
      </c>
    </row>
    <row r="1773" ht="19" customHeight="1" spans="1:10">
      <c r="A1773" s="2">
        <v>5</v>
      </c>
      <c r="B1773" s="2" t="s">
        <v>668</v>
      </c>
      <c r="C1773" s="2" t="s">
        <v>121</v>
      </c>
      <c r="D1773" s="3">
        <v>9107.14</v>
      </c>
      <c r="E1773" s="3">
        <v>6785.2</v>
      </c>
      <c r="F1773" s="2">
        <v>0</v>
      </c>
      <c r="G1773" s="2">
        <v>0</v>
      </c>
      <c r="H1773" s="2">
        <f t="shared" si="27"/>
        <v>0</v>
      </c>
      <c r="I1773" s="2" t="s">
        <v>59</v>
      </c>
      <c r="J1773" s="2" t="s">
        <v>59</v>
      </c>
    </row>
    <row r="1774" ht="19" customHeight="1" spans="1:10">
      <c r="A1774" s="2">
        <v>5</v>
      </c>
      <c r="B1774" s="2" t="s">
        <v>539</v>
      </c>
      <c r="C1774" s="2" t="s">
        <v>121</v>
      </c>
      <c r="D1774" s="3">
        <v>15000</v>
      </c>
      <c r="E1774" s="3">
        <v>20506.6</v>
      </c>
      <c r="F1774" s="2">
        <v>1</v>
      </c>
      <c r="G1774" s="2">
        <v>1</v>
      </c>
      <c r="H1774" s="2">
        <f t="shared" si="27"/>
        <v>0</v>
      </c>
      <c r="I1774" s="2" t="s">
        <v>113</v>
      </c>
      <c r="J1774" s="2" t="s">
        <v>59</v>
      </c>
    </row>
    <row r="1775" ht="19" customHeight="1" spans="1:10">
      <c r="A1775" s="2">
        <v>5</v>
      </c>
      <c r="B1775" s="2" t="s">
        <v>669</v>
      </c>
      <c r="C1775" s="2" t="s">
        <v>121</v>
      </c>
      <c r="D1775" s="3">
        <v>15000</v>
      </c>
      <c r="E1775" s="3">
        <v>43236.8</v>
      </c>
      <c r="F1775" s="2">
        <v>9</v>
      </c>
      <c r="G1775" s="2">
        <v>4</v>
      </c>
      <c r="H1775" s="2">
        <f t="shared" si="27"/>
        <v>5</v>
      </c>
      <c r="I1775" s="2" t="s">
        <v>113</v>
      </c>
      <c r="J1775" s="2" t="s">
        <v>59</v>
      </c>
    </row>
    <row r="1776" ht="19" customHeight="1" spans="1:10">
      <c r="A1776" s="2">
        <v>5</v>
      </c>
      <c r="B1776" s="2" t="s">
        <v>545</v>
      </c>
      <c r="C1776" s="2" t="s">
        <v>121</v>
      </c>
      <c r="D1776" s="3">
        <v>6000</v>
      </c>
      <c r="E1776" s="3">
        <v>5013.3</v>
      </c>
      <c r="F1776" s="2">
        <v>0</v>
      </c>
      <c r="G1776" s="2">
        <v>0</v>
      </c>
      <c r="H1776" s="2">
        <f t="shared" si="27"/>
        <v>0</v>
      </c>
      <c r="I1776" s="2" t="s">
        <v>59</v>
      </c>
      <c r="J1776" s="2" t="s">
        <v>59</v>
      </c>
    </row>
    <row r="1777" ht="19" customHeight="1" spans="1:10">
      <c r="A1777" s="2">
        <v>5</v>
      </c>
      <c r="B1777" s="2" t="s">
        <v>547</v>
      </c>
      <c r="C1777" s="2" t="s">
        <v>121</v>
      </c>
      <c r="D1777" s="3">
        <v>12774.19</v>
      </c>
      <c r="E1777" s="3">
        <v>15328.2</v>
      </c>
      <c r="F1777" s="2">
        <v>0</v>
      </c>
      <c r="G1777" s="2">
        <v>1</v>
      </c>
      <c r="H1777" s="2">
        <f t="shared" si="27"/>
        <v>0</v>
      </c>
      <c r="I1777" s="2" t="s">
        <v>113</v>
      </c>
      <c r="J1777" s="2" t="s">
        <v>59</v>
      </c>
    </row>
    <row r="1778" ht="19" customHeight="1" spans="1:10">
      <c r="A1778" s="2">
        <v>5</v>
      </c>
      <c r="B1778" s="2" t="s">
        <v>548</v>
      </c>
      <c r="C1778" s="2" t="s">
        <v>121</v>
      </c>
      <c r="D1778" s="3">
        <v>15000</v>
      </c>
      <c r="E1778" s="3">
        <v>6639.8</v>
      </c>
      <c r="F1778" s="2">
        <v>0</v>
      </c>
      <c r="G1778" s="2">
        <v>0</v>
      </c>
      <c r="H1778" s="2">
        <f t="shared" si="27"/>
        <v>0</v>
      </c>
      <c r="I1778" s="2" t="s">
        <v>59</v>
      </c>
      <c r="J1778" s="2" t="s">
        <v>59</v>
      </c>
    </row>
    <row r="1779" ht="19" customHeight="1" spans="1:10">
      <c r="A1779" s="2">
        <v>5</v>
      </c>
      <c r="B1779" s="2" t="s">
        <v>550</v>
      </c>
      <c r="C1779" s="2" t="s">
        <v>121</v>
      </c>
      <c r="D1779" s="3">
        <v>7838.71</v>
      </c>
      <c r="E1779" s="3">
        <v>7268.4</v>
      </c>
      <c r="F1779" s="2">
        <v>0</v>
      </c>
      <c r="G1779" s="2">
        <v>0</v>
      </c>
      <c r="H1779" s="2">
        <f t="shared" si="27"/>
        <v>0</v>
      </c>
      <c r="I1779" s="2" t="s">
        <v>113</v>
      </c>
      <c r="J1779" s="2" t="s">
        <v>59</v>
      </c>
    </row>
    <row r="1780" ht="19" customHeight="1" spans="1:10">
      <c r="A1780" s="2">
        <v>5</v>
      </c>
      <c r="B1780" s="2" t="s">
        <v>551</v>
      </c>
      <c r="C1780" s="2" t="s">
        <v>121</v>
      </c>
      <c r="D1780" s="3">
        <v>15000</v>
      </c>
      <c r="E1780" s="3">
        <v>12032.4</v>
      </c>
      <c r="F1780" s="2">
        <v>0</v>
      </c>
      <c r="G1780" s="2">
        <v>0</v>
      </c>
      <c r="H1780" s="2">
        <f t="shared" si="27"/>
        <v>0</v>
      </c>
      <c r="I1780" s="2" t="s">
        <v>113</v>
      </c>
      <c r="J1780" s="2" t="s">
        <v>59</v>
      </c>
    </row>
    <row r="1781" ht="19" customHeight="1" spans="1:10">
      <c r="A1781" s="2">
        <v>5</v>
      </c>
      <c r="B1781" s="2" t="s">
        <v>3388</v>
      </c>
      <c r="C1781" s="2" t="s">
        <v>121</v>
      </c>
      <c r="D1781" s="3">
        <v>15000</v>
      </c>
      <c r="E1781" s="3">
        <v>4563.5</v>
      </c>
      <c r="F1781" s="2">
        <v>0</v>
      </c>
      <c r="G1781" s="2">
        <v>0</v>
      </c>
      <c r="H1781" s="2">
        <f t="shared" si="27"/>
        <v>0</v>
      </c>
      <c r="I1781" s="2" t="s">
        <v>59</v>
      </c>
      <c r="J1781" s="2" t="s">
        <v>59</v>
      </c>
    </row>
    <row r="1782" ht="19" customHeight="1" spans="1:10">
      <c r="A1782" s="2">
        <v>5</v>
      </c>
      <c r="B1782" s="2" t="s">
        <v>552</v>
      </c>
      <c r="C1782" s="2" t="s">
        <v>121</v>
      </c>
      <c r="D1782" s="3">
        <v>12774.19</v>
      </c>
      <c r="E1782" s="3">
        <v>14888.6</v>
      </c>
      <c r="F1782" s="2">
        <v>0</v>
      </c>
      <c r="G1782" s="2">
        <v>0</v>
      </c>
      <c r="H1782" s="2">
        <f t="shared" si="27"/>
        <v>0</v>
      </c>
      <c r="I1782" s="2" t="s">
        <v>113</v>
      </c>
      <c r="J1782" s="2" t="s">
        <v>59</v>
      </c>
    </row>
    <row r="1783" ht="19" customHeight="1" spans="1:10">
      <c r="A1783" s="2">
        <v>5</v>
      </c>
      <c r="B1783" s="2" t="s">
        <v>672</v>
      </c>
      <c r="C1783" s="2" t="s">
        <v>121</v>
      </c>
      <c r="D1783" s="3">
        <v>5665.2</v>
      </c>
      <c r="E1783" s="3">
        <v>4233.3</v>
      </c>
      <c r="F1783" s="2">
        <v>0</v>
      </c>
      <c r="G1783" s="2">
        <v>0</v>
      </c>
      <c r="H1783" s="2">
        <f t="shared" si="27"/>
        <v>0</v>
      </c>
      <c r="I1783" s="2" t="s">
        <v>59</v>
      </c>
      <c r="J1783" s="2" t="s">
        <v>59</v>
      </c>
    </row>
    <row r="1784" ht="19" customHeight="1" spans="1:10">
      <c r="A1784" s="2">
        <v>5</v>
      </c>
      <c r="B1784" s="2" t="s">
        <v>3402</v>
      </c>
      <c r="C1784" s="2" t="s">
        <v>121</v>
      </c>
      <c r="D1784" s="3">
        <v>2129.03</v>
      </c>
      <c r="E1784" s="3">
        <v>794.4</v>
      </c>
      <c r="F1784" s="2">
        <v>0</v>
      </c>
      <c r="G1784" s="2">
        <v>0</v>
      </c>
      <c r="H1784" s="2">
        <f t="shared" si="27"/>
        <v>0</v>
      </c>
      <c r="I1784" s="2" t="s">
        <v>59</v>
      </c>
      <c r="J1784" s="2" t="s">
        <v>59</v>
      </c>
    </row>
    <row r="1785" ht="19" customHeight="1" spans="1:10">
      <c r="A1785" s="2">
        <v>5</v>
      </c>
      <c r="B1785" s="2" t="s">
        <v>464</v>
      </c>
      <c r="C1785" s="2" t="s">
        <v>444</v>
      </c>
      <c r="D1785" s="3">
        <v>967.74</v>
      </c>
      <c r="E1785" s="3">
        <v>66.3</v>
      </c>
      <c r="F1785" s="2">
        <v>0</v>
      </c>
      <c r="G1785" s="2">
        <v>0</v>
      </c>
      <c r="H1785" s="2">
        <f t="shared" si="27"/>
        <v>0</v>
      </c>
      <c r="I1785" s="2" t="s">
        <v>59</v>
      </c>
      <c r="J1785" s="2" t="s">
        <v>59</v>
      </c>
    </row>
    <row r="1786" ht="19" customHeight="1" spans="1:10">
      <c r="A1786" s="2">
        <v>5</v>
      </c>
      <c r="B1786" s="2" t="s">
        <v>3654</v>
      </c>
      <c r="C1786" s="2" t="s">
        <v>444</v>
      </c>
      <c r="D1786" s="3">
        <v>6333.33</v>
      </c>
      <c r="E1786" s="3">
        <v>2004.1</v>
      </c>
      <c r="F1786" s="2">
        <v>0</v>
      </c>
      <c r="G1786" s="2">
        <v>0</v>
      </c>
      <c r="H1786" s="2">
        <f t="shared" si="27"/>
        <v>0</v>
      </c>
      <c r="I1786" s="2" t="s">
        <v>59</v>
      </c>
      <c r="J1786" s="2" t="s">
        <v>59</v>
      </c>
    </row>
    <row r="1787" ht="19" customHeight="1" spans="1:10">
      <c r="A1787" s="2">
        <v>5</v>
      </c>
      <c r="B1787" s="2" t="s">
        <v>472</v>
      </c>
      <c r="C1787" s="2" t="s">
        <v>444</v>
      </c>
      <c r="D1787" s="3">
        <v>6333.33</v>
      </c>
      <c r="E1787" s="3">
        <v>2071</v>
      </c>
      <c r="F1787" s="2">
        <v>0</v>
      </c>
      <c r="G1787" s="2">
        <v>0</v>
      </c>
      <c r="H1787" s="2">
        <f t="shared" si="27"/>
        <v>0</v>
      </c>
      <c r="I1787" s="2" t="s">
        <v>59</v>
      </c>
      <c r="J1787" s="2" t="s">
        <v>59</v>
      </c>
    </row>
    <row r="1788" ht="19" customHeight="1" spans="1:10">
      <c r="A1788" s="2">
        <v>5</v>
      </c>
      <c r="B1788" s="2" t="s">
        <v>3657</v>
      </c>
      <c r="C1788" s="2" t="s">
        <v>444</v>
      </c>
      <c r="D1788" s="3">
        <v>6333.33</v>
      </c>
      <c r="E1788" s="3">
        <v>4190.5</v>
      </c>
      <c r="F1788" s="2">
        <v>0</v>
      </c>
      <c r="G1788" s="2">
        <v>0</v>
      </c>
      <c r="H1788" s="2">
        <f t="shared" si="27"/>
        <v>0</v>
      </c>
      <c r="I1788" s="2" t="s">
        <v>59</v>
      </c>
      <c r="J1788" s="2" t="s">
        <v>59</v>
      </c>
    </row>
    <row r="1789" ht="19" customHeight="1" spans="1:10">
      <c r="A1789" s="2">
        <v>5</v>
      </c>
      <c r="B1789" s="2" t="s">
        <v>3074</v>
      </c>
      <c r="C1789" s="2" t="s">
        <v>444</v>
      </c>
      <c r="D1789" s="3">
        <v>7064.51</v>
      </c>
      <c r="E1789" s="3">
        <v>3145.8</v>
      </c>
      <c r="F1789" s="2">
        <v>0</v>
      </c>
      <c r="G1789" s="2">
        <v>0</v>
      </c>
      <c r="H1789" s="2">
        <f t="shared" si="27"/>
        <v>0</v>
      </c>
      <c r="I1789" s="2" t="s">
        <v>59</v>
      </c>
      <c r="J1789" s="2" t="s">
        <v>59</v>
      </c>
    </row>
    <row r="1790" ht="19" customHeight="1" spans="1:10">
      <c r="A1790" s="2">
        <v>5</v>
      </c>
      <c r="B1790" s="2" t="s">
        <v>601</v>
      </c>
      <c r="C1790" s="2" t="s">
        <v>444</v>
      </c>
      <c r="D1790" s="3">
        <v>7161.29</v>
      </c>
      <c r="E1790" s="3">
        <v>2086.8</v>
      </c>
      <c r="F1790" s="2">
        <v>0</v>
      </c>
      <c r="G1790" s="2">
        <v>0</v>
      </c>
      <c r="H1790" s="2">
        <f t="shared" si="27"/>
        <v>0</v>
      </c>
      <c r="I1790" s="2" t="s">
        <v>59</v>
      </c>
      <c r="J1790" s="2" t="s">
        <v>59</v>
      </c>
    </row>
    <row r="1791" ht="19" customHeight="1" spans="1:10">
      <c r="A1791" s="2">
        <v>5</v>
      </c>
      <c r="B1791" s="2" t="s">
        <v>493</v>
      </c>
      <c r="C1791" s="2" t="s">
        <v>444</v>
      </c>
      <c r="D1791" s="3">
        <v>1838.71</v>
      </c>
      <c r="E1791" s="3">
        <v>548.6</v>
      </c>
      <c r="F1791" s="2">
        <v>0</v>
      </c>
      <c r="G1791" s="2">
        <v>0</v>
      </c>
      <c r="H1791" s="2">
        <f t="shared" si="27"/>
        <v>0</v>
      </c>
      <c r="I1791" s="2" t="s">
        <v>59</v>
      </c>
      <c r="J1791" s="2" t="s">
        <v>59</v>
      </c>
    </row>
    <row r="1792" ht="19" customHeight="1" spans="1:10">
      <c r="A1792" s="2">
        <v>5</v>
      </c>
      <c r="B1792" s="2" t="s">
        <v>523</v>
      </c>
      <c r="C1792" s="2" t="s">
        <v>444</v>
      </c>
      <c r="D1792" s="3">
        <v>12000</v>
      </c>
      <c r="E1792" s="3">
        <v>8823.6</v>
      </c>
      <c r="F1792" s="2">
        <v>0</v>
      </c>
      <c r="G1792" s="2">
        <v>0</v>
      </c>
      <c r="H1792" s="2">
        <f t="shared" si="27"/>
        <v>0</v>
      </c>
      <c r="I1792" s="2" t="s">
        <v>113</v>
      </c>
      <c r="J1792" s="2" t="s">
        <v>59</v>
      </c>
    </row>
    <row r="1793" ht="19" customHeight="1" spans="1:10">
      <c r="A1793" s="2">
        <v>5</v>
      </c>
      <c r="B1793" s="2" t="s">
        <v>535</v>
      </c>
      <c r="C1793" s="2" t="s">
        <v>444</v>
      </c>
      <c r="D1793" s="3">
        <v>11142.86</v>
      </c>
      <c r="E1793" s="3">
        <v>23139.3</v>
      </c>
      <c r="F1793" s="2">
        <v>3</v>
      </c>
      <c r="G1793" s="2">
        <v>2</v>
      </c>
      <c r="H1793" s="2">
        <f t="shared" si="27"/>
        <v>1</v>
      </c>
      <c r="I1793" s="2" t="s">
        <v>113</v>
      </c>
      <c r="J1793" s="2" t="s">
        <v>59</v>
      </c>
    </row>
    <row r="1794" ht="19" customHeight="1" spans="1:10">
      <c r="A1794" s="2">
        <v>5</v>
      </c>
      <c r="B1794" s="2" t="s">
        <v>554</v>
      </c>
      <c r="C1794" s="2" t="s">
        <v>444</v>
      </c>
      <c r="D1794" s="3">
        <v>8032.26</v>
      </c>
      <c r="E1794" s="3">
        <v>11206.8</v>
      </c>
      <c r="F1794" s="2">
        <v>1</v>
      </c>
      <c r="G1794" s="2">
        <v>0</v>
      </c>
      <c r="H1794" s="2">
        <f t="shared" ref="H1794:H1857" si="28">MAX(0,F1794-G1794)</f>
        <v>1</v>
      </c>
      <c r="I1794" s="2" t="s">
        <v>113</v>
      </c>
      <c r="J1794" s="2" t="s">
        <v>59</v>
      </c>
    </row>
    <row r="1795" ht="19" customHeight="1" spans="1:10">
      <c r="A1795" s="2">
        <v>5</v>
      </c>
      <c r="B1795" s="2" t="s">
        <v>310</v>
      </c>
      <c r="C1795" s="2" t="s">
        <v>312</v>
      </c>
      <c r="D1795" s="3">
        <v>24000</v>
      </c>
      <c r="E1795" s="3">
        <v>25324.8</v>
      </c>
      <c r="F1795" s="2">
        <v>0</v>
      </c>
      <c r="G1795" s="2">
        <v>0</v>
      </c>
      <c r="H1795" s="2">
        <f t="shared" si="28"/>
        <v>0</v>
      </c>
      <c r="I1795" s="2" t="s">
        <v>113</v>
      </c>
      <c r="J1795" s="2" t="s">
        <v>59</v>
      </c>
    </row>
    <row r="1796" ht="19" customHeight="1" spans="1:10">
      <c r="A1796" s="2">
        <v>5</v>
      </c>
      <c r="B1796" s="2" t="s">
        <v>316</v>
      </c>
      <c r="C1796" s="2" t="s">
        <v>312</v>
      </c>
      <c r="D1796" s="3">
        <v>24000</v>
      </c>
      <c r="E1796" s="3">
        <v>29007.2</v>
      </c>
      <c r="F1796" s="2">
        <v>0</v>
      </c>
      <c r="G1796" s="2">
        <v>0</v>
      </c>
      <c r="H1796" s="2">
        <f t="shared" si="28"/>
        <v>0</v>
      </c>
      <c r="I1796" s="2" t="s">
        <v>113</v>
      </c>
      <c r="J1796" s="2" t="s">
        <v>59</v>
      </c>
    </row>
    <row r="1797" ht="19" customHeight="1" spans="1:10">
      <c r="A1797" s="2">
        <v>5</v>
      </c>
      <c r="B1797" s="2" t="s">
        <v>317</v>
      </c>
      <c r="C1797" s="2" t="s">
        <v>312</v>
      </c>
      <c r="D1797" s="3">
        <v>24000</v>
      </c>
      <c r="E1797" s="3">
        <v>28560.1</v>
      </c>
      <c r="F1797" s="2">
        <v>0</v>
      </c>
      <c r="G1797" s="2">
        <v>0</v>
      </c>
      <c r="H1797" s="2">
        <f t="shared" si="28"/>
        <v>0</v>
      </c>
      <c r="I1797" s="2" t="s">
        <v>113</v>
      </c>
      <c r="J1797" s="2" t="s">
        <v>59</v>
      </c>
    </row>
    <row r="1798" ht="19" customHeight="1" spans="1:10">
      <c r="A1798" s="2">
        <v>5</v>
      </c>
      <c r="B1798" s="2" t="s">
        <v>318</v>
      </c>
      <c r="C1798" s="2" t="s">
        <v>312</v>
      </c>
      <c r="D1798" s="3">
        <v>9200</v>
      </c>
      <c r="E1798" s="3">
        <v>12461</v>
      </c>
      <c r="F1798" s="2">
        <v>0</v>
      </c>
      <c r="G1798" s="2">
        <v>0</v>
      </c>
      <c r="H1798" s="2">
        <f t="shared" si="28"/>
        <v>0</v>
      </c>
      <c r="I1798" s="2" t="s">
        <v>113</v>
      </c>
      <c r="J1798" s="2" t="s">
        <v>59</v>
      </c>
    </row>
    <row r="1799" ht="19" customHeight="1" spans="1:10">
      <c r="A1799" s="2">
        <v>5</v>
      </c>
      <c r="B1799" s="2" t="s">
        <v>321</v>
      </c>
      <c r="C1799" s="2" t="s">
        <v>312</v>
      </c>
      <c r="D1799" s="3">
        <v>26516.13</v>
      </c>
      <c r="E1799" s="3">
        <v>8717.4</v>
      </c>
      <c r="F1799" s="2">
        <v>0</v>
      </c>
      <c r="G1799" s="2">
        <v>0</v>
      </c>
      <c r="H1799" s="2">
        <f t="shared" si="28"/>
        <v>0</v>
      </c>
      <c r="I1799" s="2" t="s">
        <v>59</v>
      </c>
      <c r="J1799" s="2" t="s">
        <v>59</v>
      </c>
    </row>
    <row r="1800" ht="19" customHeight="1" spans="1:10">
      <c r="A1800" s="2">
        <v>5</v>
      </c>
      <c r="B1800" s="2" t="s">
        <v>324</v>
      </c>
      <c r="C1800" s="2" t="s">
        <v>312</v>
      </c>
      <c r="D1800" s="3">
        <v>11800</v>
      </c>
      <c r="E1800" s="3">
        <v>12589.4</v>
      </c>
      <c r="F1800" s="2">
        <v>0</v>
      </c>
      <c r="G1800" s="2">
        <v>0</v>
      </c>
      <c r="H1800" s="2">
        <f t="shared" si="28"/>
        <v>0</v>
      </c>
      <c r="I1800" s="2" t="s">
        <v>113</v>
      </c>
      <c r="J1800" s="2" t="s">
        <v>59</v>
      </c>
    </row>
    <row r="1801" ht="19" customHeight="1" spans="1:10">
      <c r="A1801" s="2">
        <v>5</v>
      </c>
      <c r="B1801" s="2" t="s">
        <v>326</v>
      </c>
      <c r="C1801" s="2" t="s">
        <v>312</v>
      </c>
      <c r="D1801" s="3">
        <v>3483.87</v>
      </c>
      <c r="E1801" s="3">
        <v>4608</v>
      </c>
      <c r="F1801" s="2">
        <v>0</v>
      </c>
      <c r="G1801" s="2">
        <v>0</v>
      </c>
      <c r="H1801" s="2">
        <f t="shared" si="28"/>
        <v>0</v>
      </c>
      <c r="I1801" s="2" t="s">
        <v>113</v>
      </c>
      <c r="J1801" s="2" t="s">
        <v>59</v>
      </c>
    </row>
    <row r="1802" ht="19" customHeight="1" spans="1:10">
      <c r="A1802" s="2">
        <v>5</v>
      </c>
      <c r="B1802" s="2" t="s">
        <v>329</v>
      </c>
      <c r="C1802" s="2" t="s">
        <v>312</v>
      </c>
      <c r="D1802" s="3">
        <v>8000</v>
      </c>
      <c r="E1802" s="3">
        <v>7444.6</v>
      </c>
      <c r="F1802" s="2">
        <v>0</v>
      </c>
      <c r="G1802" s="2">
        <v>0</v>
      </c>
      <c r="H1802" s="2">
        <f t="shared" si="28"/>
        <v>0</v>
      </c>
      <c r="I1802" s="2" t="s">
        <v>113</v>
      </c>
      <c r="J1802" s="2" t="s">
        <v>59</v>
      </c>
    </row>
    <row r="1803" ht="19" customHeight="1" spans="1:10">
      <c r="A1803" s="2">
        <v>5</v>
      </c>
      <c r="B1803" s="2" t="s">
        <v>332</v>
      </c>
      <c r="C1803" s="2" t="s">
        <v>312</v>
      </c>
      <c r="D1803" s="3">
        <v>30000</v>
      </c>
      <c r="E1803" s="3">
        <v>11067.4</v>
      </c>
      <c r="F1803" s="2">
        <v>0</v>
      </c>
      <c r="G1803" s="2">
        <v>0</v>
      </c>
      <c r="H1803" s="2">
        <f t="shared" si="28"/>
        <v>0</v>
      </c>
      <c r="I1803" s="2" t="s">
        <v>59</v>
      </c>
      <c r="J1803" s="2" t="s">
        <v>59</v>
      </c>
    </row>
    <row r="1804" ht="19" customHeight="1" spans="1:10">
      <c r="A1804" s="2">
        <v>5</v>
      </c>
      <c r="B1804" s="2" t="s">
        <v>333</v>
      </c>
      <c r="C1804" s="2" t="s">
        <v>312</v>
      </c>
      <c r="D1804" s="3">
        <v>26322.58</v>
      </c>
      <c r="E1804" s="3">
        <v>30249.7</v>
      </c>
      <c r="F1804" s="2">
        <v>0</v>
      </c>
      <c r="G1804" s="2">
        <v>1</v>
      </c>
      <c r="H1804" s="2">
        <f t="shared" si="28"/>
        <v>0</v>
      </c>
      <c r="I1804" s="2" t="s">
        <v>113</v>
      </c>
      <c r="J1804" s="2" t="s">
        <v>59</v>
      </c>
    </row>
    <row r="1805" ht="19" customHeight="1" spans="1:10">
      <c r="A1805" s="2">
        <v>5</v>
      </c>
      <c r="B1805" s="2" t="s">
        <v>334</v>
      </c>
      <c r="C1805" s="2" t="s">
        <v>312</v>
      </c>
      <c r="D1805" s="3">
        <v>24000</v>
      </c>
      <c r="E1805" s="3">
        <v>31743.8</v>
      </c>
      <c r="F1805" s="2">
        <v>1</v>
      </c>
      <c r="G1805" s="2">
        <v>0</v>
      </c>
      <c r="H1805" s="2">
        <f t="shared" si="28"/>
        <v>1</v>
      </c>
      <c r="I1805" s="2" t="s">
        <v>113</v>
      </c>
      <c r="J1805" s="2" t="s">
        <v>59</v>
      </c>
    </row>
    <row r="1806" ht="19" customHeight="1" spans="1:10">
      <c r="A1806" s="2">
        <v>5</v>
      </c>
      <c r="B1806" s="2" t="s">
        <v>336</v>
      </c>
      <c r="C1806" s="2" t="s">
        <v>312</v>
      </c>
      <c r="D1806" s="3">
        <v>4258.06</v>
      </c>
      <c r="E1806" s="3">
        <v>9071.4</v>
      </c>
      <c r="F1806" s="2">
        <v>0</v>
      </c>
      <c r="G1806" s="2">
        <v>0</v>
      </c>
      <c r="H1806" s="2">
        <f t="shared" si="28"/>
        <v>0</v>
      </c>
      <c r="I1806" s="2" t="s">
        <v>113</v>
      </c>
      <c r="J1806" s="2" t="s">
        <v>59</v>
      </c>
    </row>
    <row r="1807" ht="19" customHeight="1" spans="1:10">
      <c r="A1807" s="2">
        <v>5</v>
      </c>
      <c r="B1807" s="2" t="s">
        <v>337</v>
      </c>
      <c r="C1807" s="2" t="s">
        <v>312</v>
      </c>
      <c r="D1807" s="3">
        <v>24580.65</v>
      </c>
      <c r="E1807" s="3">
        <v>16071.5</v>
      </c>
      <c r="F1807" s="2">
        <v>0</v>
      </c>
      <c r="G1807" s="2">
        <v>2</v>
      </c>
      <c r="H1807" s="2">
        <f t="shared" si="28"/>
        <v>0</v>
      </c>
      <c r="I1807" s="2" t="s">
        <v>113</v>
      </c>
      <c r="J1807" s="2" t="s">
        <v>59</v>
      </c>
    </row>
    <row r="1808" ht="19" customHeight="1" spans="1:10">
      <c r="A1808" s="2">
        <v>5</v>
      </c>
      <c r="B1808" s="2" t="s">
        <v>3415</v>
      </c>
      <c r="C1808" s="2" t="s">
        <v>312</v>
      </c>
      <c r="D1808" s="3">
        <v>19935.48</v>
      </c>
      <c r="E1808" s="3">
        <v>16655</v>
      </c>
      <c r="F1808" s="2">
        <v>0</v>
      </c>
      <c r="G1808" s="2">
        <v>0</v>
      </c>
      <c r="H1808" s="2">
        <f t="shared" si="28"/>
        <v>0</v>
      </c>
      <c r="I1808" s="2" t="s">
        <v>113</v>
      </c>
      <c r="J1808" s="2" t="s">
        <v>59</v>
      </c>
    </row>
    <row r="1809" ht="19" customHeight="1" spans="1:10">
      <c r="A1809" s="2">
        <v>5</v>
      </c>
      <c r="B1809" s="2" t="s">
        <v>338</v>
      </c>
      <c r="C1809" s="2" t="s">
        <v>312</v>
      </c>
      <c r="D1809" s="3">
        <v>26516.13</v>
      </c>
      <c r="E1809" s="3">
        <v>11016.6</v>
      </c>
      <c r="F1809" s="2">
        <v>0</v>
      </c>
      <c r="G1809" s="2">
        <v>0</v>
      </c>
      <c r="H1809" s="2">
        <f t="shared" si="28"/>
        <v>0</v>
      </c>
      <c r="I1809" s="2" t="s">
        <v>59</v>
      </c>
      <c r="J1809" s="2" t="s">
        <v>59</v>
      </c>
    </row>
    <row r="1810" ht="19" customHeight="1" spans="1:10">
      <c r="A1810" s="2">
        <v>5</v>
      </c>
      <c r="B1810" s="2" t="s">
        <v>3493</v>
      </c>
      <c r="C1810" s="2" t="s">
        <v>312</v>
      </c>
      <c r="D1810" s="3">
        <v>16451.61</v>
      </c>
      <c r="E1810" s="3">
        <v>23842.8</v>
      </c>
      <c r="F1810" s="2">
        <v>1</v>
      </c>
      <c r="G1810" s="2">
        <v>0</v>
      </c>
      <c r="H1810" s="2">
        <f t="shared" si="28"/>
        <v>1</v>
      </c>
      <c r="I1810" s="2" t="s">
        <v>113</v>
      </c>
      <c r="J1810" s="2" t="s">
        <v>59</v>
      </c>
    </row>
    <row r="1811" ht="19" customHeight="1" spans="1:10">
      <c r="A1811" s="2">
        <v>5</v>
      </c>
      <c r="B1811" s="2" t="s">
        <v>339</v>
      </c>
      <c r="C1811" s="2" t="s">
        <v>312</v>
      </c>
      <c r="D1811" s="3">
        <v>13354.84</v>
      </c>
      <c r="E1811" s="3">
        <v>14136.3</v>
      </c>
      <c r="F1811" s="2">
        <v>0</v>
      </c>
      <c r="G1811" s="2">
        <v>0</v>
      </c>
      <c r="H1811" s="2">
        <f t="shared" si="28"/>
        <v>0</v>
      </c>
      <c r="I1811" s="2" t="s">
        <v>113</v>
      </c>
      <c r="J1811" s="2" t="s">
        <v>59</v>
      </c>
    </row>
    <row r="1812" ht="19" customHeight="1" spans="1:10">
      <c r="A1812" s="2">
        <v>5</v>
      </c>
      <c r="B1812" s="2" t="s">
        <v>3640</v>
      </c>
      <c r="C1812" s="2" t="s">
        <v>312</v>
      </c>
      <c r="D1812" s="3">
        <v>12000</v>
      </c>
      <c r="E1812" s="3">
        <v>11370.5</v>
      </c>
      <c r="F1812" s="2">
        <v>0</v>
      </c>
      <c r="G1812" s="2">
        <v>0</v>
      </c>
      <c r="H1812" s="2">
        <f t="shared" si="28"/>
        <v>0</v>
      </c>
      <c r="I1812" s="2" t="s">
        <v>113</v>
      </c>
      <c r="J1812" s="2" t="s">
        <v>59</v>
      </c>
    </row>
    <row r="1813" ht="19" customHeight="1" spans="1:10">
      <c r="A1813" s="2">
        <v>5</v>
      </c>
      <c r="B1813" s="2" t="s">
        <v>341</v>
      </c>
      <c r="C1813" s="2" t="s">
        <v>312</v>
      </c>
      <c r="D1813" s="3">
        <v>28258.06</v>
      </c>
      <c r="E1813" s="3">
        <v>27675</v>
      </c>
      <c r="F1813" s="2">
        <v>0</v>
      </c>
      <c r="G1813" s="2">
        <v>0</v>
      </c>
      <c r="H1813" s="2">
        <f t="shared" si="28"/>
        <v>0</v>
      </c>
      <c r="I1813" s="2" t="s">
        <v>113</v>
      </c>
      <c r="J1813" s="2" t="s">
        <v>59</v>
      </c>
    </row>
    <row r="1814" ht="19" customHeight="1" spans="1:10">
      <c r="A1814" s="2">
        <v>5</v>
      </c>
      <c r="B1814" s="2" t="s">
        <v>342</v>
      </c>
      <c r="C1814" s="2" t="s">
        <v>312</v>
      </c>
      <c r="D1814" s="3">
        <v>26516.13</v>
      </c>
      <c r="E1814" s="3">
        <v>13907.7</v>
      </c>
      <c r="F1814" s="2">
        <v>0</v>
      </c>
      <c r="G1814" s="2">
        <v>0</v>
      </c>
      <c r="H1814" s="2">
        <f t="shared" si="28"/>
        <v>0</v>
      </c>
      <c r="I1814" s="2" t="s">
        <v>59</v>
      </c>
      <c r="J1814" s="2" t="s">
        <v>59</v>
      </c>
    </row>
    <row r="1815" ht="19" customHeight="1" spans="1:10">
      <c r="A1815" s="2">
        <v>5</v>
      </c>
      <c r="B1815" s="2" t="s">
        <v>344</v>
      </c>
      <c r="C1815" s="2" t="s">
        <v>312</v>
      </c>
      <c r="D1815" s="3">
        <v>17225.81</v>
      </c>
      <c r="E1815" s="3">
        <v>8810.5</v>
      </c>
      <c r="F1815" s="2">
        <v>0</v>
      </c>
      <c r="G1815" s="2">
        <v>0</v>
      </c>
      <c r="H1815" s="2">
        <f t="shared" si="28"/>
        <v>0</v>
      </c>
      <c r="I1815" s="2" t="s">
        <v>113</v>
      </c>
      <c r="J1815" s="2" t="s">
        <v>59</v>
      </c>
    </row>
    <row r="1816" ht="19" customHeight="1" spans="1:10">
      <c r="A1816" s="2">
        <v>5</v>
      </c>
      <c r="B1816" s="2" t="s">
        <v>345</v>
      </c>
      <c r="C1816" s="2" t="s">
        <v>312</v>
      </c>
      <c r="D1816" s="3">
        <v>8000</v>
      </c>
      <c r="E1816" s="3">
        <v>12896.1</v>
      </c>
      <c r="F1816" s="2">
        <v>0</v>
      </c>
      <c r="G1816" s="2">
        <v>0</v>
      </c>
      <c r="H1816" s="2">
        <f t="shared" si="28"/>
        <v>0</v>
      </c>
      <c r="I1816" s="2" t="s">
        <v>113</v>
      </c>
      <c r="J1816" s="2" t="s">
        <v>59</v>
      </c>
    </row>
    <row r="1817" ht="19" customHeight="1" spans="1:10">
      <c r="A1817" s="2">
        <v>5</v>
      </c>
      <c r="B1817" s="2" t="s">
        <v>347</v>
      </c>
      <c r="C1817" s="2" t="s">
        <v>312</v>
      </c>
      <c r="D1817" s="3">
        <v>9200</v>
      </c>
      <c r="E1817" s="3">
        <v>10593.3</v>
      </c>
      <c r="F1817" s="2">
        <v>0</v>
      </c>
      <c r="G1817" s="2">
        <v>0</v>
      </c>
      <c r="H1817" s="2">
        <f t="shared" si="28"/>
        <v>0</v>
      </c>
      <c r="I1817" s="2" t="s">
        <v>113</v>
      </c>
      <c r="J1817" s="2" t="s">
        <v>59</v>
      </c>
    </row>
    <row r="1818" ht="19" customHeight="1" spans="1:10">
      <c r="A1818" s="2">
        <v>5</v>
      </c>
      <c r="B1818" s="2" t="s">
        <v>588</v>
      </c>
      <c r="C1818" s="2" t="s">
        <v>3070</v>
      </c>
      <c r="D1818" s="3">
        <v>15000</v>
      </c>
      <c r="E1818" s="3">
        <v>5646</v>
      </c>
      <c r="F1818" s="2">
        <v>0</v>
      </c>
      <c r="G1818" s="2">
        <v>0</v>
      </c>
      <c r="H1818" s="2">
        <f t="shared" si="28"/>
        <v>0</v>
      </c>
      <c r="I1818" s="2" t="s">
        <v>59</v>
      </c>
      <c r="J1818" s="2" t="s">
        <v>59</v>
      </c>
    </row>
    <row r="1819" ht="19" customHeight="1" spans="1:10">
      <c r="A1819" s="2">
        <v>5</v>
      </c>
      <c r="B1819" s="2" t="s">
        <v>608</v>
      </c>
      <c r="C1819" s="2" t="s">
        <v>3070</v>
      </c>
      <c r="D1819" s="3">
        <v>15000</v>
      </c>
      <c r="E1819" s="3">
        <v>7301.7</v>
      </c>
      <c r="F1819" s="2">
        <v>0</v>
      </c>
      <c r="G1819" s="2">
        <v>0</v>
      </c>
      <c r="H1819" s="2">
        <f t="shared" si="28"/>
        <v>0</v>
      </c>
      <c r="I1819" s="2" t="s">
        <v>59</v>
      </c>
      <c r="J1819" s="2" t="s">
        <v>59</v>
      </c>
    </row>
    <row r="1820" ht="19" customHeight="1" spans="1:10">
      <c r="A1820" s="2">
        <v>5</v>
      </c>
      <c r="B1820" s="2" t="s">
        <v>3118</v>
      </c>
      <c r="C1820" s="2" t="s">
        <v>3070</v>
      </c>
      <c r="D1820" s="3">
        <v>15000</v>
      </c>
      <c r="E1820" s="3">
        <v>6385.6</v>
      </c>
      <c r="F1820" s="2">
        <v>0</v>
      </c>
      <c r="G1820" s="2">
        <v>0</v>
      </c>
      <c r="H1820" s="2">
        <f t="shared" si="28"/>
        <v>0</v>
      </c>
      <c r="I1820" s="2" t="s">
        <v>59</v>
      </c>
      <c r="J1820" s="2" t="s">
        <v>59</v>
      </c>
    </row>
    <row r="1821" ht="19" customHeight="1" spans="1:10">
      <c r="A1821" s="2">
        <v>5</v>
      </c>
      <c r="B1821" s="2" t="s">
        <v>618</v>
      </c>
      <c r="C1821" s="2" t="s">
        <v>3070</v>
      </c>
      <c r="D1821" s="3">
        <v>15000</v>
      </c>
      <c r="E1821" s="3">
        <v>9509</v>
      </c>
      <c r="F1821" s="2">
        <v>0</v>
      </c>
      <c r="G1821" s="2">
        <v>0</v>
      </c>
      <c r="H1821" s="2">
        <f t="shared" si="28"/>
        <v>0</v>
      </c>
      <c r="I1821" s="2" t="s">
        <v>59</v>
      </c>
      <c r="J1821" s="2" t="s">
        <v>59</v>
      </c>
    </row>
    <row r="1822" ht="19" customHeight="1" spans="1:10">
      <c r="A1822" s="2">
        <v>5</v>
      </c>
      <c r="B1822" s="2" t="s">
        <v>3132</v>
      </c>
      <c r="C1822" s="2" t="s">
        <v>3070</v>
      </c>
      <c r="D1822" s="3">
        <v>15000</v>
      </c>
      <c r="E1822" s="3">
        <v>6736.8</v>
      </c>
      <c r="F1822" s="2">
        <v>0</v>
      </c>
      <c r="G1822" s="2">
        <v>0</v>
      </c>
      <c r="H1822" s="2">
        <f t="shared" si="28"/>
        <v>0</v>
      </c>
      <c r="I1822" s="2" t="s">
        <v>59</v>
      </c>
      <c r="J1822" s="2" t="s">
        <v>59</v>
      </c>
    </row>
    <row r="1823" ht="19" customHeight="1" spans="1:10">
      <c r="A1823" s="2">
        <v>5</v>
      </c>
      <c r="B1823" s="2" t="s">
        <v>3217</v>
      </c>
      <c r="C1823" s="2" t="s">
        <v>3070</v>
      </c>
      <c r="D1823" s="3">
        <v>21129.03</v>
      </c>
      <c r="E1823" s="3">
        <v>4174.12</v>
      </c>
      <c r="F1823" s="2">
        <v>0</v>
      </c>
      <c r="G1823" s="2">
        <v>0</v>
      </c>
      <c r="H1823" s="2">
        <f t="shared" si="28"/>
        <v>0</v>
      </c>
      <c r="I1823" s="2" t="s">
        <v>59</v>
      </c>
      <c r="J1823" s="2" t="s">
        <v>59</v>
      </c>
    </row>
    <row r="1824" ht="19" customHeight="1" spans="1:10">
      <c r="A1824" s="2">
        <v>5</v>
      </c>
      <c r="B1824" s="2" t="s">
        <v>3251</v>
      </c>
      <c r="C1824" s="2" t="s">
        <v>3070</v>
      </c>
      <c r="D1824" s="3">
        <v>15000</v>
      </c>
      <c r="E1824" s="3">
        <v>16383.6</v>
      </c>
      <c r="F1824" s="2">
        <v>0</v>
      </c>
      <c r="G1824" s="2">
        <v>1</v>
      </c>
      <c r="H1824" s="2">
        <f t="shared" si="28"/>
        <v>0</v>
      </c>
      <c r="I1824" s="2" t="s">
        <v>113</v>
      </c>
      <c r="J1824" s="2" t="s">
        <v>59</v>
      </c>
    </row>
    <row r="1825" ht="19" customHeight="1" spans="1:10">
      <c r="A1825" s="2">
        <v>5</v>
      </c>
      <c r="B1825" s="2" t="s">
        <v>3265</v>
      </c>
      <c r="C1825" s="2" t="s">
        <v>3070</v>
      </c>
      <c r="D1825" s="3">
        <v>15000</v>
      </c>
      <c r="E1825" s="3">
        <v>5903.2</v>
      </c>
      <c r="F1825" s="2">
        <v>0</v>
      </c>
      <c r="G1825" s="2">
        <v>0</v>
      </c>
      <c r="H1825" s="2">
        <f t="shared" si="28"/>
        <v>0</v>
      </c>
      <c r="I1825" s="2" t="s">
        <v>59</v>
      </c>
      <c r="J1825" s="2" t="s">
        <v>59</v>
      </c>
    </row>
    <row r="1826" ht="19" customHeight="1" spans="1:10">
      <c r="A1826" s="2">
        <v>5</v>
      </c>
      <c r="B1826" s="2" t="s">
        <v>3279</v>
      </c>
      <c r="C1826" s="2" t="s">
        <v>3070</v>
      </c>
      <c r="D1826" s="3">
        <v>8666.67</v>
      </c>
      <c r="E1826" s="3">
        <v>6908.8</v>
      </c>
      <c r="F1826" s="2">
        <v>0</v>
      </c>
      <c r="G1826" s="2">
        <v>0</v>
      </c>
      <c r="H1826" s="2">
        <f t="shared" si="28"/>
        <v>0</v>
      </c>
      <c r="I1826" s="2" t="s">
        <v>59</v>
      </c>
      <c r="J1826" s="2" t="s">
        <v>59</v>
      </c>
    </row>
    <row r="1827" ht="19" customHeight="1" spans="1:10">
      <c r="A1827" s="2">
        <v>5</v>
      </c>
      <c r="B1827" s="2" t="s">
        <v>3728</v>
      </c>
      <c r="C1827" s="2" t="s">
        <v>3070</v>
      </c>
      <c r="D1827" s="3">
        <v>6000</v>
      </c>
      <c r="E1827" s="3">
        <v>4027.8</v>
      </c>
      <c r="F1827" s="2">
        <v>0</v>
      </c>
      <c r="G1827" s="2">
        <v>0</v>
      </c>
      <c r="H1827" s="2">
        <f t="shared" si="28"/>
        <v>0</v>
      </c>
      <c r="I1827" s="2" t="s">
        <v>59</v>
      </c>
      <c r="J1827" s="2" t="s">
        <v>59</v>
      </c>
    </row>
    <row r="1828" ht="19" customHeight="1" spans="1:10">
      <c r="A1828" s="2">
        <v>5</v>
      </c>
      <c r="B1828" s="2" t="s">
        <v>3301</v>
      </c>
      <c r="C1828" s="2" t="s">
        <v>3070</v>
      </c>
      <c r="D1828" s="3">
        <v>12967.74</v>
      </c>
      <c r="E1828" s="3">
        <v>12278.6</v>
      </c>
      <c r="F1828" s="2">
        <v>0</v>
      </c>
      <c r="G1828" s="2">
        <v>0</v>
      </c>
      <c r="H1828" s="2">
        <f t="shared" si="28"/>
        <v>0</v>
      </c>
      <c r="I1828" s="2" t="s">
        <v>59</v>
      </c>
      <c r="J1828" s="2" t="s">
        <v>59</v>
      </c>
    </row>
    <row r="1829" ht="19" customHeight="1" spans="1:10">
      <c r="A1829" s="2">
        <v>5</v>
      </c>
      <c r="B1829" s="2" t="s">
        <v>656</v>
      </c>
      <c r="C1829" s="2" t="s">
        <v>3070</v>
      </c>
      <c r="D1829" s="3">
        <v>15000</v>
      </c>
      <c r="E1829" s="3">
        <v>10535.3</v>
      </c>
      <c r="F1829" s="2">
        <v>0</v>
      </c>
      <c r="G1829" s="2">
        <v>0</v>
      </c>
      <c r="H1829" s="2">
        <f t="shared" si="28"/>
        <v>0</v>
      </c>
      <c r="I1829" s="2" t="s">
        <v>59</v>
      </c>
      <c r="J1829" s="2" t="s">
        <v>59</v>
      </c>
    </row>
    <row r="1830" ht="19" customHeight="1" spans="1:10">
      <c r="A1830" s="2">
        <v>5</v>
      </c>
      <c r="B1830" s="2" t="s">
        <v>3319</v>
      </c>
      <c r="C1830" s="2" t="s">
        <v>3070</v>
      </c>
      <c r="D1830" s="3">
        <v>15000</v>
      </c>
      <c r="E1830" s="3">
        <v>4691</v>
      </c>
      <c r="F1830" s="2">
        <v>0</v>
      </c>
      <c r="G1830" s="2">
        <v>0</v>
      </c>
      <c r="H1830" s="2">
        <f t="shared" si="28"/>
        <v>0</v>
      </c>
      <c r="I1830" s="2" t="s">
        <v>59</v>
      </c>
      <c r="J1830" s="2" t="s">
        <v>59</v>
      </c>
    </row>
    <row r="1831" ht="19" customHeight="1" spans="1:10">
      <c r="A1831" s="2">
        <v>5</v>
      </c>
      <c r="B1831" s="2" t="s">
        <v>661</v>
      </c>
      <c r="C1831" s="2" t="s">
        <v>3070</v>
      </c>
      <c r="D1831" s="3">
        <v>6774.19</v>
      </c>
      <c r="E1831" s="3">
        <v>5671</v>
      </c>
      <c r="F1831" s="2">
        <v>0</v>
      </c>
      <c r="G1831" s="2">
        <v>0</v>
      </c>
      <c r="H1831" s="2">
        <f t="shared" si="28"/>
        <v>0</v>
      </c>
      <c r="I1831" s="2" t="s">
        <v>59</v>
      </c>
      <c r="J1831" s="2" t="s">
        <v>59</v>
      </c>
    </row>
    <row r="1832" ht="19" customHeight="1" spans="1:10">
      <c r="A1832" s="2">
        <v>5</v>
      </c>
      <c r="B1832" s="2" t="s">
        <v>3745</v>
      </c>
      <c r="C1832" s="2" t="s">
        <v>3070</v>
      </c>
      <c r="D1832" s="3">
        <v>2961.29</v>
      </c>
      <c r="E1832" s="3">
        <v>3019.3</v>
      </c>
      <c r="F1832" s="2">
        <v>0</v>
      </c>
      <c r="G1832" s="2">
        <v>0</v>
      </c>
      <c r="H1832" s="2">
        <f t="shared" si="28"/>
        <v>0</v>
      </c>
      <c r="I1832" s="2" t="s">
        <v>113</v>
      </c>
      <c r="J1832" s="2" t="s">
        <v>59</v>
      </c>
    </row>
    <row r="1833" ht="19" customHeight="1" spans="1:10">
      <c r="A1833" s="2">
        <v>5</v>
      </c>
      <c r="B1833" s="2" t="s">
        <v>675</v>
      </c>
      <c r="C1833" s="2" t="s">
        <v>3070</v>
      </c>
      <c r="D1833" s="3">
        <v>15000</v>
      </c>
      <c r="E1833" s="3">
        <v>7204.8</v>
      </c>
      <c r="F1833" s="2">
        <v>0</v>
      </c>
      <c r="G1833" s="2">
        <v>0</v>
      </c>
      <c r="H1833" s="2">
        <f t="shared" si="28"/>
        <v>0</v>
      </c>
      <c r="I1833" s="2" t="s">
        <v>113</v>
      </c>
      <c r="J1833" s="2" t="s">
        <v>59</v>
      </c>
    </row>
    <row r="1834" ht="19" customHeight="1" spans="1:10">
      <c r="A1834" s="2">
        <v>5</v>
      </c>
      <c r="B1834" s="2" t="s">
        <v>676</v>
      </c>
      <c r="C1834" s="2" t="s">
        <v>3070</v>
      </c>
      <c r="D1834" s="3">
        <v>6000</v>
      </c>
      <c r="E1834" s="3">
        <v>6494.4</v>
      </c>
      <c r="F1834" s="2">
        <v>0</v>
      </c>
      <c r="G1834" s="2">
        <v>0</v>
      </c>
      <c r="H1834" s="2">
        <f t="shared" si="28"/>
        <v>0</v>
      </c>
      <c r="I1834" s="2" t="s">
        <v>113</v>
      </c>
      <c r="J1834" s="2" t="s">
        <v>59</v>
      </c>
    </row>
    <row r="1835" ht="19" customHeight="1" spans="1:10">
      <c r="A1835" s="2">
        <v>5</v>
      </c>
      <c r="B1835" s="2" t="s">
        <v>563</v>
      </c>
      <c r="C1835" s="2" t="s">
        <v>564</v>
      </c>
      <c r="D1835" s="3">
        <v>11600</v>
      </c>
      <c r="E1835" s="3">
        <v>4135</v>
      </c>
      <c r="F1835" s="2">
        <v>0</v>
      </c>
      <c r="G1835" s="2">
        <v>0</v>
      </c>
      <c r="H1835" s="2">
        <f t="shared" si="28"/>
        <v>0</v>
      </c>
      <c r="I1835" s="2" t="s">
        <v>59</v>
      </c>
      <c r="J1835" s="2" t="s">
        <v>59</v>
      </c>
    </row>
    <row r="1836" ht="19" customHeight="1" spans="1:10">
      <c r="A1836" s="2">
        <v>5</v>
      </c>
      <c r="B1836" s="2" t="s">
        <v>567</v>
      </c>
      <c r="C1836" s="2" t="s">
        <v>564</v>
      </c>
      <c r="D1836" s="3">
        <v>10825.81</v>
      </c>
      <c r="E1836" s="3">
        <v>10206.7</v>
      </c>
      <c r="F1836" s="2">
        <v>0</v>
      </c>
      <c r="G1836" s="2">
        <v>0</v>
      </c>
      <c r="H1836" s="2">
        <f t="shared" si="28"/>
        <v>0</v>
      </c>
      <c r="I1836" s="2" t="s">
        <v>113</v>
      </c>
      <c r="J1836" s="2" t="s">
        <v>59</v>
      </c>
    </row>
    <row r="1837" ht="19" customHeight="1" spans="1:10">
      <c r="A1837" s="2">
        <v>5</v>
      </c>
      <c r="B1837" s="2" t="s">
        <v>447</v>
      </c>
      <c r="C1837" s="2" t="s">
        <v>564</v>
      </c>
      <c r="D1837" s="3">
        <v>28645.16</v>
      </c>
      <c r="E1837" s="3">
        <v>5365.6</v>
      </c>
      <c r="F1837" s="2">
        <v>0</v>
      </c>
      <c r="G1837" s="2">
        <v>0</v>
      </c>
      <c r="H1837" s="2">
        <f t="shared" si="28"/>
        <v>0</v>
      </c>
      <c r="I1837" s="2" t="s">
        <v>59</v>
      </c>
      <c r="J1837" s="2" t="s">
        <v>59</v>
      </c>
    </row>
    <row r="1838" ht="19" customHeight="1" spans="1:10">
      <c r="A1838" s="2">
        <v>5</v>
      </c>
      <c r="B1838" s="2" t="s">
        <v>3763</v>
      </c>
      <c r="C1838" s="2" t="s">
        <v>564</v>
      </c>
      <c r="D1838" s="3">
        <v>967.74</v>
      </c>
      <c r="E1838" s="3">
        <v>539.7</v>
      </c>
      <c r="F1838" s="2">
        <v>0</v>
      </c>
      <c r="G1838" s="2">
        <v>0</v>
      </c>
      <c r="H1838" s="2">
        <f t="shared" si="28"/>
        <v>0</v>
      </c>
      <c r="I1838" s="2" t="s">
        <v>59</v>
      </c>
      <c r="J1838" s="2" t="s">
        <v>59</v>
      </c>
    </row>
    <row r="1839" ht="19" customHeight="1" spans="1:10">
      <c r="A1839" s="2">
        <v>5</v>
      </c>
      <c r="B1839" s="2" t="s">
        <v>340</v>
      </c>
      <c r="C1839" s="2" t="s">
        <v>564</v>
      </c>
      <c r="D1839" s="3">
        <v>28451.61</v>
      </c>
      <c r="E1839" s="3">
        <v>6768.3</v>
      </c>
      <c r="F1839" s="2">
        <v>0</v>
      </c>
      <c r="G1839" s="2">
        <v>0</v>
      </c>
      <c r="H1839" s="2">
        <f t="shared" si="28"/>
        <v>0</v>
      </c>
      <c r="I1839" s="2" t="s">
        <v>59</v>
      </c>
      <c r="J1839" s="2" t="s">
        <v>59</v>
      </c>
    </row>
    <row r="1840" ht="19" customHeight="1" spans="1:10">
      <c r="A1840" s="2">
        <v>5</v>
      </c>
      <c r="B1840" s="2" t="s">
        <v>573</v>
      </c>
      <c r="C1840" s="2" t="s">
        <v>564</v>
      </c>
      <c r="D1840" s="3">
        <v>15000</v>
      </c>
      <c r="E1840" s="3">
        <v>12214.8</v>
      </c>
      <c r="F1840" s="2">
        <v>0</v>
      </c>
      <c r="G1840" s="2">
        <v>0</v>
      </c>
      <c r="H1840" s="2">
        <f t="shared" si="28"/>
        <v>0</v>
      </c>
      <c r="I1840" s="2" t="s">
        <v>59</v>
      </c>
      <c r="J1840" s="2" t="s">
        <v>59</v>
      </c>
    </row>
    <row r="1841" ht="19" customHeight="1" spans="1:10">
      <c r="A1841" s="2">
        <v>5</v>
      </c>
      <c r="B1841" s="2" t="s">
        <v>3048</v>
      </c>
      <c r="C1841" s="2" t="s">
        <v>564</v>
      </c>
      <c r="D1841" s="3">
        <v>11709.68</v>
      </c>
      <c r="E1841" s="3">
        <v>6941.1</v>
      </c>
      <c r="F1841" s="2">
        <v>0</v>
      </c>
      <c r="G1841" s="2">
        <v>0</v>
      </c>
      <c r="H1841" s="2">
        <f t="shared" si="28"/>
        <v>0</v>
      </c>
      <c r="I1841" s="2" t="s">
        <v>59</v>
      </c>
      <c r="J1841" s="2" t="s">
        <v>59</v>
      </c>
    </row>
    <row r="1842" ht="19" customHeight="1" spans="1:10">
      <c r="A1842" s="2">
        <v>5</v>
      </c>
      <c r="B1842" s="2" t="s">
        <v>594</v>
      </c>
      <c r="C1842" s="2" t="s">
        <v>564</v>
      </c>
      <c r="D1842" s="3">
        <v>6848.39</v>
      </c>
      <c r="E1842" s="3">
        <v>9121</v>
      </c>
      <c r="F1842" s="2">
        <v>0</v>
      </c>
      <c r="G1842" s="2">
        <v>0</v>
      </c>
      <c r="H1842" s="2">
        <f t="shared" si="28"/>
        <v>0</v>
      </c>
      <c r="I1842" s="2" t="s">
        <v>113</v>
      </c>
      <c r="J1842" s="2" t="s">
        <v>59</v>
      </c>
    </row>
    <row r="1843" ht="19" customHeight="1" spans="1:10">
      <c r="A1843" s="2">
        <v>5</v>
      </c>
      <c r="B1843" s="2" t="s">
        <v>3080</v>
      </c>
      <c r="C1843" s="2" t="s">
        <v>564</v>
      </c>
      <c r="D1843" s="3">
        <v>13935.48</v>
      </c>
      <c r="E1843" s="3">
        <v>3200.1</v>
      </c>
      <c r="F1843" s="2">
        <v>0</v>
      </c>
      <c r="G1843" s="2">
        <v>0</v>
      </c>
      <c r="H1843" s="2">
        <f t="shared" si="28"/>
        <v>0</v>
      </c>
      <c r="I1843" s="2" t="s">
        <v>59</v>
      </c>
      <c r="J1843" s="2" t="s">
        <v>59</v>
      </c>
    </row>
    <row r="1844" ht="19" customHeight="1" spans="1:10">
      <c r="A1844" s="2">
        <v>5</v>
      </c>
      <c r="B1844" s="2" t="s">
        <v>604</v>
      </c>
      <c r="C1844" s="2" t="s">
        <v>564</v>
      </c>
      <c r="D1844" s="3">
        <v>15000</v>
      </c>
      <c r="E1844" s="3">
        <v>10973.7</v>
      </c>
      <c r="F1844" s="2">
        <v>0</v>
      </c>
      <c r="G1844" s="2">
        <v>0</v>
      </c>
      <c r="H1844" s="2">
        <f t="shared" si="28"/>
        <v>0</v>
      </c>
      <c r="I1844" s="2" t="s">
        <v>59</v>
      </c>
      <c r="J1844" s="2" t="s">
        <v>59</v>
      </c>
    </row>
    <row r="1845" ht="19" customHeight="1" spans="1:10">
      <c r="A1845" s="2">
        <v>5</v>
      </c>
      <c r="B1845" s="2" t="s">
        <v>612</v>
      </c>
      <c r="C1845" s="2" t="s">
        <v>564</v>
      </c>
      <c r="D1845" s="3">
        <v>18358.29</v>
      </c>
      <c r="E1845" s="3">
        <v>41704.7</v>
      </c>
      <c r="F1845" s="2">
        <v>4</v>
      </c>
      <c r="G1845" s="2">
        <v>2</v>
      </c>
      <c r="H1845" s="2">
        <f t="shared" si="28"/>
        <v>2</v>
      </c>
      <c r="I1845" s="2" t="s">
        <v>113</v>
      </c>
      <c r="J1845" s="2" t="s">
        <v>59</v>
      </c>
    </row>
    <row r="1846" ht="19" customHeight="1" spans="1:10">
      <c r="A1846" s="2">
        <v>5</v>
      </c>
      <c r="B1846" s="2" t="s">
        <v>615</v>
      </c>
      <c r="C1846" s="2" t="s">
        <v>564</v>
      </c>
      <c r="D1846" s="3">
        <v>15650.92</v>
      </c>
      <c r="E1846" s="3">
        <v>5779.4</v>
      </c>
      <c r="F1846" s="2">
        <v>0</v>
      </c>
      <c r="G1846" s="2">
        <v>0</v>
      </c>
      <c r="H1846" s="2">
        <f t="shared" si="28"/>
        <v>0</v>
      </c>
      <c r="I1846" s="2" t="s">
        <v>59</v>
      </c>
      <c r="J1846" s="2" t="s">
        <v>59</v>
      </c>
    </row>
    <row r="1847" ht="19" customHeight="1" spans="1:10">
      <c r="A1847" s="2">
        <v>5</v>
      </c>
      <c r="B1847" s="2" t="s">
        <v>3112</v>
      </c>
      <c r="C1847" s="2" t="s">
        <v>564</v>
      </c>
      <c r="D1847" s="3">
        <v>15000</v>
      </c>
      <c r="E1847" s="3">
        <v>5178.5</v>
      </c>
      <c r="F1847" s="2">
        <v>0</v>
      </c>
      <c r="G1847" s="2">
        <v>0</v>
      </c>
      <c r="H1847" s="2">
        <f t="shared" si="28"/>
        <v>0</v>
      </c>
      <c r="I1847" s="2" t="s">
        <v>59</v>
      </c>
      <c r="J1847" s="2" t="s">
        <v>59</v>
      </c>
    </row>
    <row r="1848" ht="19" customHeight="1" spans="1:10">
      <c r="A1848" s="2">
        <v>5</v>
      </c>
      <c r="B1848" s="2" t="s">
        <v>3137</v>
      </c>
      <c r="C1848" s="2" t="s">
        <v>564</v>
      </c>
      <c r="D1848" s="3">
        <v>15000</v>
      </c>
      <c r="E1848" s="3">
        <v>7206.3</v>
      </c>
      <c r="F1848" s="2">
        <v>0</v>
      </c>
      <c r="G1848" s="2">
        <v>0</v>
      </c>
      <c r="H1848" s="2">
        <f t="shared" si="28"/>
        <v>0</v>
      </c>
      <c r="I1848" s="2" t="s">
        <v>59</v>
      </c>
      <c r="J1848" s="2" t="s">
        <v>59</v>
      </c>
    </row>
    <row r="1849" ht="19" customHeight="1" spans="1:10">
      <c r="A1849" s="2">
        <v>5</v>
      </c>
      <c r="B1849" s="2" t="s">
        <v>3538</v>
      </c>
      <c r="C1849" s="2" t="s">
        <v>564</v>
      </c>
      <c r="D1849" s="3">
        <v>11774.19</v>
      </c>
      <c r="E1849" s="3">
        <v>5163.9</v>
      </c>
      <c r="F1849" s="2">
        <v>0</v>
      </c>
      <c r="G1849" s="2">
        <v>0</v>
      </c>
      <c r="H1849" s="2">
        <f t="shared" si="28"/>
        <v>0</v>
      </c>
      <c r="I1849" s="2" t="s">
        <v>59</v>
      </c>
      <c r="J1849" s="2" t="s">
        <v>59</v>
      </c>
    </row>
    <row r="1850" ht="19" customHeight="1" spans="1:10">
      <c r="A1850" s="2">
        <v>5</v>
      </c>
      <c r="B1850" s="2" t="s">
        <v>3685</v>
      </c>
      <c r="C1850" s="2" t="s">
        <v>564</v>
      </c>
      <c r="D1850" s="3">
        <v>3300</v>
      </c>
      <c r="E1850" s="3">
        <v>5702.7</v>
      </c>
      <c r="F1850" s="2">
        <v>0</v>
      </c>
      <c r="G1850" s="2">
        <v>0</v>
      </c>
      <c r="H1850" s="2">
        <f t="shared" si="28"/>
        <v>0</v>
      </c>
      <c r="I1850" s="2" t="s">
        <v>113</v>
      </c>
      <c r="J1850" s="2" t="s">
        <v>59</v>
      </c>
    </row>
    <row r="1851" ht="19" customHeight="1" spans="1:10">
      <c r="A1851" s="2">
        <v>5</v>
      </c>
      <c r="B1851" s="2" t="s">
        <v>627</v>
      </c>
      <c r="C1851" s="2" t="s">
        <v>564</v>
      </c>
      <c r="D1851" s="3">
        <v>9838.71</v>
      </c>
      <c r="E1851" s="3">
        <v>3901.29</v>
      </c>
      <c r="F1851" s="2">
        <v>0</v>
      </c>
      <c r="G1851" s="2">
        <v>0</v>
      </c>
      <c r="H1851" s="2">
        <f t="shared" si="28"/>
        <v>0</v>
      </c>
      <c r="I1851" s="2" t="s">
        <v>59</v>
      </c>
      <c r="J1851" s="2" t="s">
        <v>59</v>
      </c>
    </row>
    <row r="1852" ht="19" customHeight="1" spans="1:10">
      <c r="A1852" s="2">
        <v>5</v>
      </c>
      <c r="B1852" s="2" t="s">
        <v>629</v>
      </c>
      <c r="C1852" s="2" t="s">
        <v>564</v>
      </c>
      <c r="D1852" s="3">
        <v>21612.9</v>
      </c>
      <c r="E1852" s="3">
        <v>4348.7</v>
      </c>
      <c r="F1852" s="2">
        <v>0</v>
      </c>
      <c r="G1852" s="2">
        <v>0</v>
      </c>
      <c r="H1852" s="2">
        <f t="shared" si="28"/>
        <v>0</v>
      </c>
      <c r="I1852" s="2" t="s">
        <v>59</v>
      </c>
      <c r="J1852" s="2" t="s">
        <v>59</v>
      </c>
    </row>
    <row r="1853" ht="19" customHeight="1" spans="1:10">
      <c r="A1853" s="2">
        <v>5</v>
      </c>
      <c r="B1853" s="2" t="s">
        <v>497</v>
      </c>
      <c r="C1853" s="2" t="s">
        <v>564</v>
      </c>
      <c r="D1853" s="3">
        <v>15000</v>
      </c>
      <c r="E1853" s="3">
        <v>9634.8</v>
      </c>
      <c r="F1853" s="2">
        <v>0</v>
      </c>
      <c r="G1853" s="2">
        <v>0</v>
      </c>
      <c r="H1853" s="2">
        <f t="shared" si="28"/>
        <v>0</v>
      </c>
      <c r="I1853" s="2" t="s">
        <v>59</v>
      </c>
      <c r="J1853" s="2" t="s">
        <v>59</v>
      </c>
    </row>
    <row r="1854" ht="19" customHeight="1" spans="1:10">
      <c r="A1854" s="2">
        <v>5</v>
      </c>
      <c r="B1854" s="2" t="s">
        <v>500</v>
      </c>
      <c r="C1854" s="2" t="s">
        <v>564</v>
      </c>
      <c r="D1854" s="3">
        <v>15000</v>
      </c>
      <c r="E1854" s="3">
        <v>10993.4</v>
      </c>
      <c r="F1854" s="2">
        <v>0</v>
      </c>
      <c r="G1854" s="2">
        <v>0</v>
      </c>
      <c r="H1854" s="2">
        <f t="shared" si="28"/>
        <v>0</v>
      </c>
      <c r="I1854" s="2" t="s">
        <v>113</v>
      </c>
      <c r="J1854" s="2" t="s">
        <v>59</v>
      </c>
    </row>
    <row r="1855" ht="19" customHeight="1" spans="1:10">
      <c r="A1855" s="2">
        <v>5</v>
      </c>
      <c r="B1855" s="2" t="s">
        <v>633</v>
      </c>
      <c r="C1855" s="2" t="s">
        <v>564</v>
      </c>
      <c r="D1855" s="3">
        <v>11035.71</v>
      </c>
      <c r="E1855" s="3">
        <v>14818.5</v>
      </c>
      <c r="F1855" s="2">
        <v>1</v>
      </c>
      <c r="G1855" s="2">
        <v>1</v>
      </c>
      <c r="H1855" s="2">
        <f t="shared" si="28"/>
        <v>0</v>
      </c>
      <c r="I1855" s="2" t="s">
        <v>113</v>
      </c>
      <c r="J1855" s="2" t="s">
        <v>59</v>
      </c>
    </row>
    <row r="1856" ht="19" customHeight="1" spans="1:10">
      <c r="A1856" s="2">
        <v>5</v>
      </c>
      <c r="B1856" s="2" t="s">
        <v>3198</v>
      </c>
      <c r="C1856" s="2" t="s">
        <v>564</v>
      </c>
      <c r="D1856" s="3">
        <v>15000</v>
      </c>
      <c r="E1856" s="3">
        <v>12637.1</v>
      </c>
      <c r="F1856" s="2">
        <v>0</v>
      </c>
      <c r="G1856" s="2">
        <v>0</v>
      </c>
      <c r="H1856" s="2">
        <f t="shared" si="28"/>
        <v>0</v>
      </c>
      <c r="I1856" s="2" t="s">
        <v>59</v>
      </c>
      <c r="J1856" s="2" t="s">
        <v>59</v>
      </c>
    </row>
    <row r="1857" ht="19" customHeight="1" spans="1:10">
      <c r="A1857" s="2">
        <v>5</v>
      </c>
      <c r="B1857" s="2" t="s">
        <v>3204</v>
      </c>
      <c r="C1857" s="2" t="s">
        <v>564</v>
      </c>
      <c r="D1857" s="3">
        <v>9922.81</v>
      </c>
      <c r="E1857" s="3">
        <v>5473.4</v>
      </c>
      <c r="F1857" s="2">
        <v>0</v>
      </c>
      <c r="G1857" s="2">
        <v>0</v>
      </c>
      <c r="H1857" s="2">
        <f t="shared" si="28"/>
        <v>0</v>
      </c>
      <c r="I1857" s="2" t="s">
        <v>59</v>
      </c>
      <c r="J1857" s="2" t="s">
        <v>59</v>
      </c>
    </row>
    <row r="1858" ht="19" customHeight="1" spans="1:10">
      <c r="A1858" s="2">
        <v>5</v>
      </c>
      <c r="B1858" s="2" t="s">
        <v>514</v>
      </c>
      <c r="C1858" s="2" t="s">
        <v>564</v>
      </c>
      <c r="D1858" s="3">
        <v>15000</v>
      </c>
      <c r="E1858" s="3">
        <v>6151.2</v>
      </c>
      <c r="F1858" s="2">
        <v>0</v>
      </c>
      <c r="G1858" s="2">
        <v>0</v>
      </c>
      <c r="H1858" s="2">
        <f t="shared" ref="H1858:H1921" si="29">MAX(0,F1858-G1858)</f>
        <v>0</v>
      </c>
      <c r="I1858" s="2" t="s">
        <v>59</v>
      </c>
      <c r="J1858" s="2" t="s">
        <v>59</v>
      </c>
    </row>
    <row r="1859" ht="19" customHeight="1" spans="1:10">
      <c r="A1859" s="2">
        <v>5</v>
      </c>
      <c r="B1859" s="2" t="s">
        <v>637</v>
      </c>
      <c r="C1859" s="2" t="s">
        <v>564</v>
      </c>
      <c r="D1859" s="3">
        <v>15000</v>
      </c>
      <c r="E1859" s="3">
        <v>14355.5</v>
      </c>
      <c r="F1859" s="2">
        <v>0</v>
      </c>
      <c r="G1859" s="2">
        <v>0</v>
      </c>
      <c r="H1859" s="2">
        <f t="shared" si="29"/>
        <v>0</v>
      </c>
      <c r="I1859" s="2" t="s">
        <v>113</v>
      </c>
      <c r="J1859" s="2" t="s">
        <v>59</v>
      </c>
    </row>
    <row r="1860" ht="19" customHeight="1" spans="1:10">
      <c r="A1860" s="2">
        <v>5</v>
      </c>
      <c r="B1860" s="2" t="s">
        <v>641</v>
      </c>
      <c r="C1860" s="2" t="s">
        <v>564</v>
      </c>
      <c r="D1860" s="3">
        <v>15000</v>
      </c>
      <c r="E1860" s="3">
        <v>19287.6</v>
      </c>
      <c r="F1860" s="2">
        <v>1</v>
      </c>
      <c r="G1860" s="2">
        <v>0</v>
      </c>
      <c r="H1860" s="2">
        <f t="shared" si="29"/>
        <v>1</v>
      </c>
      <c r="I1860" s="2" t="s">
        <v>113</v>
      </c>
      <c r="J1860" s="2" t="s">
        <v>59</v>
      </c>
    </row>
    <row r="1861" ht="19" customHeight="1" spans="1:10">
      <c r="A1861" s="2">
        <v>5</v>
      </c>
      <c r="B1861" s="2" t="s">
        <v>517</v>
      </c>
      <c r="C1861" s="2" t="s">
        <v>564</v>
      </c>
      <c r="D1861" s="3">
        <v>1741.94</v>
      </c>
      <c r="E1861" s="3">
        <v>1114.8</v>
      </c>
      <c r="F1861" s="2">
        <v>0</v>
      </c>
      <c r="G1861" s="2">
        <v>0</v>
      </c>
      <c r="H1861" s="2">
        <f t="shared" si="29"/>
        <v>0</v>
      </c>
      <c r="I1861" s="2" t="s">
        <v>59</v>
      </c>
      <c r="J1861" s="2" t="s">
        <v>59</v>
      </c>
    </row>
    <row r="1862" ht="19" customHeight="1" spans="1:10">
      <c r="A1862" s="2">
        <v>5</v>
      </c>
      <c r="B1862" s="2" t="s">
        <v>3230</v>
      </c>
      <c r="C1862" s="2" t="s">
        <v>564</v>
      </c>
      <c r="D1862" s="3">
        <v>15000</v>
      </c>
      <c r="E1862" s="3">
        <v>15408.1</v>
      </c>
      <c r="F1862" s="2">
        <v>0</v>
      </c>
      <c r="G1862" s="2">
        <v>1</v>
      </c>
      <c r="H1862" s="2">
        <f t="shared" si="29"/>
        <v>0</v>
      </c>
      <c r="I1862" s="2" t="s">
        <v>113</v>
      </c>
      <c r="J1862" s="2" t="s">
        <v>59</v>
      </c>
    </row>
    <row r="1863" ht="19" customHeight="1" spans="1:10">
      <c r="A1863" s="2">
        <v>5</v>
      </c>
      <c r="B1863" s="2" t="s">
        <v>519</v>
      </c>
      <c r="C1863" s="2" t="s">
        <v>564</v>
      </c>
      <c r="D1863" s="3">
        <v>14709.68</v>
      </c>
      <c r="E1863" s="3">
        <v>11252.3</v>
      </c>
      <c r="F1863" s="2">
        <v>0</v>
      </c>
      <c r="G1863" s="2">
        <v>0</v>
      </c>
      <c r="H1863" s="2">
        <f t="shared" si="29"/>
        <v>0</v>
      </c>
      <c r="I1863" s="2" t="s">
        <v>59</v>
      </c>
      <c r="J1863" s="2" t="s">
        <v>59</v>
      </c>
    </row>
    <row r="1864" ht="19" customHeight="1" spans="1:10">
      <c r="A1864" s="2">
        <v>5</v>
      </c>
      <c r="B1864" s="2" t="s">
        <v>642</v>
      </c>
      <c r="C1864" s="2" t="s">
        <v>564</v>
      </c>
      <c r="D1864" s="3">
        <v>15000</v>
      </c>
      <c r="E1864" s="3">
        <v>9371.8</v>
      </c>
      <c r="F1864" s="2">
        <v>0</v>
      </c>
      <c r="G1864" s="2">
        <v>0</v>
      </c>
      <c r="H1864" s="2">
        <f t="shared" si="29"/>
        <v>0</v>
      </c>
      <c r="I1864" s="2" t="s">
        <v>59</v>
      </c>
      <c r="J1864" s="2" t="s">
        <v>59</v>
      </c>
    </row>
    <row r="1865" ht="19" customHeight="1" spans="1:10">
      <c r="A1865" s="2">
        <v>5</v>
      </c>
      <c r="B1865" s="2" t="s">
        <v>646</v>
      </c>
      <c r="C1865" s="2" t="s">
        <v>564</v>
      </c>
      <c r="D1865" s="3">
        <v>2419.35</v>
      </c>
      <c r="E1865" s="3">
        <v>1020.3</v>
      </c>
      <c r="F1865" s="2">
        <v>0</v>
      </c>
      <c r="G1865" s="2">
        <v>0</v>
      </c>
      <c r="H1865" s="2">
        <f t="shared" si="29"/>
        <v>0</v>
      </c>
      <c r="I1865" s="2" t="s">
        <v>59</v>
      </c>
      <c r="J1865" s="2" t="s">
        <v>59</v>
      </c>
    </row>
    <row r="1866" ht="19" customHeight="1" spans="1:10">
      <c r="A1866" s="2">
        <v>5</v>
      </c>
      <c r="B1866" s="2" t="s">
        <v>648</v>
      </c>
      <c r="C1866" s="2" t="s">
        <v>564</v>
      </c>
      <c r="D1866" s="3">
        <v>21612.9</v>
      </c>
      <c r="E1866" s="3">
        <v>3744.7</v>
      </c>
      <c r="F1866" s="2">
        <v>0</v>
      </c>
      <c r="G1866" s="2">
        <v>0</v>
      </c>
      <c r="H1866" s="2">
        <f t="shared" si="29"/>
        <v>0</v>
      </c>
      <c r="I1866" s="2" t="s">
        <v>59</v>
      </c>
      <c r="J1866" s="2" t="s">
        <v>59</v>
      </c>
    </row>
    <row r="1867" ht="19" customHeight="1" spans="1:10">
      <c r="A1867" s="2">
        <v>5</v>
      </c>
      <c r="B1867" s="2" t="s">
        <v>3249</v>
      </c>
      <c r="C1867" s="2" t="s">
        <v>564</v>
      </c>
      <c r="D1867" s="3">
        <v>15000</v>
      </c>
      <c r="E1867" s="3">
        <v>5464.9</v>
      </c>
      <c r="F1867" s="2">
        <v>0</v>
      </c>
      <c r="G1867" s="2">
        <v>0</v>
      </c>
      <c r="H1867" s="2">
        <f t="shared" si="29"/>
        <v>0</v>
      </c>
      <c r="I1867" s="2" t="s">
        <v>59</v>
      </c>
      <c r="J1867" s="2" t="s">
        <v>59</v>
      </c>
    </row>
    <row r="1868" ht="19" customHeight="1" spans="1:10">
      <c r="A1868" s="2">
        <v>5</v>
      </c>
      <c r="B1868" s="2" t="s">
        <v>3579</v>
      </c>
      <c r="C1868" s="2" t="s">
        <v>564</v>
      </c>
      <c r="D1868" s="3">
        <v>11774.19</v>
      </c>
      <c r="E1868" s="3">
        <v>11301.58</v>
      </c>
      <c r="F1868" s="2">
        <v>0</v>
      </c>
      <c r="G1868" s="2">
        <v>0</v>
      </c>
      <c r="H1868" s="2">
        <f t="shared" si="29"/>
        <v>0</v>
      </c>
      <c r="I1868" s="2" t="s">
        <v>59</v>
      </c>
      <c r="J1868" s="2" t="s">
        <v>59</v>
      </c>
    </row>
    <row r="1869" ht="19" customHeight="1" spans="1:10">
      <c r="A1869" s="2">
        <v>5</v>
      </c>
      <c r="B1869" s="2" t="s">
        <v>654</v>
      </c>
      <c r="C1869" s="2" t="s">
        <v>564</v>
      </c>
      <c r="D1869" s="3">
        <v>15000</v>
      </c>
      <c r="E1869" s="3">
        <v>11227</v>
      </c>
      <c r="F1869" s="2">
        <v>0</v>
      </c>
      <c r="G1869" s="2">
        <v>0</v>
      </c>
      <c r="H1869" s="2">
        <f t="shared" si="29"/>
        <v>0</v>
      </c>
      <c r="I1869" s="2" t="s">
        <v>113</v>
      </c>
      <c r="J1869" s="2" t="s">
        <v>59</v>
      </c>
    </row>
    <row r="1870" ht="19" customHeight="1" spans="1:10">
      <c r="A1870" s="2">
        <v>5</v>
      </c>
      <c r="B1870" s="2" t="s">
        <v>531</v>
      </c>
      <c r="C1870" s="2" t="s">
        <v>564</v>
      </c>
      <c r="D1870" s="3">
        <v>21612.9</v>
      </c>
      <c r="E1870" s="3">
        <v>3458.9</v>
      </c>
      <c r="F1870" s="2">
        <v>0</v>
      </c>
      <c r="G1870" s="2">
        <v>0</v>
      </c>
      <c r="H1870" s="2">
        <f t="shared" si="29"/>
        <v>0</v>
      </c>
      <c r="I1870" s="2" t="s">
        <v>59</v>
      </c>
      <c r="J1870" s="2" t="s">
        <v>59</v>
      </c>
    </row>
    <row r="1871" ht="19" customHeight="1" spans="1:10">
      <c r="A1871" s="2">
        <v>5</v>
      </c>
      <c r="B1871" s="2" t="s">
        <v>657</v>
      </c>
      <c r="C1871" s="2" t="s">
        <v>564</v>
      </c>
      <c r="D1871" s="3">
        <v>15000</v>
      </c>
      <c r="E1871" s="3">
        <v>9054.7</v>
      </c>
      <c r="F1871" s="2">
        <v>0</v>
      </c>
      <c r="G1871" s="2">
        <v>0</v>
      </c>
      <c r="H1871" s="2">
        <f t="shared" si="29"/>
        <v>0</v>
      </c>
      <c r="I1871" s="2" t="s">
        <v>59</v>
      </c>
      <c r="J1871" s="2" t="s">
        <v>59</v>
      </c>
    </row>
    <row r="1872" ht="19" customHeight="1" spans="1:10">
      <c r="A1872" s="2">
        <v>5</v>
      </c>
      <c r="B1872" s="2" t="s">
        <v>658</v>
      </c>
      <c r="C1872" s="2" t="s">
        <v>564</v>
      </c>
      <c r="D1872" s="3">
        <v>15000</v>
      </c>
      <c r="E1872" s="3">
        <v>20709.5</v>
      </c>
      <c r="F1872" s="2">
        <v>1</v>
      </c>
      <c r="G1872" s="2">
        <v>1</v>
      </c>
      <c r="H1872" s="2">
        <f t="shared" si="29"/>
        <v>0</v>
      </c>
      <c r="I1872" s="2" t="s">
        <v>113</v>
      </c>
      <c r="J1872" s="2" t="s">
        <v>59</v>
      </c>
    </row>
    <row r="1873" ht="19" customHeight="1" spans="1:10">
      <c r="A1873" s="2">
        <v>5</v>
      </c>
      <c r="B1873" s="2" t="s">
        <v>659</v>
      </c>
      <c r="C1873" s="2" t="s">
        <v>564</v>
      </c>
      <c r="D1873" s="3">
        <v>387.1</v>
      </c>
      <c r="E1873" s="3">
        <v>166.3</v>
      </c>
      <c r="F1873" s="2">
        <v>0</v>
      </c>
      <c r="G1873" s="2">
        <v>0</v>
      </c>
      <c r="H1873" s="2">
        <f t="shared" si="29"/>
        <v>0</v>
      </c>
      <c r="I1873" s="2" t="s">
        <v>113</v>
      </c>
      <c r="J1873" s="2" t="s">
        <v>59</v>
      </c>
    </row>
    <row r="1874" ht="19" customHeight="1" spans="1:10">
      <c r="A1874" s="2">
        <v>5</v>
      </c>
      <c r="B1874" s="2" t="s">
        <v>661</v>
      </c>
      <c r="C1874" s="2" t="s">
        <v>564</v>
      </c>
      <c r="D1874" s="3">
        <v>1935.48</v>
      </c>
      <c r="E1874" s="3">
        <v>1281.2</v>
      </c>
      <c r="F1874" s="2">
        <v>0</v>
      </c>
      <c r="G1874" s="2">
        <v>0</v>
      </c>
      <c r="H1874" s="2">
        <f t="shared" si="29"/>
        <v>0</v>
      </c>
      <c r="I1874" s="2" t="s">
        <v>59</v>
      </c>
      <c r="J1874" s="2" t="s">
        <v>59</v>
      </c>
    </row>
    <row r="1875" ht="19" customHeight="1" spans="1:10">
      <c r="A1875" s="2">
        <v>5</v>
      </c>
      <c r="B1875" s="2" t="s">
        <v>662</v>
      </c>
      <c r="C1875" s="2" t="s">
        <v>564</v>
      </c>
      <c r="D1875" s="3">
        <v>15000</v>
      </c>
      <c r="E1875" s="3">
        <v>5849.4</v>
      </c>
      <c r="F1875" s="2">
        <v>0</v>
      </c>
      <c r="G1875" s="2">
        <v>0</v>
      </c>
      <c r="H1875" s="2">
        <f t="shared" si="29"/>
        <v>0</v>
      </c>
      <c r="I1875" s="2" t="s">
        <v>59</v>
      </c>
      <c r="J1875" s="2" t="s">
        <v>59</v>
      </c>
    </row>
    <row r="1876" ht="19" customHeight="1" spans="1:10">
      <c r="A1876" s="2">
        <v>5</v>
      </c>
      <c r="B1876" s="2" t="s">
        <v>537</v>
      </c>
      <c r="C1876" s="2" t="s">
        <v>564</v>
      </c>
      <c r="D1876" s="3">
        <v>15000</v>
      </c>
      <c r="E1876" s="3">
        <v>20030.1</v>
      </c>
      <c r="F1876" s="2">
        <v>1</v>
      </c>
      <c r="G1876" s="2">
        <v>0</v>
      </c>
      <c r="H1876" s="2">
        <f t="shared" si="29"/>
        <v>1</v>
      </c>
      <c r="I1876" s="2" t="s">
        <v>113</v>
      </c>
      <c r="J1876" s="2" t="s">
        <v>59</v>
      </c>
    </row>
    <row r="1877" ht="19" customHeight="1" spans="1:10">
      <c r="A1877" s="2">
        <v>5</v>
      </c>
      <c r="B1877" s="2" t="s">
        <v>664</v>
      </c>
      <c r="C1877" s="2" t="s">
        <v>564</v>
      </c>
      <c r="D1877" s="3">
        <v>15000</v>
      </c>
      <c r="E1877" s="3">
        <v>20858.6</v>
      </c>
      <c r="F1877" s="2">
        <v>1</v>
      </c>
      <c r="G1877" s="2">
        <v>1</v>
      </c>
      <c r="H1877" s="2">
        <f t="shared" si="29"/>
        <v>0</v>
      </c>
      <c r="I1877" s="2" t="s">
        <v>113</v>
      </c>
      <c r="J1877" s="2" t="s">
        <v>59</v>
      </c>
    </row>
    <row r="1878" ht="19" customHeight="1" spans="1:10">
      <c r="A1878" s="2">
        <v>5</v>
      </c>
      <c r="B1878" s="2" t="s">
        <v>667</v>
      </c>
      <c r="C1878" s="2" t="s">
        <v>564</v>
      </c>
      <c r="D1878" s="3">
        <v>15000</v>
      </c>
      <c r="E1878" s="3">
        <v>24380.6</v>
      </c>
      <c r="F1878" s="2">
        <v>3</v>
      </c>
      <c r="G1878" s="2">
        <v>2</v>
      </c>
      <c r="H1878" s="2">
        <f t="shared" si="29"/>
        <v>1</v>
      </c>
      <c r="I1878" s="2" t="s">
        <v>113</v>
      </c>
      <c r="J1878" s="2" t="s">
        <v>59</v>
      </c>
    </row>
    <row r="1879" ht="19" customHeight="1" spans="1:10">
      <c r="A1879" s="2">
        <v>5</v>
      </c>
      <c r="B1879" s="2" t="s">
        <v>540</v>
      </c>
      <c r="C1879" s="2" t="s">
        <v>564</v>
      </c>
      <c r="D1879" s="3">
        <v>15000</v>
      </c>
      <c r="E1879" s="3">
        <v>16033.2</v>
      </c>
      <c r="F1879" s="2">
        <v>0</v>
      </c>
      <c r="G1879" s="2">
        <v>0</v>
      </c>
      <c r="H1879" s="2">
        <f t="shared" si="29"/>
        <v>0</v>
      </c>
      <c r="I1879" s="2" t="s">
        <v>113</v>
      </c>
      <c r="J1879" s="2" t="s">
        <v>59</v>
      </c>
    </row>
    <row r="1880" ht="19" customHeight="1" spans="1:10">
      <c r="A1880" s="2">
        <v>5</v>
      </c>
      <c r="B1880" s="2" t="s">
        <v>541</v>
      </c>
      <c r="C1880" s="2" t="s">
        <v>564</v>
      </c>
      <c r="D1880" s="3">
        <v>15000</v>
      </c>
      <c r="E1880" s="3">
        <v>11270.1</v>
      </c>
      <c r="F1880" s="2">
        <v>0</v>
      </c>
      <c r="G1880" s="2">
        <v>0</v>
      </c>
      <c r="H1880" s="2">
        <f t="shared" si="29"/>
        <v>0</v>
      </c>
      <c r="I1880" s="2" t="s">
        <v>59</v>
      </c>
      <c r="J1880" s="2" t="s">
        <v>59</v>
      </c>
    </row>
    <row r="1881" ht="19" customHeight="1" spans="1:10">
      <c r="A1881" s="2">
        <v>5</v>
      </c>
      <c r="B1881" s="2" t="s">
        <v>3358</v>
      </c>
      <c r="C1881" s="2" t="s">
        <v>564</v>
      </c>
      <c r="D1881" s="3">
        <v>2129.03</v>
      </c>
      <c r="E1881" s="3">
        <v>1079.3</v>
      </c>
      <c r="F1881" s="2">
        <v>0</v>
      </c>
      <c r="G1881" s="2">
        <v>0</v>
      </c>
      <c r="H1881" s="2">
        <f t="shared" si="29"/>
        <v>0</v>
      </c>
      <c r="I1881" s="2" t="s">
        <v>59</v>
      </c>
      <c r="J1881" s="2" t="s">
        <v>59</v>
      </c>
    </row>
    <row r="1882" ht="19" customHeight="1" spans="1:10">
      <c r="A1882" s="2">
        <v>5</v>
      </c>
      <c r="B1882" s="2" t="s">
        <v>3370</v>
      </c>
      <c r="C1882" s="2" t="s">
        <v>564</v>
      </c>
      <c r="D1882" s="3">
        <v>2129.03</v>
      </c>
      <c r="E1882" s="3">
        <v>1171.7</v>
      </c>
      <c r="F1882" s="2">
        <v>0</v>
      </c>
      <c r="G1882" s="2">
        <v>0</v>
      </c>
      <c r="H1882" s="2">
        <f t="shared" si="29"/>
        <v>0</v>
      </c>
      <c r="I1882" s="2" t="s">
        <v>59</v>
      </c>
      <c r="J1882" s="2" t="s">
        <v>59</v>
      </c>
    </row>
    <row r="1883" ht="19" customHeight="1" spans="1:10">
      <c r="A1883" s="2">
        <v>5</v>
      </c>
      <c r="B1883" s="2" t="s">
        <v>3372</v>
      </c>
      <c r="C1883" s="2" t="s">
        <v>564</v>
      </c>
      <c r="D1883" s="3">
        <v>2129.03</v>
      </c>
      <c r="E1883" s="3">
        <v>584.3</v>
      </c>
      <c r="F1883" s="2">
        <v>0</v>
      </c>
      <c r="G1883" s="2">
        <v>0</v>
      </c>
      <c r="H1883" s="2">
        <f t="shared" si="29"/>
        <v>0</v>
      </c>
      <c r="I1883" s="2" t="s">
        <v>59</v>
      </c>
      <c r="J1883" s="2" t="s">
        <v>59</v>
      </c>
    </row>
    <row r="1884" ht="19" customHeight="1" spans="1:10">
      <c r="A1884" s="2">
        <v>5</v>
      </c>
      <c r="B1884" s="2" t="s">
        <v>671</v>
      </c>
      <c r="C1884" s="2" t="s">
        <v>564</v>
      </c>
      <c r="D1884" s="3">
        <v>15000</v>
      </c>
      <c r="E1884" s="3">
        <v>10865.1</v>
      </c>
      <c r="F1884" s="2">
        <v>0</v>
      </c>
      <c r="G1884" s="2">
        <v>0</v>
      </c>
      <c r="H1884" s="2">
        <f t="shared" si="29"/>
        <v>0</v>
      </c>
      <c r="I1884" s="2" t="s">
        <v>59</v>
      </c>
      <c r="J1884" s="2" t="s">
        <v>59</v>
      </c>
    </row>
    <row r="1885" ht="19" customHeight="1" spans="1:10">
      <c r="A1885" s="2">
        <v>5</v>
      </c>
      <c r="B1885" s="2" t="s">
        <v>549</v>
      </c>
      <c r="C1885" s="2" t="s">
        <v>564</v>
      </c>
      <c r="D1885" s="3">
        <v>1935.48</v>
      </c>
      <c r="E1885" s="3">
        <v>3763.6</v>
      </c>
      <c r="F1885" s="2">
        <v>0</v>
      </c>
      <c r="G1885" s="2">
        <v>0</v>
      </c>
      <c r="H1885" s="2">
        <f t="shared" si="29"/>
        <v>0</v>
      </c>
      <c r="I1885" s="2" t="s">
        <v>113</v>
      </c>
      <c r="J1885" s="2" t="s">
        <v>59</v>
      </c>
    </row>
    <row r="1886" ht="19" customHeight="1" spans="1:10">
      <c r="A1886" s="2">
        <v>5</v>
      </c>
      <c r="B1886" s="2" t="s">
        <v>552</v>
      </c>
      <c r="C1886" s="2" t="s">
        <v>564</v>
      </c>
      <c r="D1886" s="3">
        <v>580.65</v>
      </c>
      <c r="E1886" s="3">
        <v>322.8</v>
      </c>
      <c r="F1886" s="2">
        <v>0</v>
      </c>
      <c r="G1886" s="2">
        <v>0</v>
      </c>
      <c r="H1886" s="2">
        <f t="shared" si="29"/>
        <v>0</v>
      </c>
      <c r="I1886" s="2" t="s">
        <v>59</v>
      </c>
      <c r="J1886" s="2" t="s">
        <v>59</v>
      </c>
    </row>
    <row r="1887" ht="19" customHeight="1" spans="1:10">
      <c r="A1887" s="2">
        <v>5</v>
      </c>
      <c r="B1887" s="2" t="s">
        <v>555</v>
      </c>
      <c r="C1887" s="2" t="s">
        <v>564</v>
      </c>
      <c r="D1887" s="3">
        <v>15000</v>
      </c>
      <c r="E1887" s="3">
        <v>14522.3</v>
      </c>
      <c r="F1887" s="2">
        <v>0</v>
      </c>
      <c r="G1887" s="2">
        <v>0</v>
      </c>
      <c r="H1887" s="2">
        <f t="shared" si="29"/>
        <v>0</v>
      </c>
      <c r="I1887" s="2" t="s">
        <v>113</v>
      </c>
      <c r="J1887" s="2" t="s">
        <v>59</v>
      </c>
    </row>
    <row r="1888" ht="19" customHeight="1" spans="1:10">
      <c r="A1888" s="2">
        <v>5</v>
      </c>
      <c r="B1888" s="2" t="s">
        <v>3140</v>
      </c>
      <c r="C1888" s="2" t="s">
        <v>3190</v>
      </c>
      <c r="D1888" s="3">
        <v>2919.35</v>
      </c>
      <c r="E1888" s="3">
        <v>1606.22</v>
      </c>
      <c r="F1888" s="2">
        <v>0</v>
      </c>
      <c r="G1888" s="2">
        <v>0</v>
      </c>
      <c r="H1888" s="2">
        <f t="shared" si="29"/>
        <v>0</v>
      </c>
      <c r="I1888" s="2" t="s">
        <v>59</v>
      </c>
      <c r="J1888" s="2" t="s">
        <v>59</v>
      </c>
    </row>
    <row r="1889" ht="19" customHeight="1" spans="1:10">
      <c r="A1889" s="2">
        <v>5</v>
      </c>
      <c r="B1889" s="2" t="s">
        <v>3142</v>
      </c>
      <c r="C1889" s="2" t="s">
        <v>3190</v>
      </c>
      <c r="D1889" s="3">
        <v>6774.19</v>
      </c>
      <c r="E1889" s="3">
        <v>8192.1</v>
      </c>
      <c r="F1889" s="2">
        <v>0</v>
      </c>
      <c r="G1889" s="2">
        <v>0</v>
      </c>
      <c r="H1889" s="2">
        <f t="shared" si="29"/>
        <v>0</v>
      </c>
      <c r="I1889" s="2" t="s">
        <v>113</v>
      </c>
      <c r="J1889" s="2" t="s">
        <v>59</v>
      </c>
    </row>
    <row r="1890" ht="19" customHeight="1" spans="1:10">
      <c r="A1890" s="2">
        <v>5</v>
      </c>
      <c r="B1890" s="2" t="s">
        <v>499</v>
      </c>
      <c r="C1890" s="2" t="s">
        <v>3190</v>
      </c>
      <c r="D1890" s="3">
        <v>1645.16</v>
      </c>
      <c r="E1890" s="3">
        <v>906.4</v>
      </c>
      <c r="F1890" s="2">
        <v>0</v>
      </c>
      <c r="G1890" s="2">
        <v>0</v>
      </c>
      <c r="H1890" s="2">
        <f t="shared" si="29"/>
        <v>0</v>
      </c>
      <c r="I1890" s="2" t="s">
        <v>59</v>
      </c>
      <c r="J1890" s="2" t="s">
        <v>59</v>
      </c>
    </row>
    <row r="1891" ht="19" customHeight="1" spans="1:10">
      <c r="A1891" s="2">
        <v>5</v>
      </c>
      <c r="B1891" s="2" t="s">
        <v>3186</v>
      </c>
      <c r="C1891" s="2" t="s">
        <v>3190</v>
      </c>
      <c r="D1891" s="3">
        <v>8166.67</v>
      </c>
      <c r="E1891" s="3">
        <v>1785.8</v>
      </c>
      <c r="F1891" s="2">
        <v>0</v>
      </c>
      <c r="G1891" s="2">
        <v>0</v>
      </c>
      <c r="H1891" s="2">
        <f t="shared" si="29"/>
        <v>0</v>
      </c>
      <c r="I1891" s="2" t="s">
        <v>59</v>
      </c>
      <c r="J1891" s="2" t="s">
        <v>59</v>
      </c>
    </row>
    <row r="1892" ht="19" customHeight="1" spans="1:10">
      <c r="A1892" s="2">
        <v>5</v>
      </c>
      <c r="B1892" s="2" t="s">
        <v>636</v>
      </c>
      <c r="C1892" s="2" t="s">
        <v>3190</v>
      </c>
      <c r="D1892" s="3">
        <v>6774.19</v>
      </c>
      <c r="E1892" s="3">
        <v>12044.22</v>
      </c>
      <c r="F1892" s="2">
        <v>1</v>
      </c>
      <c r="G1892" s="2">
        <v>0</v>
      </c>
      <c r="H1892" s="2">
        <f t="shared" si="29"/>
        <v>1</v>
      </c>
      <c r="I1892" s="2" t="s">
        <v>113</v>
      </c>
      <c r="J1892" s="2" t="s">
        <v>59</v>
      </c>
    </row>
    <row r="1893" ht="19" customHeight="1" spans="1:10">
      <c r="A1893" s="2">
        <v>5</v>
      </c>
      <c r="B1893" s="2" t="s">
        <v>3219</v>
      </c>
      <c r="C1893" s="2" t="s">
        <v>3190</v>
      </c>
      <c r="D1893" s="3">
        <v>2032.26</v>
      </c>
      <c r="E1893" s="3">
        <v>6108.4</v>
      </c>
      <c r="F1893" s="2">
        <v>1</v>
      </c>
      <c r="G1893" s="2">
        <v>0</v>
      </c>
      <c r="H1893" s="2">
        <f t="shared" si="29"/>
        <v>1</v>
      </c>
      <c r="I1893" s="2" t="s">
        <v>113</v>
      </c>
      <c r="J1893" s="2" t="s">
        <v>59</v>
      </c>
    </row>
    <row r="1894" ht="19" customHeight="1" spans="1:10">
      <c r="A1894" s="2">
        <v>5</v>
      </c>
      <c r="B1894" s="2" t="s">
        <v>646</v>
      </c>
      <c r="C1894" s="2" t="s">
        <v>3190</v>
      </c>
      <c r="D1894" s="3">
        <v>3080.65</v>
      </c>
      <c r="E1894" s="3">
        <v>184</v>
      </c>
      <c r="F1894" s="2">
        <v>0</v>
      </c>
      <c r="G1894" s="2">
        <v>0</v>
      </c>
      <c r="H1894" s="2">
        <f t="shared" si="29"/>
        <v>0</v>
      </c>
      <c r="I1894" s="2" t="s">
        <v>59</v>
      </c>
      <c r="J1894" s="2" t="s">
        <v>59</v>
      </c>
    </row>
    <row r="1895" ht="19" customHeight="1" spans="1:10">
      <c r="A1895" s="2">
        <v>5</v>
      </c>
      <c r="B1895" s="2" t="s">
        <v>527</v>
      </c>
      <c r="C1895" s="2" t="s">
        <v>3190</v>
      </c>
      <c r="D1895" s="3">
        <v>22741.94</v>
      </c>
      <c r="E1895" s="3">
        <v>17263.1</v>
      </c>
      <c r="F1895" s="2">
        <v>0</v>
      </c>
      <c r="G1895" s="2">
        <v>0</v>
      </c>
      <c r="H1895" s="2">
        <f t="shared" si="29"/>
        <v>0</v>
      </c>
      <c r="I1895" s="2" t="s">
        <v>59</v>
      </c>
      <c r="J1895" s="2" t="s">
        <v>59</v>
      </c>
    </row>
    <row r="1896" ht="19" customHeight="1" spans="1:10">
      <c r="A1896" s="2">
        <v>5</v>
      </c>
      <c r="B1896" s="2" t="s">
        <v>3322</v>
      </c>
      <c r="C1896" s="2" t="s">
        <v>3190</v>
      </c>
      <c r="D1896" s="3">
        <v>10009.21</v>
      </c>
      <c r="E1896" s="3">
        <v>19690.6</v>
      </c>
      <c r="F1896" s="2">
        <v>3</v>
      </c>
      <c r="G1896" s="2">
        <v>1</v>
      </c>
      <c r="H1896" s="2">
        <f t="shared" si="29"/>
        <v>2</v>
      </c>
      <c r="I1896" s="2" t="s">
        <v>113</v>
      </c>
      <c r="J1896" s="2" t="s">
        <v>59</v>
      </c>
    </row>
    <row r="1897" ht="19" customHeight="1" spans="1:10">
      <c r="A1897" s="2">
        <v>5</v>
      </c>
      <c r="B1897" s="2" t="s">
        <v>3822</v>
      </c>
      <c r="C1897" s="2" t="s">
        <v>3190</v>
      </c>
      <c r="D1897" s="3">
        <v>1838.71</v>
      </c>
      <c r="E1897" s="3">
        <v>4013.4</v>
      </c>
      <c r="F1897" s="2">
        <v>0</v>
      </c>
      <c r="G1897" s="2">
        <v>0</v>
      </c>
      <c r="H1897" s="2">
        <f t="shared" si="29"/>
        <v>0</v>
      </c>
      <c r="I1897" s="2" t="s">
        <v>113</v>
      </c>
      <c r="J1897" s="2" t="s">
        <v>59</v>
      </c>
    </row>
    <row r="1898" ht="19" customHeight="1" spans="1:10">
      <c r="A1898" s="2">
        <v>5</v>
      </c>
      <c r="B1898" s="2" t="s">
        <v>670</v>
      </c>
      <c r="C1898" s="2" t="s">
        <v>3190</v>
      </c>
      <c r="D1898" s="3">
        <v>15000</v>
      </c>
      <c r="E1898" s="3">
        <v>24398.6</v>
      </c>
      <c r="F1898" s="2">
        <v>3</v>
      </c>
      <c r="G1898" s="2">
        <v>3</v>
      </c>
      <c r="H1898" s="2">
        <f t="shared" si="29"/>
        <v>0</v>
      </c>
      <c r="I1898" s="2" t="s">
        <v>113</v>
      </c>
      <c r="J1898" s="2" t="s">
        <v>59</v>
      </c>
    </row>
    <row r="1899" ht="19" customHeight="1" spans="1:10">
      <c r="A1899" s="2">
        <v>5</v>
      </c>
      <c r="B1899" s="2" t="s">
        <v>556</v>
      </c>
      <c r="C1899" s="2" t="s">
        <v>3190</v>
      </c>
      <c r="D1899" s="3">
        <v>9107.14</v>
      </c>
      <c r="E1899" s="3">
        <v>8468.4</v>
      </c>
      <c r="F1899" s="2">
        <v>0</v>
      </c>
      <c r="G1899" s="2">
        <v>0</v>
      </c>
      <c r="H1899" s="2">
        <f t="shared" si="29"/>
        <v>0</v>
      </c>
      <c r="I1899" s="2" t="s">
        <v>113</v>
      </c>
      <c r="J1899" s="2" t="s">
        <v>59</v>
      </c>
    </row>
    <row r="1900" ht="19" customHeight="1" spans="1:10">
      <c r="A1900" s="2">
        <v>5</v>
      </c>
      <c r="B1900" s="2" t="s">
        <v>3232</v>
      </c>
      <c r="C1900" s="2" t="s">
        <v>179</v>
      </c>
      <c r="D1900" s="3">
        <v>20161.29</v>
      </c>
      <c r="E1900" s="3">
        <v>29162</v>
      </c>
      <c r="F1900" s="2">
        <v>1</v>
      </c>
      <c r="G1900" s="2">
        <v>1</v>
      </c>
      <c r="H1900" s="2">
        <f t="shared" si="29"/>
        <v>0</v>
      </c>
      <c r="I1900" s="2" t="s">
        <v>113</v>
      </c>
      <c r="J1900" s="2" t="s">
        <v>113</v>
      </c>
    </row>
    <row r="1901" ht="19" customHeight="1" spans="1:10">
      <c r="A1901" s="2">
        <v>5</v>
      </c>
      <c r="B1901" s="2" t="s">
        <v>3572</v>
      </c>
      <c r="C1901" s="2" t="s">
        <v>3104</v>
      </c>
      <c r="D1901" s="3">
        <v>6325.81</v>
      </c>
      <c r="E1901" s="3">
        <v>6403.3</v>
      </c>
      <c r="F1901" s="2">
        <v>0</v>
      </c>
      <c r="G1901" s="2">
        <v>1</v>
      </c>
      <c r="H1901" s="2">
        <f t="shared" si="29"/>
        <v>0</v>
      </c>
      <c r="I1901" s="2" t="s">
        <v>113</v>
      </c>
      <c r="J1901" s="2" t="s">
        <v>113</v>
      </c>
    </row>
    <row r="1902" ht="19" customHeight="1" spans="1:10">
      <c r="A1902" s="2">
        <v>5</v>
      </c>
      <c r="B1902" s="2" t="s">
        <v>170</v>
      </c>
      <c r="C1902" s="2" t="s">
        <v>3273</v>
      </c>
      <c r="D1902" s="3">
        <v>13838.71</v>
      </c>
      <c r="E1902" s="3">
        <v>27805.9</v>
      </c>
      <c r="F1902" s="2">
        <v>4</v>
      </c>
      <c r="G1902" s="2">
        <v>3</v>
      </c>
      <c r="H1902" s="2">
        <f t="shared" si="29"/>
        <v>1</v>
      </c>
      <c r="I1902" s="2" t="s">
        <v>59</v>
      </c>
      <c r="J1902" s="2" t="s">
        <v>113</v>
      </c>
    </row>
    <row r="1903" ht="19" customHeight="1" spans="1:10">
      <c r="A1903" s="2">
        <v>6</v>
      </c>
      <c r="B1903" s="2" t="s">
        <v>355</v>
      </c>
      <c r="C1903" s="2" t="s">
        <v>356</v>
      </c>
      <c r="D1903" s="3">
        <v>18000</v>
      </c>
      <c r="E1903" s="3">
        <v>17911.9</v>
      </c>
      <c r="F1903" s="2">
        <v>0</v>
      </c>
      <c r="G1903" s="2">
        <v>0</v>
      </c>
      <c r="H1903" s="2">
        <f t="shared" si="29"/>
        <v>0</v>
      </c>
      <c r="I1903" s="2" t="s">
        <v>113</v>
      </c>
      <c r="J1903" s="2" t="s">
        <v>59</v>
      </c>
    </row>
    <row r="1904" ht="19" customHeight="1" spans="1:10">
      <c r="A1904" s="2">
        <v>6</v>
      </c>
      <c r="B1904" s="2" t="s">
        <v>361</v>
      </c>
      <c r="C1904" s="2" t="s">
        <v>356</v>
      </c>
      <c r="D1904" s="3">
        <v>15000</v>
      </c>
      <c r="E1904" s="3">
        <v>18023.5</v>
      </c>
      <c r="F1904" s="2">
        <v>0</v>
      </c>
      <c r="G1904" s="2">
        <v>0</v>
      </c>
      <c r="H1904" s="2">
        <f t="shared" si="29"/>
        <v>0</v>
      </c>
      <c r="I1904" s="2" t="s">
        <v>113</v>
      </c>
      <c r="J1904" s="2" t="s">
        <v>59</v>
      </c>
    </row>
    <row r="1905" ht="19" customHeight="1" spans="1:10">
      <c r="A1905" s="2">
        <v>6</v>
      </c>
      <c r="B1905" s="2" t="s">
        <v>364</v>
      </c>
      <c r="C1905" s="2" t="s">
        <v>356</v>
      </c>
      <c r="D1905" s="3">
        <v>18000</v>
      </c>
      <c r="E1905" s="3">
        <v>13944.2</v>
      </c>
      <c r="F1905" s="2">
        <v>0</v>
      </c>
      <c r="G1905" s="2">
        <v>0</v>
      </c>
      <c r="H1905" s="2">
        <f t="shared" si="29"/>
        <v>0</v>
      </c>
      <c r="I1905" s="2" t="s">
        <v>113</v>
      </c>
      <c r="J1905" s="2" t="s">
        <v>59</v>
      </c>
    </row>
    <row r="1906" ht="19" customHeight="1" spans="1:10">
      <c r="A1906" s="2">
        <v>6</v>
      </c>
      <c r="B1906" s="2" t="s">
        <v>365</v>
      </c>
      <c r="C1906" s="2" t="s">
        <v>356</v>
      </c>
      <c r="D1906" s="3">
        <v>15483.87</v>
      </c>
      <c r="E1906" s="3">
        <v>13494.17</v>
      </c>
      <c r="F1906" s="2">
        <v>0</v>
      </c>
      <c r="G1906" s="2">
        <v>0</v>
      </c>
      <c r="H1906" s="2">
        <f t="shared" si="29"/>
        <v>0</v>
      </c>
      <c r="I1906" s="2" t="s">
        <v>113</v>
      </c>
      <c r="J1906" s="2" t="s">
        <v>59</v>
      </c>
    </row>
    <row r="1907" ht="19" customHeight="1" spans="1:10">
      <c r="A1907" s="2">
        <v>6</v>
      </c>
      <c r="B1907" s="2" t="s">
        <v>348</v>
      </c>
      <c r="C1907" s="2" t="s">
        <v>356</v>
      </c>
      <c r="D1907" s="3">
        <v>25166.67</v>
      </c>
      <c r="E1907" s="3">
        <v>17203.06</v>
      </c>
      <c r="F1907" s="2">
        <v>0</v>
      </c>
      <c r="G1907" s="2">
        <v>0</v>
      </c>
      <c r="H1907" s="2">
        <f t="shared" si="29"/>
        <v>0</v>
      </c>
      <c r="I1907" s="2" t="s">
        <v>59</v>
      </c>
      <c r="J1907" s="2" t="s">
        <v>59</v>
      </c>
    </row>
    <row r="1908" ht="19" customHeight="1" spans="1:10">
      <c r="A1908" s="2">
        <v>6</v>
      </c>
      <c r="B1908" s="2" t="s">
        <v>368</v>
      </c>
      <c r="C1908" s="2" t="s">
        <v>356</v>
      </c>
      <c r="D1908" s="3">
        <v>5645.16</v>
      </c>
      <c r="E1908" s="3">
        <v>5123.3</v>
      </c>
      <c r="F1908" s="2">
        <v>0</v>
      </c>
      <c r="G1908" s="2">
        <v>0</v>
      </c>
      <c r="H1908" s="2">
        <f t="shared" si="29"/>
        <v>0</v>
      </c>
      <c r="I1908" s="2" t="s">
        <v>113</v>
      </c>
      <c r="J1908" s="2" t="s">
        <v>59</v>
      </c>
    </row>
    <row r="1909" ht="19" customHeight="1" spans="1:10">
      <c r="A1909" s="2">
        <v>6</v>
      </c>
      <c r="B1909" s="2" t="s">
        <v>370</v>
      </c>
      <c r="C1909" s="2" t="s">
        <v>356</v>
      </c>
      <c r="D1909" s="3">
        <v>15483.87</v>
      </c>
      <c r="E1909" s="3">
        <v>11728.86</v>
      </c>
      <c r="F1909" s="2">
        <v>0</v>
      </c>
      <c r="G1909" s="2">
        <v>0</v>
      </c>
      <c r="H1909" s="2">
        <f t="shared" si="29"/>
        <v>0</v>
      </c>
      <c r="I1909" s="2" t="s">
        <v>113</v>
      </c>
      <c r="J1909" s="2" t="s">
        <v>59</v>
      </c>
    </row>
    <row r="1910" ht="19" customHeight="1" spans="1:10">
      <c r="A1910" s="2">
        <v>6</v>
      </c>
      <c r="B1910" s="2" t="s">
        <v>371</v>
      </c>
      <c r="C1910" s="2" t="s">
        <v>356</v>
      </c>
      <c r="D1910" s="3">
        <v>14166.67</v>
      </c>
      <c r="E1910" s="3">
        <v>24204.2</v>
      </c>
      <c r="F1910" s="2">
        <v>2</v>
      </c>
      <c r="G1910" s="2">
        <v>1</v>
      </c>
      <c r="H1910" s="2">
        <f t="shared" si="29"/>
        <v>1</v>
      </c>
      <c r="I1910" s="2" t="s">
        <v>113</v>
      </c>
      <c r="J1910" s="2" t="s">
        <v>59</v>
      </c>
    </row>
    <row r="1911" ht="19" customHeight="1" spans="1:10">
      <c r="A1911" s="2">
        <v>6</v>
      </c>
      <c r="B1911" s="2" t="s">
        <v>3162</v>
      </c>
      <c r="C1911" s="2" t="s">
        <v>356</v>
      </c>
      <c r="D1911" s="3">
        <v>25166.67</v>
      </c>
      <c r="E1911" s="3">
        <v>28828.51</v>
      </c>
      <c r="F1911" s="2">
        <v>0</v>
      </c>
      <c r="G1911" s="2">
        <v>1</v>
      </c>
      <c r="H1911" s="2">
        <f t="shared" si="29"/>
        <v>0</v>
      </c>
      <c r="I1911" s="2" t="s">
        <v>113</v>
      </c>
      <c r="J1911" s="2" t="s">
        <v>59</v>
      </c>
    </row>
    <row r="1912" ht="19" customHeight="1" spans="1:10">
      <c r="A1912" s="2">
        <v>6</v>
      </c>
      <c r="B1912" s="2" t="s">
        <v>375</v>
      </c>
      <c r="C1912" s="2" t="s">
        <v>356</v>
      </c>
      <c r="D1912" s="3">
        <v>30000</v>
      </c>
      <c r="E1912" s="3">
        <v>31569.4</v>
      </c>
      <c r="F1912" s="2">
        <v>0</v>
      </c>
      <c r="G1912" s="2">
        <v>0</v>
      </c>
      <c r="H1912" s="2">
        <f t="shared" si="29"/>
        <v>0</v>
      </c>
      <c r="I1912" s="2" t="s">
        <v>113</v>
      </c>
      <c r="J1912" s="2" t="s">
        <v>59</v>
      </c>
    </row>
    <row r="1913" ht="19" customHeight="1" spans="1:10">
      <c r="A1913" s="2">
        <v>6</v>
      </c>
      <c r="B1913" s="2" t="s">
        <v>3425</v>
      </c>
      <c r="C1913" s="2" t="s">
        <v>356</v>
      </c>
      <c r="D1913" s="3">
        <v>17666.67</v>
      </c>
      <c r="E1913" s="3">
        <v>10967.97</v>
      </c>
      <c r="F1913" s="2">
        <v>0</v>
      </c>
      <c r="G1913" s="2">
        <v>0</v>
      </c>
      <c r="H1913" s="2">
        <f t="shared" si="29"/>
        <v>0</v>
      </c>
      <c r="I1913" s="2" t="s">
        <v>59</v>
      </c>
      <c r="J1913" s="2" t="s">
        <v>59</v>
      </c>
    </row>
    <row r="1914" ht="19" customHeight="1" spans="1:10">
      <c r="A1914" s="2">
        <v>6</v>
      </c>
      <c r="B1914" s="2" t="s">
        <v>378</v>
      </c>
      <c r="C1914" s="2" t="s">
        <v>356</v>
      </c>
      <c r="D1914" s="3">
        <v>24285.71</v>
      </c>
      <c r="E1914" s="3">
        <v>28178.8</v>
      </c>
      <c r="F1914" s="2">
        <v>0</v>
      </c>
      <c r="G1914" s="2">
        <v>1</v>
      </c>
      <c r="H1914" s="2">
        <f t="shared" si="29"/>
        <v>0</v>
      </c>
      <c r="I1914" s="2" t="s">
        <v>113</v>
      </c>
      <c r="J1914" s="2" t="s">
        <v>59</v>
      </c>
    </row>
    <row r="1915" ht="19" customHeight="1" spans="1:10">
      <c r="A1915" s="2">
        <v>6</v>
      </c>
      <c r="B1915" s="2" t="s">
        <v>703</v>
      </c>
      <c r="C1915" s="2" t="s">
        <v>356</v>
      </c>
      <c r="D1915" s="3">
        <v>18000</v>
      </c>
      <c r="E1915" s="3">
        <v>41020.9</v>
      </c>
      <c r="F1915" s="2">
        <v>7</v>
      </c>
      <c r="G1915" s="2">
        <v>4</v>
      </c>
      <c r="H1915" s="2">
        <f t="shared" si="29"/>
        <v>3</v>
      </c>
      <c r="I1915" s="2" t="s">
        <v>113</v>
      </c>
      <c r="J1915" s="2" t="s">
        <v>59</v>
      </c>
    </row>
    <row r="1916" ht="19" customHeight="1" spans="1:10">
      <c r="A1916" s="2">
        <v>6</v>
      </c>
      <c r="B1916" s="2" t="s">
        <v>381</v>
      </c>
      <c r="C1916" s="2" t="s">
        <v>356</v>
      </c>
      <c r="D1916" s="3">
        <v>14166.67</v>
      </c>
      <c r="E1916" s="3">
        <v>19442.1</v>
      </c>
      <c r="F1916" s="2">
        <v>1</v>
      </c>
      <c r="G1916" s="2">
        <v>0</v>
      </c>
      <c r="H1916" s="2">
        <f t="shared" si="29"/>
        <v>1</v>
      </c>
      <c r="I1916" s="2" t="s">
        <v>113</v>
      </c>
      <c r="J1916" s="2" t="s">
        <v>59</v>
      </c>
    </row>
    <row r="1917" ht="19" customHeight="1" spans="1:10">
      <c r="A1917" s="2">
        <v>6</v>
      </c>
      <c r="B1917" s="2" t="s">
        <v>388</v>
      </c>
      <c r="C1917" s="2" t="s">
        <v>356</v>
      </c>
      <c r="D1917" s="3">
        <v>15000</v>
      </c>
      <c r="E1917" s="3">
        <v>26351.1</v>
      </c>
      <c r="F1917" s="2">
        <v>2</v>
      </c>
      <c r="G1917" s="2">
        <v>1</v>
      </c>
      <c r="H1917" s="2">
        <f t="shared" si="29"/>
        <v>1</v>
      </c>
      <c r="I1917" s="2" t="s">
        <v>113</v>
      </c>
      <c r="J1917" s="2" t="s">
        <v>59</v>
      </c>
    </row>
    <row r="1918" ht="19" customHeight="1" spans="1:10">
      <c r="A1918" s="2">
        <v>6</v>
      </c>
      <c r="B1918" s="2" t="s">
        <v>3438</v>
      </c>
      <c r="C1918" s="2" t="s">
        <v>356</v>
      </c>
      <c r="D1918" s="3">
        <v>21273.81</v>
      </c>
      <c r="E1918" s="3">
        <v>28922.4</v>
      </c>
      <c r="F1918" s="2">
        <v>1</v>
      </c>
      <c r="G1918" s="2">
        <v>2</v>
      </c>
      <c r="H1918" s="2">
        <f t="shared" si="29"/>
        <v>0</v>
      </c>
      <c r="I1918" s="2" t="s">
        <v>113</v>
      </c>
      <c r="J1918" s="2" t="s">
        <v>59</v>
      </c>
    </row>
    <row r="1919" ht="19" customHeight="1" spans="1:10">
      <c r="A1919" s="2">
        <v>6</v>
      </c>
      <c r="B1919" s="2" t="s">
        <v>390</v>
      </c>
      <c r="C1919" s="2" t="s">
        <v>356</v>
      </c>
      <c r="D1919" s="3">
        <v>30000</v>
      </c>
      <c r="E1919" s="3">
        <v>16856.74</v>
      </c>
      <c r="F1919" s="2">
        <v>0</v>
      </c>
      <c r="G1919" s="2">
        <v>0</v>
      </c>
      <c r="H1919" s="2">
        <f t="shared" si="29"/>
        <v>0</v>
      </c>
      <c r="I1919" s="2" t="s">
        <v>59</v>
      </c>
      <c r="J1919" s="2" t="s">
        <v>59</v>
      </c>
    </row>
    <row r="1920" ht="19" customHeight="1" spans="1:10">
      <c r="A1920" s="2">
        <v>6</v>
      </c>
      <c r="B1920" s="2" t="s">
        <v>396</v>
      </c>
      <c r="C1920" s="2" t="s">
        <v>356</v>
      </c>
      <c r="D1920" s="3">
        <v>28000</v>
      </c>
      <c r="E1920" s="3">
        <v>8200.2</v>
      </c>
      <c r="F1920" s="2">
        <v>0</v>
      </c>
      <c r="G1920" s="2">
        <v>0</v>
      </c>
      <c r="H1920" s="2">
        <f t="shared" si="29"/>
        <v>0</v>
      </c>
      <c r="I1920" s="2" t="s">
        <v>59</v>
      </c>
      <c r="J1920" s="2" t="s">
        <v>59</v>
      </c>
    </row>
    <row r="1921" ht="19" customHeight="1" spans="1:10">
      <c r="A1921" s="2">
        <v>6</v>
      </c>
      <c r="B1921" s="2" t="s">
        <v>397</v>
      </c>
      <c r="C1921" s="2" t="s">
        <v>356</v>
      </c>
      <c r="D1921" s="3">
        <v>5645.16</v>
      </c>
      <c r="E1921" s="3">
        <v>9930.7</v>
      </c>
      <c r="F1921" s="2">
        <v>0</v>
      </c>
      <c r="G1921" s="2">
        <v>0</v>
      </c>
      <c r="H1921" s="2">
        <f t="shared" si="29"/>
        <v>0</v>
      </c>
      <c r="I1921" s="2" t="s">
        <v>113</v>
      </c>
      <c r="J1921" s="2" t="s">
        <v>59</v>
      </c>
    </row>
    <row r="1922" ht="19" customHeight="1" spans="1:10">
      <c r="A1922" s="2">
        <v>6</v>
      </c>
      <c r="B1922" s="2" t="s">
        <v>398</v>
      </c>
      <c r="C1922" s="2" t="s">
        <v>356</v>
      </c>
      <c r="D1922" s="3">
        <v>30000</v>
      </c>
      <c r="E1922" s="3">
        <v>21329.77</v>
      </c>
      <c r="F1922" s="2">
        <v>0</v>
      </c>
      <c r="G1922" s="2">
        <v>0</v>
      </c>
      <c r="H1922" s="2">
        <f t="shared" ref="H1922:H1985" si="30">MAX(0,F1922-G1922)</f>
        <v>0</v>
      </c>
      <c r="I1922" s="2" t="s">
        <v>113</v>
      </c>
      <c r="J1922" s="2" t="s">
        <v>59</v>
      </c>
    </row>
    <row r="1923" ht="19" customHeight="1" spans="1:10">
      <c r="A1923" s="2">
        <v>6</v>
      </c>
      <c r="B1923" s="2" t="s">
        <v>399</v>
      </c>
      <c r="C1923" s="2" t="s">
        <v>356</v>
      </c>
      <c r="D1923" s="3">
        <v>3387.1</v>
      </c>
      <c r="E1923" s="3">
        <v>4893.2</v>
      </c>
      <c r="F1923" s="2">
        <v>0</v>
      </c>
      <c r="G1923" s="2">
        <v>0</v>
      </c>
      <c r="H1923" s="2">
        <f t="shared" si="30"/>
        <v>0</v>
      </c>
      <c r="I1923" s="2" t="s">
        <v>113</v>
      </c>
      <c r="J1923" s="2" t="s">
        <v>59</v>
      </c>
    </row>
    <row r="1924" ht="19" customHeight="1" spans="1:10">
      <c r="A1924" s="2">
        <v>6</v>
      </c>
      <c r="B1924" s="2" t="s">
        <v>3443</v>
      </c>
      <c r="C1924" s="2" t="s">
        <v>356</v>
      </c>
      <c r="D1924" s="3">
        <v>12100</v>
      </c>
      <c r="E1924" s="3">
        <v>28778.8</v>
      </c>
      <c r="F1924" s="2">
        <v>5</v>
      </c>
      <c r="G1924" s="2">
        <v>4</v>
      </c>
      <c r="H1924" s="2">
        <f t="shared" si="30"/>
        <v>1</v>
      </c>
      <c r="I1924" s="2" t="s">
        <v>113</v>
      </c>
      <c r="J1924" s="2" t="s">
        <v>59</v>
      </c>
    </row>
    <row r="1925" ht="19" customHeight="1" spans="1:10">
      <c r="A1925" s="2">
        <v>6</v>
      </c>
      <c r="B1925" s="2" t="s">
        <v>400</v>
      </c>
      <c r="C1925" s="2" t="s">
        <v>356</v>
      </c>
      <c r="D1925" s="3">
        <v>18000</v>
      </c>
      <c r="E1925" s="3">
        <v>24487.6</v>
      </c>
      <c r="F1925" s="2">
        <v>2</v>
      </c>
      <c r="G1925" s="2">
        <v>2</v>
      </c>
      <c r="H1925" s="2">
        <f t="shared" si="30"/>
        <v>0</v>
      </c>
      <c r="I1925" s="2" t="s">
        <v>113</v>
      </c>
      <c r="J1925" s="2" t="s">
        <v>59</v>
      </c>
    </row>
    <row r="1926" ht="19" customHeight="1" spans="1:10">
      <c r="A1926" s="2">
        <v>6</v>
      </c>
      <c r="B1926" s="2" t="s">
        <v>401</v>
      </c>
      <c r="C1926" s="2" t="s">
        <v>356</v>
      </c>
      <c r="D1926" s="3">
        <v>18000</v>
      </c>
      <c r="E1926" s="3">
        <v>18126.8</v>
      </c>
      <c r="F1926" s="2">
        <v>0</v>
      </c>
      <c r="G1926" s="2">
        <v>0</v>
      </c>
      <c r="H1926" s="2">
        <f t="shared" si="30"/>
        <v>0</v>
      </c>
      <c r="I1926" s="2" t="s">
        <v>113</v>
      </c>
      <c r="J1926" s="2" t="s">
        <v>59</v>
      </c>
    </row>
    <row r="1927" ht="19" customHeight="1" spans="1:10">
      <c r="A1927" s="2">
        <v>6</v>
      </c>
      <c r="B1927" s="2" t="s">
        <v>402</v>
      </c>
      <c r="C1927" s="2" t="s">
        <v>356</v>
      </c>
      <c r="D1927" s="3">
        <v>18000</v>
      </c>
      <c r="E1927" s="3">
        <v>13326.7</v>
      </c>
      <c r="F1927" s="2">
        <v>0</v>
      </c>
      <c r="G1927" s="2">
        <v>0</v>
      </c>
      <c r="H1927" s="2">
        <f t="shared" si="30"/>
        <v>0</v>
      </c>
      <c r="I1927" s="2" t="s">
        <v>59</v>
      </c>
      <c r="J1927" s="2" t="s">
        <v>59</v>
      </c>
    </row>
    <row r="1928" ht="19" customHeight="1" spans="1:10">
      <c r="A1928" s="2">
        <v>6</v>
      </c>
      <c r="B1928" s="2" t="s">
        <v>405</v>
      </c>
      <c r="C1928" s="2" t="s">
        <v>356</v>
      </c>
      <c r="D1928" s="3">
        <v>18000</v>
      </c>
      <c r="E1928" s="3">
        <v>27513.4</v>
      </c>
      <c r="F1928" s="2">
        <v>3</v>
      </c>
      <c r="G1928" s="2">
        <v>2</v>
      </c>
      <c r="H1928" s="2">
        <f t="shared" si="30"/>
        <v>1</v>
      </c>
      <c r="I1928" s="2" t="s">
        <v>113</v>
      </c>
      <c r="J1928" s="2" t="s">
        <v>59</v>
      </c>
    </row>
    <row r="1929" ht="19" customHeight="1" spans="1:10">
      <c r="A1929" s="2">
        <v>6</v>
      </c>
      <c r="B1929" s="2" t="s">
        <v>406</v>
      </c>
      <c r="C1929" s="2" t="s">
        <v>356</v>
      </c>
      <c r="D1929" s="3">
        <v>5967.74</v>
      </c>
      <c r="E1929" s="3">
        <v>9889.46</v>
      </c>
      <c r="F1929" s="2">
        <v>0</v>
      </c>
      <c r="G1929" s="2">
        <v>0</v>
      </c>
      <c r="H1929" s="2">
        <f t="shared" si="30"/>
        <v>0</v>
      </c>
      <c r="I1929" s="2" t="s">
        <v>113</v>
      </c>
      <c r="J1929" s="2" t="s">
        <v>59</v>
      </c>
    </row>
    <row r="1930" ht="19" customHeight="1" spans="1:10">
      <c r="A1930" s="2">
        <v>6</v>
      </c>
      <c r="B1930" s="2" t="s">
        <v>407</v>
      </c>
      <c r="C1930" s="2" t="s">
        <v>356</v>
      </c>
      <c r="D1930" s="3">
        <v>18000</v>
      </c>
      <c r="E1930" s="3">
        <v>25642.8</v>
      </c>
      <c r="F1930" s="2">
        <v>2</v>
      </c>
      <c r="G1930" s="2">
        <v>1</v>
      </c>
      <c r="H1930" s="2">
        <f t="shared" si="30"/>
        <v>1</v>
      </c>
      <c r="I1930" s="2" t="s">
        <v>113</v>
      </c>
      <c r="J1930" s="2" t="s">
        <v>59</v>
      </c>
    </row>
    <row r="1931" ht="19" customHeight="1" spans="1:10">
      <c r="A1931" s="2">
        <v>6</v>
      </c>
      <c r="B1931" s="2" t="s">
        <v>408</v>
      </c>
      <c r="C1931" s="2" t="s">
        <v>356</v>
      </c>
      <c r="D1931" s="3">
        <v>15000</v>
      </c>
      <c r="E1931" s="3">
        <v>19311.2</v>
      </c>
      <c r="F1931" s="2">
        <v>0</v>
      </c>
      <c r="G1931" s="2">
        <v>1</v>
      </c>
      <c r="H1931" s="2">
        <f t="shared" si="30"/>
        <v>0</v>
      </c>
      <c r="I1931" s="2" t="s">
        <v>113</v>
      </c>
      <c r="J1931" s="2" t="s">
        <v>59</v>
      </c>
    </row>
    <row r="1932" ht="19" customHeight="1" spans="1:10">
      <c r="A1932" s="2">
        <v>6</v>
      </c>
      <c r="B1932" s="2" t="s">
        <v>409</v>
      </c>
      <c r="C1932" s="2" t="s">
        <v>356</v>
      </c>
      <c r="D1932" s="3">
        <v>24642.86</v>
      </c>
      <c r="E1932" s="3">
        <v>30886.6</v>
      </c>
      <c r="F1932" s="2">
        <v>1</v>
      </c>
      <c r="G1932" s="2">
        <v>1</v>
      </c>
      <c r="H1932" s="2">
        <f t="shared" si="30"/>
        <v>0</v>
      </c>
      <c r="I1932" s="2" t="s">
        <v>113</v>
      </c>
      <c r="J1932" s="2" t="s">
        <v>59</v>
      </c>
    </row>
    <row r="1933" ht="19" customHeight="1" spans="1:10">
      <c r="A1933" s="2">
        <v>6</v>
      </c>
      <c r="B1933" s="2" t="s">
        <v>3261</v>
      </c>
      <c r="C1933" s="2" t="s">
        <v>356</v>
      </c>
      <c r="D1933" s="3">
        <v>25166.67</v>
      </c>
      <c r="E1933" s="3">
        <v>27805.1</v>
      </c>
      <c r="F1933" s="2">
        <v>0</v>
      </c>
      <c r="G1933" s="2">
        <v>0</v>
      </c>
      <c r="H1933" s="2">
        <f t="shared" si="30"/>
        <v>0</v>
      </c>
      <c r="I1933" s="2" t="s">
        <v>113</v>
      </c>
      <c r="J1933" s="2" t="s">
        <v>59</v>
      </c>
    </row>
    <row r="1934" ht="19" customHeight="1" spans="1:10">
      <c r="A1934" s="2">
        <v>6</v>
      </c>
      <c r="B1934" s="2" t="s">
        <v>412</v>
      </c>
      <c r="C1934" s="2" t="s">
        <v>356</v>
      </c>
      <c r="D1934" s="3">
        <v>4833.33</v>
      </c>
      <c r="E1934" s="3">
        <v>4220.9</v>
      </c>
      <c r="F1934" s="2">
        <v>0</v>
      </c>
      <c r="G1934" s="2">
        <v>0</v>
      </c>
      <c r="H1934" s="2">
        <f t="shared" si="30"/>
        <v>0</v>
      </c>
      <c r="I1934" s="2" t="s">
        <v>59</v>
      </c>
      <c r="J1934" s="2" t="s">
        <v>59</v>
      </c>
    </row>
    <row r="1935" ht="19" customHeight="1" spans="1:10">
      <c r="A1935" s="2">
        <v>6</v>
      </c>
      <c r="B1935" s="2" t="s">
        <v>413</v>
      </c>
      <c r="C1935" s="2" t="s">
        <v>356</v>
      </c>
      <c r="D1935" s="3">
        <v>30000</v>
      </c>
      <c r="E1935" s="3">
        <v>38229.99</v>
      </c>
      <c r="F1935" s="2">
        <v>1</v>
      </c>
      <c r="G1935" s="2">
        <v>1</v>
      </c>
      <c r="H1935" s="2">
        <f t="shared" si="30"/>
        <v>0</v>
      </c>
      <c r="I1935" s="2" t="s">
        <v>113</v>
      </c>
      <c r="J1935" s="2" t="s">
        <v>59</v>
      </c>
    </row>
    <row r="1936" ht="19" customHeight="1" spans="1:10">
      <c r="A1936" s="2">
        <v>6</v>
      </c>
      <c r="B1936" s="2" t="s">
        <v>294</v>
      </c>
      <c r="C1936" s="2" t="s">
        <v>356</v>
      </c>
      <c r="D1936" s="3">
        <v>30000</v>
      </c>
      <c r="E1936" s="3">
        <v>9221.75</v>
      </c>
      <c r="F1936" s="2">
        <v>0</v>
      </c>
      <c r="G1936" s="2">
        <v>0</v>
      </c>
      <c r="H1936" s="2">
        <f t="shared" si="30"/>
        <v>0</v>
      </c>
      <c r="I1936" s="2" t="s">
        <v>59</v>
      </c>
      <c r="J1936" s="2" t="s">
        <v>59</v>
      </c>
    </row>
    <row r="1937" ht="19" customHeight="1" spans="1:10">
      <c r="A1937" s="2">
        <v>6</v>
      </c>
      <c r="B1937" s="2" t="s">
        <v>417</v>
      </c>
      <c r="C1937" s="2" t="s">
        <v>356</v>
      </c>
      <c r="D1937" s="3">
        <v>18000</v>
      </c>
      <c r="E1937" s="3">
        <v>26857.4</v>
      </c>
      <c r="F1937" s="2">
        <v>2</v>
      </c>
      <c r="G1937" s="2">
        <v>1</v>
      </c>
      <c r="H1937" s="2">
        <f t="shared" si="30"/>
        <v>1</v>
      </c>
      <c r="I1937" s="2" t="s">
        <v>113</v>
      </c>
      <c r="J1937" s="2" t="s">
        <v>59</v>
      </c>
    </row>
    <row r="1938" ht="19" customHeight="1" spans="1:10">
      <c r="A1938" s="2">
        <v>6</v>
      </c>
      <c r="B1938" s="2" t="s">
        <v>3299</v>
      </c>
      <c r="C1938" s="2" t="s">
        <v>356</v>
      </c>
      <c r="D1938" s="3">
        <v>15100</v>
      </c>
      <c r="E1938" s="3">
        <v>29096.9</v>
      </c>
      <c r="F1938" s="2">
        <v>4</v>
      </c>
      <c r="G1938" s="2">
        <v>4</v>
      </c>
      <c r="H1938" s="2">
        <f t="shared" si="30"/>
        <v>0</v>
      </c>
      <c r="I1938" s="2" t="s">
        <v>113</v>
      </c>
      <c r="J1938" s="2" t="s">
        <v>59</v>
      </c>
    </row>
    <row r="1939" ht="19" customHeight="1" spans="1:10">
      <c r="A1939" s="2">
        <v>6</v>
      </c>
      <c r="B1939" s="2" t="s">
        <v>418</v>
      </c>
      <c r="C1939" s="2" t="s">
        <v>356</v>
      </c>
      <c r="D1939" s="3">
        <v>18000</v>
      </c>
      <c r="E1939" s="3">
        <v>22116.8</v>
      </c>
      <c r="F1939" s="2">
        <v>1</v>
      </c>
      <c r="G1939" s="2">
        <v>0</v>
      </c>
      <c r="H1939" s="2">
        <f t="shared" si="30"/>
        <v>1</v>
      </c>
      <c r="I1939" s="2" t="s">
        <v>113</v>
      </c>
      <c r="J1939" s="2" t="s">
        <v>59</v>
      </c>
    </row>
    <row r="1940" ht="19" customHeight="1" spans="1:10">
      <c r="A1940" s="2">
        <v>6</v>
      </c>
      <c r="B1940" s="2" t="s">
        <v>420</v>
      </c>
      <c r="C1940" s="2" t="s">
        <v>356</v>
      </c>
      <c r="D1940" s="3">
        <v>18000</v>
      </c>
      <c r="E1940" s="3">
        <v>40781.1</v>
      </c>
      <c r="F1940" s="2">
        <v>7</v>
      </c>
      <c r="G1940" s="2">
        <v>5</v>
      </c>
      <c r="H1940" s="2">
        <f t="shared" si="30"/>
        <v>2</v>
      </c>
      <c r="I1940" s="2" t="s">
        <v>113</v>
      </c>
      <c r="J1940" s="2" t="s">
        <v>59</v>
      </c>
    </row>
    <row r="1941" ht="19" customHeight="1" spans="1:10">
      <c r="A1941" s="2">
        <v>6</v>
      </c>
      <c r="B1941" s="2" t="s">
        <v>3316</v>
      </c>
      <c r="C1941" s="2" t="s">
        <v>356</v>
      </c>
      <c r="D1941" s="3">
        <v>16200</v>
      </c>
      <c r="E1941" s="3">
        <v>29814.3</v>
      </c>
      <c r="F1941" s="2">
        <v>4</v>
      </c>
      <c r="G1941" s="2">
        <v>3</v>
      </c>
      <c r="H1941" s="2">
        <f t="shared" si="30"/>
        <v>1</v>
      </c>
      <c r="I1941" s="2" t="s">
        <v>113</v>
      </c>
      <c r="J1941" s="2" t="s">
        <v>59</v>
      </c>
    </row>
    <row r="1942" ht="19" customHeight="1" spans="1:10">
      <c r="A1942" s="2">
        <v>6</v>
      </c>
      <c r="B1942" s="2" t="s">
        <v>421</v>
      </c>
      <c r="C1942" s="2" t="s">
        <v>356</v>
      </c>
      <c r="D1942" s="3">
        <v>18000</v>
      </c>
      <c r="E1942" s="3">
        <v>13867.2</v>
      </c>
      <c r="F1942" s="2">
        <v>0</v>
      </c>
      <c r="G1942" s="2">
        <v>0</v>
      </c>
      <c r="H1942" s="2">
        <f t="shared" si="30"/>
        <v>0</v>
      </c>
      <c r="I1942" s="2" t="s">
        <v>59</v>
      </c>
      <c r="J1942" s="2" t="s">
        <v>59</v>
      </c>
    </row>
    <row r="1943" ht="19" customHeight="1" spans="1:10">
      <c r="A1943" s="2">
        <v>6</v>
      </c>
      <c r="B1943" s="2" t="s">
        <v>423</v>
      </c>
      <c r="C1943" s="2" t="s">
        <v>356</v>
      </c>
      <c r="D1943" s="3">
        <v>18000</v>
      </c>
      <c r="E1943" s="3">
        <v>15246.3</v>
      </c>
      <c r="F1943" s="2">
        <v>0</v>
      </c>
      <c r="G1943" s="2">
        <v>0</v>
      </c>
      <c r="H1943" s="2">
        <f t="shared" si="30"/>
        <v>0</v>
      </c>
      <c r="I1943" s="2" t="s">
        <v>113</v>
      </c>
      <c r="J1943" s="2" t="s">
        <v>59</v>
      </c>
    </row>
    <row r="1944" ht="19" customHeight="1" spans="1:10">
      <c r="A1944" s="2">
        <v>6</v>
      </c>
      <c r="B1944" s="2" t="s">
        <v>424</v>
      </c>
      <c r="C1944" s="2" t="s">
        <v>356</v>
      </c>
      <c r="D1944" s="3">
        <v>18000</v>
      </c>
      <c r="E1944" s="3">
        <v>19085.9</v>
      </c>
      <c r="F1944" s="2">
        <v>0</v>
      </c>
      <c r="G1944" s="2">
        <v>0</v>
      </c>
      <c r="H1944" s="2">
        <f t="shared" si="30"/>
        <v>0</v>
      </c>
      <c r="I1944" s="2" t="s">
        <v>113</v>
      </c>
      <c r="J1944" s="2" t="s">
        <v>59</v>
      </c>
    </row>
    <row r="1945" ht="19" customHeight="1" spans="1:10">
      <c r="A1945" s="2">
        <v>6</v>
      </c>
      <c r="B1945" s="2" t="s">
        <v>426</v>
      </c>
      <c r="C1945" s="2" t="s">
        <v>356</v>
      </c>
      <c r="D1945" s="3">
        <v>18000</v>
      </c>
      <c r="E1945" s="3">
        <v>8887.1</v>
      </c>
      <c r="F1945" s="2">
        <v>0</v>
      </c>
      <c r="G1945" s="2">
        <v>0</v>
      </c>
      <c r="H1945" s="2">
        <f t="shared" si="30"/>
        <v>0</v>
      </c>
      <c r="I1945" s="2" t="s">
        <v>59</v>
      </c>
      <c r="J1945" s="2" t="s">
        <v>59</v>
      </c>
    </row>
    <row r="1946" ht="19" customHeight="1" spans="1:10">
      <c r="A1946" s="2">
        <v>6</v>
      </c>
      <c r="B1946" s="2" t="s">
        <v>427</v>
      </c>
      <c r="C1946" s="2" t="s">
        <v>356</v>
      </c>
      <c r="D1946" s="3">
        <v>18000</v>
      </c>
      <c r="E1946" s="3">
        <v>17001.9</v>
      </c>
      <c r="F1946" s="2">
        <v>0</v>
      </c>
      <c r="G1946" s="2">
        <v>0</v>
      </c>
      <c r="H1946" s="2">
        <f t="shared" si="30"/>
        <v>0</v>
      </c>
      <c r="I1946" s="2" t="s">
        <v>113</v>
      </c>
      <c r="J1946" s="2" t="s">
        <v>59</v>
      </c>
    </row>
    <row r="1947" ht="19" customHeight="1" spans="1:10">
      <c r="A1947" s="2">
        <v>6</v>
      </c>
      <c r="B1947" s="2" t="s">
        <v>3345</v>
      </c>
      <c r="C1947" s="2" t="s">
        <v>356</v>
      </c>
      <c r="D1947" s="3">
        <v>18000</v>
      </c>
      <c r="E1947" s="3">
        <v>8833</v>
      </c>
      <c r="F1947" s="2">
        <v>0</v>
      </c>
      <c r="G1947" s="2">
        <v>0</v>
      </c>
      <c r="H1947" s="2">
        <f t="shared" si="30"/>
        <v>0</v>
      </c>
      <c r="I1947" s="2" t="s">
        <v>59</v>
      </c>
      <c r="J1947" s="2" t="s">
        <v>59</v>
      </c>
    </row>
    <row r="1948" ht="19" customHeight="1" spans="1:10">
      <c r="A1948" s="2">
        <v>6</v>
      </c>
      <c r="B1948" s="2" t="s">
        <v>428</v>
      </c>
      <c r="C1948" s="2" t="s">
        <v>356</v>
      </c>
      <c r="D1948" s="3">
        <v>18000</v>
      </c>
      <c r="E1948" s="3">
        <v>19828.3</v>
      </c>
      <c r="F1948" s="2">
        <v>0</v>
      </c>
      <c r="G1948" s="2">
        <v>0</v>
      </c>
      <c r="H1948" s="2">
        <f t="shared" si="30"/>
        <v>0</v>
      </c>
      <c r="I1948" s="2" t="s">
        <v>113</v>
      </c>
      <c r="J1948" s="2" t="s">
        <v>59</v>
      </c>
    </row>
    <row r="1949" ht="19" customHeight="1" spans="1:10">
      <c r="A1949" s="2">
        <v>6</v>
      </c>
      <c r="B1949" s="2" t="s">
        <v>429</v>
      </c>
      <c r="C1949" s="2" t="s">
        <v>356</v>
      </c>
      <c r="D1949" s="3">
        <v>18000</v>
      </c>
      <c r="E1949" s="3">
        <v>12960.6</v>
      </c>
      <c r="F1949" s="2">
        <v>0</v>
      </c>
      <c r="G1949" s="2">
        <v>0</v>
      </c>
      <c r="H1949" s="2">
        <f t="shared" si="30"/>
        <v>0</v>
      </c>
      <c r="I1949" s="2" t="s">
        <v>59</v>
      </c>
      <c r="J1949" s="2" t="s">
        <v>59</v>
      </c>
    </row>
    <row r="1950" ht="19" customHeight="1" spans="1:10">
      <c r="A1950" s="2">
        <v>6</v>
      </c>
      <c r="B1950" s="2" t="s">
        <v>430</v>
      </c>
      <c r="C1950" s="2" t="s">
        <v>356</v>
      </c>
      <c r="D1950" s="3">
        <v>15100</v>
      </c>
      <c r="E1950" s="3">
        <v>40677.1</v>
      </c>
      <c r="F1950" s="2">
        <v>8</v>
      </c>
      <c r="G1950" s="2">
        <v>4</v>
      </c>
      <c r="H1950" s="2">
        <f t="shared" si="30"/>
        <v>4</v>
      </c>
      <c r="I1950" s="2" t="s">
        <v>113</v>
      </c>
      <c r="J1950" s="2" t="s">
        <v>59</v>
      </c>
    </row>
    <row r="1951" ht="19" customHeight="1" spans="1:10">
      <c r="A1951" s="2">
        <v>6</v>
      </c>
      <c r="B1951" s="2" t="s">
        <v>431</v>
      </c>
      <c r="C1951" s="2" t="s">
        <v>356</v>
      </c>
      <c r="D1951" s="3">
        <v>18000</v>
      </c>
      <c r="E1951" s="3">
        <v>31863.9</v>
      </c>
      <c r="F1951" s="2">
        <v>4</v>
      </c>
      <c r="G1951" s="2">
        <v>3</v>
      </c>
      <c r="H1951" s="2">
        <f t="shared" si="30"/>
        <v>1</v>
      </c>
      <c r="I1951" s="2" t="s">
        <v>113</v>
      </c>
      <c r="J1951" s="2" t="s">
        <v>59</v>
      </c>
    </row>
    <row r="1952" ht="19" customHeight="1" spans="1:10">
      <c r="A1952" s="2">
        <v>6</v>
      </c>
      <c r="B1952" s="2" t="s">
        <v>704</v>
      </c>
      <c r="C1952" s="2" t="s">
        <v>356</v>
      </c>
      <c r="D1952" s="3">
        <v>18000</v>
      </c>
      <c r="E1952" s="3">
        <v>38611.5</v>
      </c>
      <c r="F1952" s="2">
        <v>6</v>
      </c>
      <c r="G1952" s="2">
        <v>4</v>
      </c>
      <c r="H1952" s="2">
        <f t="shared" si="30"/>
        <v>2</v>
      </c>
      <c r="I1952" s="2" t="s">
        <v>113</v>
      </c>
      <c r="J1952" s="2" t="s">
        <v>59</v>
      </c>
    </row>
    <row r="1953" ht="19" customHeight="1" spans="1:10">
      <c r="A1953" s="2">
        <v>6</v>
      </c>
      <c r="B1953" s="2" t="s">
        <v>433</v>
      </c>
      <c r="C1953" s="2" t="s">
        <v>356</v>
      </c>
      <c r="D1953" s="3">
        <v>3387.1</v>
      </c>
      <c r="E1953" s="3">
        <v>7047</v>
      </c>
      <c r="F1953" s="2">
        <v>1</v>
      </c>
      <c r="G1953" s="2">
        <v>0</v>
      </c>
      <c r="H1953" s="2">
        <f t="shared" si="30"/>
        <v>1</v>
      </c>
      <c r="I1953" s="2" t="s">
        <v>113</v>
      </c>
      <c r="J1953" s="2" t="s">
        <v>59</v>
      </c>
    </row>
    <row r="1954" ht="19" customHeight="1" spans="1:10">
      <c r="A1954" s="2">
        <v>6</v>
      </c>
      <c r="B1954" s="2" t="s">
        <v>434</v>
      </c>
      <c r="C1954" s="2" t="s">
        <v>356</v>
      </c>
      <c r="D1954" s="3">
        <v>9870.97</v>
      </c>
      <c r="E1954" s="3">
        <v>24001.1</v>
      </c>
      <c r="F1954" s="2">
        <v>4</v>
      </c>
      <c r="G1954" s="2">
        <v>2</v>
      </c>
      <c r="H1954" s="2">
        <f t="shared" si="30"/>
        <v>2</v>
      </c>
      <c r="I1954" s="2" t="s">
        <v>113</v>
      </c>
      <c r="J1954" s="2" t="s">
        <v>59</v>
      </c>
    </row>
    <row r="1955" ht="19" customHeight="1" spans="1:10">
      <c r="A1955" s="2">
        <v>6</v>
      </c>
      <c r="B1955" s="2" t="s">
        <v>435</v>
      </c>
      <c r="C1955" s="2" t="s">
        <v>356</v>
      </c>
      <c r="D1955" s="3">
        <v>18000</v>
      </c>
      <c r="E1955" s="3">
        <v>36698.3</v>
      </c>
      <c r="F1955" s="2">
        <v>6</v>
      </c>
      <c r="G1955" s="2">
        <v>3</v>
      </c>
      <c r="H1955" s="2">
        <f t="shared" si="30"/>
        <v>3</v>
      </c>
      <c r="I1955" s="2" t="s">
        <v>113</v>
      </c>
      <c r="J1955" s="2" t="s">
        <v>59</v>
      </c>
    </row>
    <row r="1956" ht="19" customHeight="1" spans="1:10">
      <c r="A1956" s="2">
        <v>6</v>
      </c>
      <c r="B1956" s="2" t="s">
        <v>436</v>
      </c>
      <c r="C1956" s="2" t="s">
        <v>356</v>
      </c>
      <c r="D1956" s="3">
        <v>18000</v>
      </c>
      <c r="E1956" s="3">
        <v>34502.5</v>
      </c>
      <c r="F1956" s="2">
        <v>5</v>
      </c>
      <c r="G1956" s="2">
        <v>3</v>
      </c>
      <c r="H1956" s="2">
        <f t="shared" si="30"/>
        <v>2</v>
      </c>
      <c r="I1956" s="2" t="s">
        <v>113</v>
      </c>
      <c r="J1956" s="2" t="s">
        <v>59</v>
      </c>
    </row>
    <row r="1957" ht="19" customHeight="1" spans="1:10">
      <c r="A1957" s="2">
        <v>6</v>
      </c>
      <c r="B1957" s="2" t="s">
        <v>3396</v>
      </c>
      <c r="C1957" s="2" t="s">
        <v>356</v>
      </c>
      <c r="D1957" s="3">
        <v>16000</v>
      </c>
      <c r="E1957" s="3">
        <v>20546</v>
      </c>
      <c r="F1957" s="2">
        <v>1</v>
      </c>
      <c r="G1957" s="2">
        <v>1</v>
      </c>
      <c r="H1957" s="2">
        <f t="shared" si="30"/>
        <v>0</v>
      </c>
      <c r="I1957" s="2" t="s">
        <v>113</v>
      </c>
      <c r="J1957" s="2" t="s">
        <v>59</v>
      </c>
    </row>
    <row r="1958" ht="19" customHeight="1" spans="1:10">
      <c r="A1958" s="2">
        <v>6</v>
      </c>
      <c r="B1958" s="2" t="s">
        <v>178</v>
      </c>
      <c r="C1958" s="2" t="s">
        <v>179</v>
      </c>
      <c r="D1958" s="3">
        <v>35225.81</v>
      </c>
      <c r="E1958" s="3">
        <v>21635.3</v>
      </c>
      <c r="F1958" s="2">
        <v>0</v>
      </c>
      <c r="G1958" s="2">
        <v>0</v>
      </c>
      <c r="H1958" s="2">
        <f t="shared" si="30"/>
        <v>0</v>
      </c>
      <c r="I1958" s="2" t="s">
        <v>113</v>
      </c>
      <c r="J1958" s="2" t="s">
        <v>59</v>
      </c>
    </row>
    <row r="1959" ht="19" customHeight="1" spans="1:10">
      <c r="A1959" s="2">
        <v>6</v>
      </c>
      <c r="B1959" s="2" t="s">
        <v>182</v>
      </c>
      <c r="C1959" s="2" t="s">
        <v>179</v>
      </c>
      <c r="D1959" s="3">
        <v>19161.29</v>
      </c>
      <c r="E1959" s="3">
        <v>35733</v>
      </c>
      <c r="F1959" s="2">
        <v>2</v>
      </c>
      <c r="G1959" s="2">
        <v>1</v>
      </c>
      <c r="H1959" s="2">
        <f t="shared" si="30"/>
        <v>1</v>
      </c>
      <c r="I1959" s="2" t="s">
        <v>113</v>
      </c>
      <c r="J1959" s="2" t="s">
        <v>59</v>
      </c>
    </row>
    <row r="1960" ht="19" customHeight="1" spans="1:10">
      <c r="A1960" s="2">
        <v>6</v>
      </c>
      <c r="B1960" s="2" t="s">
        <v>185</v>
      </c>
      <c r="C1960" s="2" t="s">
        <v>179</v>
      </c>
      <c r="D1960" s="3">
        <v>33290.31</v>
      </c>
      <c r="E1960" s="3">
        <v>43420.8</v>
      </c>
      <c r="F1960" s="2">
        <v>1</v>
      </c>
      <c r="G1960" s="2">
        <v>3</v>
      </c>
      <c r="H1960" s="2">
        <f t="shared" si="30"/>
        <v>0</v>
      </c>
      <c r="I1960" s="2" t="s">
        <v>113</v>
      </c>
      <c r="J1960" s="2" t="s">
        <v>59</v>
      </c>
    </row>
    <row r="1961" ht="19" customHeight="1" spans="1:10">
      <c r="A1961" s="2">
        <v>6</v>
      </c>
      <c r="B1961" s="2" t="s">
        <v>187</v>
      </c>
      <c r="C1961" s="2" t="s">
        <v>179</v>
      </c>
      <c r="D1961" s="3">
        <v>12600</v>
      </c>
      <c r="E1961" s="3">
        <v>11232.3</v>
      </c>
      <c r="F1961" s="2">
        <v>0</v>
      </c>
      <c r="G1961" s="2">
        <v>0</v>
      </c>
      <c r="H1961" s="2">
        <f t="shared" si="30"/>
        <v>0</v>
      </c>
      <c r="I1961" s="2" t="s">
        <v>113</v>
      </c>
      <c r="J1961" s="2" t="s">
        <v>59</v>
      </c>
    </row>
    <row r="1962" ht="19" customHeight="1" spans="1:10">
      <c r="A1962" s="2">
        <v>6</v>
      </c>
      <c r="B1962" s="2" t="s">
        <v>190</v>
      </c>
      <c r="C1962" s="2" t="s">
        <v>179</v>
      </c>
      <c r="D1962" s="3">
        <v>29357.14</v>
      </c>
      <c r="E1962" s="3">
        <v>23873</v>
      </c>
      <c r="F1962" s="2">
        <v>0</v>
      </c>
      <c r="G1962" s="2">
        <v>0</v>
      </c>
      <c r="H1962" s="2">
        <f t="shared" si="30"/>
        <v>0</v>
      </c>
      <c r="I1962" s="2" t="s">
        <v>113</v>
      </c>
      <c r="J1962" s="2" t="s">
        <v>59</v>
      </c>
    </row>
    <row r="1963" ht="19" customHeight="1" spans="1:10">
      <c r="A1963" s="2">
        <v>6</v>
      </c>
      <c r="B1963" s="2" t="s">
        <v>450</v>
      </c>
      <c r="C1963" s="2" t="s">
        <v>179</v>
      </c>
      <c r="D1963" s="3">
        <v>32051.61</v>
      </c>
      <c r="E1963" s="3">
        <v>14823.2</v>
      </c>
      <c r="F1963" s="2">
        <v>0</v>
      </c>
      <c r="G1963" s="2">
        <v>0</v>
      </c>
      <c r="H1963" s="2">
        <f t="shared" si="30"/>
        <v>0</v>
      </c>
      <c r="I1963" s="2" t="s">
        <v>59</v>
      </c>
      <c r="J1963" s="2" t="s">
        <v>59</v>
      </c>
    </row>
    <row r="1964" ht="19" customHeight="1" spans="1:10">
      <c r="A1964" s="2">
        <v>6</v>
      </c>
      <c r="B1964" s="2" t="s">
        <v>192</v>
      </c>
      <c r="C1964" s="2" t="s">
        <v>179</v>
      </c>
      <c r="D1964" s="3">
        <v>35419.35</v>
      </c>
      <c r="E1964" s="3">
        <v>34076.4</v>
      </c>
      <c r="F1964" s="2">
        <v>0</v>
      </c>
      <c r="G1964" s="2">
        <v>1</v>
      </c>
      <c r="H1964" s="2">
        <f t="shared" si="30"/>
        <v>0</v>
      </c>
      <c r="I1964" s="2" t="s">
        <v>113</v>
      </c>
      <c r="J1964" s="2" t="s">
        <v>59</v>
      </c>
    </row>
    <row r="1965" ht="19" customHeight="1" spans="1:10">
      <c r="A1965" s="2">
        <v>6</v>
      </c>
      <c r="B1965" s="2" t="s">
        <v>193</v>
      </c>
      <c r="C1965" s="2" t="s">
        <v>179</v>
      </c>
      <c r="D1965" s="3">
        <v>8516.13</v>
      </c>
      <c r="E1965" s="3">
        <v>4028.4</v>
      </c>
      <c r="F1965" s="2">
        <v>0</v>
      </c>
      <c r="G1965" s="2">
        <v>0</v>
      </c>
      <c r="H1965" s="2">
        <f t="shared" si="30"/>
        <v>0</v>
      </c>
      <c r="I1965" s="2" t="s">
        <v>113</v>
      </c>
      <c r="J1965" s="2" t="s">
        <v>59</v>
      </c>
    </row>
    <row r="1966" ht="19" customHeight="1" spans="1:10">
      <c r="A1966" s="2">
        <v>6</v>
      </c>
      <c r="B1966" s="2" t="s">
        <v>195</v>
      </c>
      <c r="C1966" s="2" t="s">
        <v>179</v>
      </c>
      <c r="D1966" s="3">
        <v>34838.71</v>
      </c>
      <c r="E1966" s="3">
        <v>40237.6</v>
      </c>
      <c r="F1966" s="2">
        <v>0</v>
      </c>
      <c r="G1966" s="2">
        <v>2</v>
      </c>
      <c r="H1966" s="2">
        <f t="shared" si="30"/>
        <v>0</v>
      </c>
      <c r="I1966" s="2" t="s">
        <v>113</v>
      </c>
      <c r="J1966" s="2" t="s">
        <v>59</v>
      </c>
    </row>
    <row r="1967" ht="19" customHeight="1" spans="1:10">
      <c r="A1967" s="2">
        <v>6</v>
      </c>
      <c r="B1967" s="2" t="s">
        <v>52</v>
      </c>
      <c r="C1967" s="2" t="s">
        <v>179</v>
      </c>
      <c r="D1967" s="3">
        <v>24214.29</v>
      </c>
      <c r="E1967" s="3">
        <v>8803.4</v>
      </c>
      <c r="F1967" s="2">
        <v>0</v>
      </c>
      <c r="G1967" s="2">
        <v>0</v>
      </c>
      <c r="H1967" s="2">
        <f t="shared" si="30"/>
        <v>0</v>
      </c>
      <c r="I1967" s="2" t="s">
        <v>59</v>
      </c>
      <c r="J1967" s="2" t="s">
        <v>59</v>
      </c>
    </row>
    <row r="1968" ht="19" customHeight="1" spans="1:10">
      <c r="A1968" s="2">
        <v>6</v>
      </c>
      <c r="B1968" s="2" t="s">
        <v>196</v>
      </c>
      <c r="C1968" s="2" t="s">
        <v>179</v>
      </c>
      <c r="D1968" s="3">
        <v>32709.68</v>
      </c>
      <c r="E1968" s="3">
        <v>31126.3</v>
      </c>
      <c r="F1968" s="2">
        <v>0</v>
      </c>
      <c r="G1968" s="2">
        <v>1</v>
      </c>
      <c r="H1968" s="2">
        <f t="shared" si="30"/>
        <v>0</v>
      </c>
      <c r="I1968" s="2" t="s">
        <v>113</v>
      </c>
      <c r="J1968" s="2" t="s">
        <v>59</v>
      </c>
    </row>
    <row r="1969" ht="19" customHeight="1" spans="1:10">
      <c r="A1969" s="2">
        <v>6</v>
      </c>
      <c r="B1969" s="2" t="s">
        <v>3005</v>
      </c>
      <c r="C1969" s="2" t="s">
        <v>179</v>
      </c>
      <c r="D1969" s="3">
        <v>32129.03</v>
      </c>
      <c r="E1969" s="3">
        <v>25694.4</v>
      </c>
      <c r="F1969" s="2">
        <v>0</v>
      </c>
      <c r="G1969" s="2">
        <v>0</v>
      </c>
      <c r="H1969" s="2">
        <f t="shared" si="30"/>
        <v>0</v>
      </c>
      <c r="I1969" s="2" t="s">
        <v>59</v>
      </c>
      <c r="J1969" s="2" t="s">
        <v>59</v>
      </c>
    </row>
    <row r="1970" ht="19" customHeight="1" spans="1:10">
      <c r="A1970" s="2">
        <v>6</v>
      </c>
      <c r="B1970" s="2" t="s">
        <v>197</v>
      </c>
      <c r="C1970" s="2" t="s">
        <v>179</v>
      </c>
      <c r="D1970" s="3">
        <v>20516.13</v>
      </c>
      <c r="E1970" s="3">
        <v>26362.6</v>
      </c>
      <c r="F1970" s="2">
        <v>0</v>
      </c>
      <c r="G1970" s="2">
        <v>1</v>
      </c>
      <c r="H1970" s="2">
        <f t="shared" si="30"/>
        <v>0</v>
      </c>
      <c r="I1970" s="2" t="s">
        <v>113</v>
      </c>
      <c r="J1970" s="2" t="s">
        <v>59</v>
      </c>
    </row>
    <row r="1971" ht="19" customHeight="1" spans="1:10">
      <c r="A1971" s="2">
        <v>6</v>
      </c>
      <c r="B1971" s="2" t="s">
        <v>200</v>
      </c>
      <c r="C1971" s="2" t="s">
        <v>179</v>
      </c>
      <c r="D1971" s="3">
        <v>19941.94</v>
      </c>
      <c r="E1971" s="3">
        <v>23602.2</v>
      </c>
      <c r="F1971" s="2">
        <v>0</v>
      </c>
      <c r="G1971" s="2">
        <v>0</v>
      </c>
      <c r="H1971" s="2">
        <f t="shared" si="30"/>
        <v>0</v>
      </c>
      <c r="I1971" s="2" t="s">
        <v>113</v>
      </c>
      <c r="J1971" s="2" t="s">
        <v>59</v>
      </c>
    </row>
    <row r="1972" ht="19" customHeight="1" spans="1:10">
      <c r="A1972" s="2">
        <v>6</v>
      </c>
      <c r="B1972" s="2" t="s">
        <v>128</v>
      </c>
      <c r="C1972" s="2" t="s">
        <v>179</v>
      </c>
      <c r="D1972" s="3">
        <v>11032.26</v>
      </c>
      <c r="E1972" s="3">
        <v>16997.9</v>
      </c>
      <c r="F1972" s="2">
        <v>0</v>
      </c>
      <c r="G1972" s="2">
        <v>0</v>
      </c>
      <c r="H1972" s="2">
        <f t="shared" si="30"/>
        <v>0</v>
      </c>
      <c r="I1972" s="2" t="s">
        <v>113</v>
      </c>
      <c r="J1972" s="2" t="s">
        <v>59</v>
      </c>
    </row>
    <row r="1973" ht="19" customHeight="1" spans="1:10">
      <c r="A1973" s="2">
        <v>6</v>
      </c>
      <c r="B1973" s="2" t="s">
        <v>203</v>
      </c>
      <c r="C1973" s="2" t="s">
        <v>179</v>
      </c>
      <c r="D1973" s="3">
        <v>33677.42</v>
      </c>
      <c r="E1973" s="3">
        <v>30150.3</v>
      </c>
      <c r="F1973" s="2">
        <v>0</v>
      </c>
      <c r="G1973" s="2">
        <v>0</v>
      </c>
      <c r="H1973" s="2">
        <f t="shared" si="30"/>
        <v>0</v>
      </c>
      <c r="I1973" s="2" t="s">
        <v>113</v>
      </c>
      <c r="J1973" s="2" t="s">
        <v>59</v>
      </c>
    </row>
    <row r="1974" ht="19" customHeight="1" spans="1:10">
      <c r="A1974" s="2">
        <v>6</v>
      </c>
      <c r="B1974" s="2" t="s">
        <v>204</v>
      </c>
      <c r="C1974" s="2" t="s">
        <v>179</v>
      </c>
      <c r="D1974" s="3">
        <v>18116.13</v>
      </c>
      <c r="E1974" s="3">
        <v>7441.4</v>
      </c>
      <c r="F1974" s="2">
        <v>0</v>
      </c>
      <c r="G1974" s="2">
        <v>0</v>
      </c>
      <c r="H1974" s="2">
        <f t="shared" si="30"/>
        <v>0</v>
      </c>
      <c r="I1974" s="2" t="s">
        <v>59</v>
      </c>
      <c r="J1974" s="2" t="s">
        <v>59</v>
      </c>
    </row>
    <row r="1975" ht="19" customHeight="1" spans="1:10">
      <c r="A1975" s="2">
        <v>6</v>
      </c>
      <c r="B1975" s="2" t="s">
        <v>3410</v>
      </c>
      <c r="C1975" s="2" t="s">
        <v>179</v>
      </c>
      <c r="D1975" s="3">
        <v>22657.14</v>
      </c>
      <c r="E1975" s="3">
        <v>6334.7</v>
      </c>
      <c r="F1975" s="2">
        <v>0</v>
      </c>
      <c r="G1975" s="2">
        <v>0</v>
      </c>
      <c r="H1975" s="2">
        <f t="shared" si="30"/>
        <v>0</v>
      </c>
      <c r="I1975" s="2" t="s">
        <v>59</v>
      </c>
      <c r="J1975" s="2" t="s">
        <v>59</v>
      </c>
    </row>
    <row r="1976" ht="19" customHeight="1" spans="1:10">
      <c r="A1976" s="2">
        <v>6</v>
      </c>
      <c r="B1976" s="2" t="s">
        <v>208</v>
      </c>
      <c r="C1976" s="2" t="s">
        <v>179</v>
      </c>
      <c r="D1976" s="3">
        <v>35232.26</v>
      </c>
      <c r="E1976" s="3">
        <v>37799.9</v>
      </c>
      <c r="F1976" s="2">
        <v>0</v>
      </c>
      <c r="G1976" s="2">
        <v>2</v>
      </c>
      <c r="H1976" s="2">
        <f t="shared" si="30"/>
        <v>0</v>
      </c>
      <c r="I1976" s="2" t="s">
        <v>113</v>
      </c>
      <c r="J1976" s="2" t="s">
        <v>59</v>
      </c>
    </row>
    <row r="1977" ht="19" customHeight="1" spans="1:10">
      <c r="A1977" s="2">
        <v>6</v>
      </c>
      <c r="B1977" s="2" t="s">
        <v>335</v>
      </c>
      <c r="C1977" s="2" t="s">
        <v>179</v>
      </c>
      <c r="D1977" s="3">
        <v>32483.87</v>
      </c>
      <c r="E1977" s="3">
        <v>8896.5</v>
      </c>
      <c r="F1977" s="2">
        <v>0</v>
      </c>
      <c r="G1977" s="2">
        <v>0</v>
      </c>
      <c r="H1977" s="2">
        <f t="shared" si="30"/>
        <v>0</v>
      </c>
      <c r="I1977" s="2" t="s">
        <v>59</v>
      </c>
      <c r="J1977" s="2" t="s">
        <v>59</v>
      </c>
    </row>
    <row r="1978" ht="19" customHeight="1" spans="1:10">
      <c r="A1978" s="2">
        <v>6</v>
      </c>
      <c r="B1978" s="2" t="s">
        <v>209</v>
      </c>
      <c r="C1978" s="2" t="s">
        <v>179</v>
      </c>
      <c r="D1978" s="3">
        <v>19941.94</v>
      </c>
      <c r="E1978" s="3">
        <v>25519.6</v>
      </c>
      <c r="F1978" s="2">
        <v>0</v>
      </c>
      <c r="G1978" s="2">
        <v>0</v>
      </c>
      <c r="H1978" s="2">
        <f t="shared" si="30"/>
        <v>0</v>
      </c>
      <c r="I1978" s="2" t="s">
        <v>113</v>
      </c>
      <c r="J1978" s="2" t="s">
        <v>59</v>
      </c>
    </row>
    <row r="1979" ht="19" customHeight="1" spans="1:10">
      <c r="A1979" s="2">
        <v>6</v>
      </c>
      <c r="B1979" s="2" t="s">
        <v>212</v>
      </c>
      <c r="C1979" s="2" t="s">
        <v>179</v>
      </c>
      <c r="D1979" s="3">
        <v>35032.26</v>
      </c>
      <c r="E1979" s="3">
        <v>21392.6</v>
      </c>
      <c r="F1979" s="2">
        <v>0</v>
      </c>
      <c r="G1979" s="2">
        <v>0</v>
      </c>
      <c r="H1979" s="2">
        <f t="shared" si="30"/>
        <v>0</v>
      </c>
      <c r="I1979" s="2" t="s">
        <v>113</v>
      </c>
      <c r="J1979" s="2" t="s">
        <v>59</v>
      </c>
    </row>
    <row r="1980" ht="19" customHeight="1" spans="1:10">
      <c r="A1980" s="2">
        <v>6</v>
      </c>
      <c r="B1980" s="2" t="s">
        <v>213</v>
      </c>
      <c r="C1980" s="2" t="s">
        <v>179</v>
      </c>
      <c r="D1980" s="3">
        <v>8516.13</v>
      </c>
      <c r="E1980" s="3">
        <v>6000.5</v>
      </c>
      <c r="F1980" s="2">
        <v>0</v>
      </c>
      <c r="G1980" s="2">
        <v>0</v>
      </c>
      <c r="H1980" s="2">
        <f t="shared" si="30"/>
        <v>0</v>
      </c>
      <c r="I1980" s="2" t="s">
        <v>113</v>
      </c>
      <c r="J1980" s="2" t="s">
        <v>59</v>
      </c>
    </row>
    <row r="1981" ht="19" customHeight="1" spans="1:10">
      <c r="A1981" s="2">
        <v>6</v>
      </c>
      <c r="B1981" s="2" t="s">
        <v>214</v>
      </c>
      <c r="C1981" s="2" t="s">
        <v>179</v>
      </c>
      <c r="D1981" s="3">
        <v>8516.13</v>
      </c>
      <c r="E1981" s="3">
        <v>1056.4</v>
      </c>
      <c r="F1981" s="2">
        <v>0</v>
      </c>
      <c r="G1981" s="2">
        <v>0</v>
      </c>
      <c r="H1981" s="2">
        <f t="shared" si="30"/>
        <v>0</v>
      </c>
      <c r="I1981" s="2" t="s">
        <v>113</v>
      </c>
      <c r="J1981" s="2" t="s">
        <v>59</v>
      </c>
    </row>
    <row r="1982" ht="19" customHeight="1" spans="1:10">
      <c r="A1982" s="2">
        <v>6</v>
      </c>
      <c r="B1982" s="2" t="s">
        <v>215</v>
      </c>
      <c r="C1982" s="2" t="s">
        <v>179</v>
      </c>
      <c r="D1982" s="3">
        <v>33677.42</v>
      </c>
      <c r="E1982" s="3">
        <v>33905.7</v>
      </c>
      <c r="F1982" s="2">
        <v>0</v>
      </c>
      <c r="G1982" s="2">
        <v>0</v>
      </c>
      <c r="H1982" s="2">
        <f t="shared" si="30"/>
        <v>0</v>
      </c>
      <c r="I1982" s="2" t="s">
        <v>113</v>
      </c>
      <c r="J1982" s="2" t="s">
        <v>59</v>
      </c>
    </row>
    <row r="1983" ht="19" customHeight="1" spans="1:10">
      <c r="A1983" s="2">
        <v>6</v>
      </c>
      <c r="B1983" s="2" t="s">
        <v>218</v>
      </c>
      <c r="C1983" s="2" t="s">
        <v>179</v>
      </c>
      <c r="D1983" s="3">
        <v>19161.29</v>
      </c>
      <c r="E1983" s="3">
        <v>37928.9</v>
      </c>
      <c r="F1983" s="2">
        <v>3</v>
      </c>
      <c r="G1983" s="2">
        <v>1</v>
      </c>
      <c r="H1983" s="2">
        <f t="shared" si="30"/>
        <v>2</v>
      </c>
      <c r="I1983" s="2" t="s">
        <v>113</v>
      </c>
      <c r="J1983" s="2" t="s">
        <v>59</v>
      </c>
    </row>
    <row r="1984" ht="19" customHeight="1" spans="1:10">
      <c r="A1984" s="2">
        <v>6</v>
      </c>
      <c r="B1984" s="2" t="s">
        <v>221</v>
      </c>
      <c r="C1984" s="2" t="s">
        <v>179</v>
      </c>
      <c r="D1984" s="3">
        <v>35419.35</v>
      </c>
      <c r="E1984" s="3">
        <v>29245</v>
      </c>
      <c r="F1984" s="2">
        <v>0</v>
      </c>
      <c r="G1984" s="2">
        <v>0</v>
      </c>
      <c r="H1984" s="2">
        <f t="shared" si="30"/>
        <v>0</v>
      </c>
      <c r="I1984" s="2" t="s">
        <v>113</v>
      </c>
      <c r="J1984" s="2" t="s">
        <v>59</v>
      </c>
    </row>
    <row r="1985" ht="19" customHeight="1" spans="1:10">
      <c r="A1985" s="2">
        <v>6</v>
      </c>
      <c r="B1985" s="2" t="s">
        <v>222</v>
      </c>
      <c r="C1985" s="2" t="s">
        <v>179</v>
      </c>
      <c r="D1985" s="3">
        <v>24200</v>
      </c>
      <c r="E1985" s="3">
        <v>25231.7</v>
      </c>
      <c r="F1985" s="2">
        <v>0</v>
      </c>
      <c r="G1985" s="2">
        <v>0</v>
      </c>
      <c r="H1985" s="2">
        <f t="shared" si="30"/>
        <v>0</v>
      </c>
      <c r="I1985" s="2" t="s">
        <v>113</v>
      </c>
      <c r="J1985" s="2" t="s">
        <v>59</v>
      </c>
    </row>
    <row r="1986" ht="19" customHeight="1" spans="1:10">
      <c r="A1986" s="2">
        <v>6</v>
      </c>
      <c r="B1986" s="2" t="s">
        <v>62</v>
      </c>
      <c r="C1986" s="2" t="s">
        <v>179</v>
      </c>
      <c r="D1986" s="3">
        <v>35419.36</v>
      </c>
      <c r="E1986" s="3">
        <v>40948.7</v>
      </c>
      <c r="F1986" s="2">
        <v>0</v>
      </c>
      <c r="G1986" s="2">
        <v>0</v>
      </c>
      <c r="H1986" s="2">
        <f t="shared" ref="H1986:H2049" si="31">MAX(0,F1986-G1986)</f>
        <v>0</v>
      </c>
      <c r="I1986" s="2" t="s">
        <v>113</v>
      </c>
      <c r="J1986" s="2" t="s">
        <v>59</v>
      </c>
    </row>
    <row r="1987" ht="19" customHeight="1" spans="1:10">
      <c r="A1987" s="2">
        <v>6</v>
      </c>
      <c r="B1987" s="2" t="s">
        <v>3035</v>
      </c>
      <c r="C1987" s="2" t="s">
        <v>179</v>
      </c>
      <c r="D1987" s="3">
        <v>33096.77</v>
      </c>
      <c r="E1987" s="3">
        <v>9396.7</v>
      </c>
      <c r="F1987" s="2">
        <v>0</v>
      </c>
      <c r="G1987" s="2">
        <v>0</v>
      </c>
      <c r="H1987" s="2">
        <f t="shared" si="31"/>
        <v>0</v>
      </c>
      <c r="I1987" s="2" t="s">
        <v>59</v>
      </c>
      <c r="J1987" s="2" t="s">
        <v>59</v>
      </c>
    </row>
    <row r="1988" ht="19" customHeight="1" spans="1:10">
      <c r="A1988" s="2">
        <v>6</v>
      </c>
      <c r="B1988" s="2" t="s">
        <v>223</v>
      </c>
      <c r="C1988" s="2" t="s">
        <v>179</v>
      </c>
      <c r="D1988" s="3">
        <v>19354.84</v>
      </c>
      <c r="E1988" s="3">
        <v>35119.5</v>
      </c>
      <c r="F1988" s="2">
        <v>2</v>
      </c>
      <c r="G1988" s="2">
        <v>2</v>
      </c>
      <c r="H1988" s="2">
        <f t="shared" si="31"/>
        <v>0</v>
      </c>
      <c r="I1988" s="2" t="s">
        <v>113</v>
      </c>
      <c r="J1988" s="2" t="s">
        <v>59</v>
      </c>
    </row>
    <row r="1989" ht="19" customHeight="1" spans="1:10">
      <c r="A1989" s="2">
        <v>6</v>
      </c>
      <c r="B1989" s="2" t="s">
        <v>463</v>
      </c>
      <c r="C1989" s="2" t="s">
        <v>179</v>
      </c>
      <c r="D1989" s="3">
        <v>32096.77</v>
      </c>
      <c r="E1989" s="3">
        <v>14866.4</v>
      </c>
      <c r="F1989" s="2">
        <v>0</v>
      </c>
      <c r="G1989" s="2">
        <v>0</v>
      </c>
      <c r="H1989" s="2">
        <f t="shared" si="31"/>
        <v>0</v>
      </c>
      <c r="I1989" s="2" t="s">
        <v>59</v>
      </c>
      <c r="J1989" s="2" t="s">
        <v>59</v>
      </c>
    </row>
    <row r="1990" ht="19" customHeight="1" spans="1:10">
      <c r="A1990" s="2">
        <v>6</v>
      </c>
      <c r="B1990" s="2" t="s">
        <v>3501</v>
      </c>
      <c r="C1990" s="2" t="s">
        <v>179</v>
      </c>
      <c r="D1990" s="3">
        <v>19741.93</v>
      </c>
      <c r="E1990" s="3">
        <v>35938.4</v>
      </c>
      <c r="F1990" s="2">
        <v>2</v>
      </c>
      <c r="G1990" s="2">
        <v>2</v>
      </c>
      <c r="H1990" s="2">
        <f t="shared" si="31"/>
        <v>0</v>
      </c>
      <c r="I1990" s="2" t="s">
        <v>113</v>
      </c>
      <c r="J1990" s="2" t="s">
        <v>59</v>
      </c>
    </row>
    <row r="1991" ht="19" customHeight="1" spans="1:10">
      <c r="A1991" s="2">
        <v>6</v>
      </c>
      <c r="B1991" s="2" t="s">
        <v>224</v>
      </c>
      <c r="C1991" s="2" t="s">
        <v>179</v>
      </c>
      <c r="D1991" s="3">
        <v>13000</v>
      </c>
      <c r="E1991" s="3">
        <v>4169.5</v>
      </c>
      <c r="F1991" s="2">
        <v>0</v>
      </c>
      <c r="G1991" s="2">
        <v>0</v>
      </c>
      <c r="H1991" s="2">
        <f t="shared" si="31"/>
        <v>0</v>
      </c>
      <c r="I1991" s="2" t="s">
        <v>59</v>
      </c>
      <c r="J1991" s="2" t="s">
        <v>59</v>
      </c>
    </row>
    <row r="1992" ht="19" customHeight="1" spans="1:10">
      <c r="A1992" s="2">
        <v>6</v>
      </c>
      <c r="B1992" s="2" t="s">
        <v>229</v>
      </c>
      <c r="C1992" s="2" t="s">
        <v>179</v>
      </c>
      <c r="D1992" s="3">
        <v>6612.9</v>
      </c>
      <c r="E1992" s="3">
        <v>1702.1</v>
      </c>
      <c r="F1992" s="2">
        <v>0</v>
      </c>
      <c r="G1992" s="2">
        <v>0</v>
      </c>
      <c r="H1992" s="2">
        <f t="shared" si="31"/>
        <v>0</v>
      </c>
      <c r="I1992" s="2" t="s">
        <v>59</v>
      </c>
      <c r="J1992" s="2" t="s">
        <v>59</v>
      </c>
    </row>
    <row r="1993" ht="19" customHeight="1" spans="1:10">
      <c r="A1993" s="2">
        <v>6</v>
      </c>
      <c r="B1993" s="2" t="s">
        <v>232</v>
      </c>
      <c r="C1993" s="2" t="s">
        <v>179</v>
      </c>
      <c r="D1993" s="3">
        <v>3333.33</v>
      </c>
      <c r="E1993" s="3">
        <v>669.4</v>
      </c>
      <c r="F1993" s="2">
        <v>0</v>
      </c>
      <c r="G1993" s="2">
        <v>0</v>
      </c>
      <c r="H1993" s="2">
        <f t="shared" si="31"/>
        <v>0</v>
      </c>
      <c r="I1993" s="2" t="s">
        <v>59</v>
      </c>
      <c r="J1993" s="2" t="s">
        <v>59</v>
      </c>
    </row>
    <row r="1994" ht="19" customHeight="1" spans="1:10">
      <c r="A1994" s="2">
        <v>6</v>
      </c>
      <c r="B1994" s="2" t="s">
        <v>234</v>
      </c>
      <c r="C1994" s="2" t="s">
        <v>179</v>
      </c>
      <c r="D1994" s="3">
        <v>3333.33</v>
      </c>
      <c r="E1994" s="3">
        <v>1034.3</v>
      </c>
      <c r="F1994" s="2">
        <v>0</v>
      </c>
      <c r="G1994" s="2">
        <v>0</v>
      </c>
      <c r="H1994" s="2">
        <f t="shared" si="31"/>
        <v>0</v>
      </c>
      <c r="I1994" s="2" t="s">
        <v>59</v>
      </c>
      <c r="J1994" s="2" t="s">
        <v>59</v>
      </c>
    </row>
    <row r="1995" ht="19" customHeight="1" spans="1:10">
      <c r="A1995" s="2">
        <v>6</v>
      </c>
      <c r="B1995" s="2" t="s">
        <v>3052</v>
      </c>
      <c r="C1995" s="2" t="s">
        <v>179</v>
      </c>
      <c r="D1995" s="3">
        <v>16100</v>
      </c>
      <c r="E1995" s="3">
        <v>8290.9</v>
      </c>
      <c r="F1995" s="2">
        <v>0</v>
      </c>
      <c r="G1995" s="2">
        <v>0</v>
      </c>
      <c r="H1995" s="2">
        <f t="shared" si="31"/>
        <v>0</v>
      </c>
      <c r="I1995" s="2" t="s">
        <v>59</v>
      </c>
      <c r="J1995" s="2" t="s">
        <v>59</v>
      </c>
    </row>
    <row r="1996" ht="19" customHeight="1" spans="1:10">
      <c r="A1996" s="2">
        <v>6</v>
      </c>
      <c r="B1996" s="2" t="s">
        <v>3060</v>
      </c>
      <c r="C1996" s="2" t="s">
        <v>179</v>
      </c>
      <c r="D1996" s="3">
        <v>1358.06</v>
      </c>
      <c r="E1996" s="3">
        <v>531.4</v>
      </c>
      <c r="F1996" s="2">
        <v>0</v>
      </c>
      <c r="G1996" s="2">
        <v>0</v>
      </c>
      <c r="H1996" s="2">
        <f t="shared" si="31"/>
        <v>0</v>
      </c>
      <c r="I1996" s="2" t="s">
        <v>59</v>
      </c>
      <c r="J1996" s="2" t="s">
        <v>59</v>
      </c>
    </row>
    <row r="1997" ht="19" customHeight="1" spans="1:10">
      <c r="A1997" s="2">
        <v>6</v>
      </c>
      <c r="B1997" s="2" t="s">
        <v>3063</v>
      </c>
      <c r="C1997" s="2" t="s">
        <v>179</v>
      </c>
      <c r="D1997" s="3">
        <v>15500</v>
      </c>
      <c r="E1997" s="3">
        <v>6858.3</v>
      </c>
      <c r="F1997" s="2">
        <v>0</v>
      </c>
      <c r="G1997" s="2">
        <v>0</v>
      </c>
      <c r="H1997" s="2">
        <f t="shared" si="31"/>
        <v>0</v>
      </c>
      <c r="I1997" s="2" t="s">
        <v>59</v>
      </c>
      <c r="J1997" s="2" t="s">
        <v>59</v>
      </c>
    </row>
    <row r="1998" ht="19" customHeight="1" spans="1:10">
      <c r="A1998" s="2">
        <v>6</v>
      </c>
      <c r="B1998" s="2" t="s">
        <v>3085</v>
      </c>
      <c r="C1998" s="2" t="s">
        <v>179</v>
      </c>
      <c r="D1998" s="3">
        <v>16100</v>
      </c>
      <c r="E1998" s="3">
        <v>8565.7</v>
      </c>
      <c r="F1998" s="2">
        <v>0</v>
      </c>
      <c r="G1998" s="2">
        <v>0</v>
      </c>
      <c r="H1998" s="2">
        <f t="shared" si="31"/>
        <v>0</v>
      </c>
      <c r="I1998" s="2" t="s">
        <v>59</v>
      </c>
      <c r="J1998" s="2" t="s">
        <v>59</v>
      </c>
    </row>
    <row r="1999" ht="19" customHeight="1" spans="1:10">
      <c r="A1999" s="2">
        <v>6</v>
      </c>
      <c r="B1999" s="2" t="s">
        <v>236</v>
      </c>
      <c r="C1999" s="2" t="s">
        <v>179</v>
      </c>
      <c r="D1999" s="3">
        <v>30000</v>
      </c>
      <c r="E1999" s="3">
        <v>27629.4</v>
      </c>
      <c r="F1999" s="2">
        <v>0</v>
      </c>
      <c r="G1999" s="2">
        <v>0</v>
      </c>
      <c r="H1999" s="2">
        <f t="shared" si="31"/>
        <v>0</v>
      </c>
      <c r="I1999" s="2" t="s">
        <v>113</v>
      </c>
      <c r="J1999" s="2" t="s">
        <v>59</v>
      </c>
    </row>
    <row r="2000" ht="19" customHeight="1" spans="1:10">
      <c r="A2000" s="2">
        <v>6</v>
      </c>
      <c r="B2000" s="2" t="s">
        <v>240</v>
      </c>
      <c r="C2000" s="2" t="s">
        <v>179</v>
      </c>
      <c r="D2000" s="3">
        <v>18000</v>
      </c>
      <c r="E2000" s="3">
        <v>40483.6</v>
      </c>
      <c r="F2000" s="2">
        <v>7</v>
      </c>
      <c r="G2000" s="2">
        <v>4</v>
      </c>
      <c r="H2000" s="2">
        <f t="shared" si="31"/>
        <v>3</v>
      </c>
      <c r="I2000" s="2" t="s">
        <v>113</v>
      </c>
      <c r="J2000" s="2" t="s">
        <v>59</v>
      </c>
    </row>
    <row r="2001" ht="19" customHeight="1" spans="1:10">
      <c r="A2001" s="2">
        <v>6</v>
      </c>
      <c r="B2001" s="2" t="s">
        <v>242</v>
      </c>
      <c r="C2001" s="2" t="s">
        <v>179</v>
      </c>
      <c r="D2001" s="3">
        <v>30000</v>
      </c>
      <c r="E2001" s="3">
        <v>36423.7</v>
      </c>
      <c r="F2001" s="2">
        <v>1</v>
      </c>
      <c r="G2001" s="2">
        <v>0</v>
      </c>
      <c r="H2001" s="2">
        <f t="shared" si="31"/>
        <v>1</v>
      </c>
      <c r="I2001" s="2" t="s">
        <v>113</v>
      </c>
      <c r="J2001" s="2" t="s">
        <v>59</v>
      </c>
    </row>
    <row r="2002" ht="19" customHeight="1" spans="1:10">
      <c r="A2002" s="2">
        <v>6</v>
      </c>
      <c r="B2002" s="2" t="s">
        <v>243</v>
      </c>
      <c r="C2002" s="2" t="s">
        <v>179</v>
      </c>
      <c r="D2002" s="3">
        <v>17258.06</v>
      </c>
      <c r="E2002" s="3">
        <v>26486.5</v>
      </c>
      <c r="F2002" s="2">
        <v>1</v>
      </c>
      <c r="G2002" s="2">
        <v>1</v>
      </c>
      <c r="H2002" s="2">
        <f t="shared" si="31"/>
        <v>0</v>
      </c>
      <c r="I2002" s="2" t="s">
        <v>113</v>
      </c>
      <c r="J2002" s="2" t="s">
        <v>59</v>
      </c>
    </row>
    <row r="2003" ht="19" customHeight="1" spans="1:10">
      <c r="A2003" s="2">
        <v>6</v>
      </c>
      <c r="B2003" s="2" t="s">
        <v>246</v>
      </c>
      <c r="C2003" s="2" t="s">
        <v>179</v>
      </c>
      <c r="D2003" s="3">
        <v>4333.33</v>
      </c>
      <c r="E2003" s="3">
        <v>159.8</v>
      </c>
      <c r="F2003" s="2">
        <v>0</v>
      </c>
      <c r="G2003" s="2">
        <v>0</v>
      </c>
      <c r="H2003" s="2">
        <f t="shared" si="31"/>
        <v>0</v>
      </c>
      <c r="I2003" s="2" t="s">
        <v>59</v>
      </c>
      <c r="J2003" s="2" t="s">
        <v>59</v>
      </c>
    </row>
    <row r="2004" ht="19" customHeight="1" spans="1:10">
      <c r="A2004" s="2">
        <v>6</v>
      </c>
      <c r="B2004" s="2" t="s">
        <v>248</v>
      </c>
      <c r="C2004" s="2" t="s">
        <v>179</v>
      </c>
      <c r="D2004" s="3">
        <v>18569.9</v>
      </c>
      <c r="E2004" s="3">
        <v>17084.3</v>
      </c>
      <c r="F2004" s="2">
        <v>0</v>
      </c>
      <c r="G2004" s="2">
        <v>0</v>
      </c>
      <c r="H2004" s="2">
        <f t="shared" si="31"/>
        <v>0</v>
      </c>
      <c r="I2004" s="2" t="s">
        <v>113</v>
      </c>
      <c r="J2004" s="2" t="s">
        <v>59</v>
      </c>
    </row>
    <row r="2005" ht="19" customHeight="1" spans="1:10">
      <c r="A2005" s="2">
        <v>6</v>
      </c>
      <c r="B2005" s="2" t="s">
        <v>251</v>
      </c>
      <c r="C2005" s="2" t="s">
        <v>179</v>
      </c>
      <c r="D2005" s="3">
        <v>4500</v>
      </c>
      <c r="E2005" s="3">
        <v>1779.6</v>
      </c>
      <c r="F2005" s="2">
        <v>0</v>
      </c>
      <c r="G2005" s="2">
        <v>0</v>
      </c>
      <c r="H2005" s="2">
        <f t="shared" si="31"/>
        <v>0</v>
      </c>
      <c r="I2005" s="2" t="s">
        <v>59</v>
      </c>
      <c r="J2005" s="2" t="s">
        <v>59</v>
      </c>
    </row>
    <row r="2006" ht="19" customHeight="1" spans="1:10">
      <c r="A2006" s="2">
        <v>6</v>
      </c>
      <c r="B2006" s="2" t="s">
        <v>254</v>
      </c>
      <c r="C2006" s="2" t="s">
        <v>179</v>
      </c>
      <c r="D2006" s="3">
        <v>18000</v>
      </c>
      <c r="E2006" s="3">
        <v>24144.1</v>
      </c>
      <c r="F2006" s="2">
        <v>2</v>
      </c>
      <c r="G2006" s="2">
        <v>0</v>
      </c>
      <c r="H2006" s="2">
        <f t="shared" si="31"/>
        <v>2</v>
      </c>
      <c r="I2006" s="2" t="s">
        <v>113</v>
      </c>
      <c r="J2006" s="2" t="s">
        <v>59</v>
      </c>
    </row>
    <row r="2007" ht="19" customHeight="1" spans="1:10">
      <c r="A2007" s="2">
        <v>6</v>
      </c>
      <c r="B2007" s="2" t="s">
        <v>3232</v>
      </c>
      <c r="C2007" s="2" t="s">
        <v>179</v>
      </c>
      <c r="D2007" s="3">
        <v>25161.29</v>
      </c>
      <c r="E2007" s="3">
        <v>29208.5</v>
      </c>
      <c r="F2007" s="2">
        <v>0</v>
      </c>
      <c r="G2007" s="2">
        <v>2</v>
      </c>
      <c r="H2007" s="2">
        <f t="shared" si="31"/>
        <v>0</v>
      </c>
      <c r="I2007" s="2" t="s">
        <v>113</v>
      </c>
      <c r="J2007" s="2" t="s">
        <v>59</v>
      </c>
    </row>
    <row r="2008" ht="19" customHeight="1" spans="1:10">
      <c r="A2008" s="2">
        <v>6</v>
      </c>
      <c r="B2008" s="2" t="s">
        <v>258</v>
      </c>
      <c r="C2008" s="2" t="s">
        <v>179</v>
      </c>
      <c r="D2008" s="3">
        <v>5483.87</v>
      </c>
      <c r="E2008" s="3">
        <v>9514.42</v>
      </c>
      <c r="F2008" s="2">
        <v>0</v>
      </c>
      <c r="G2008" s="2">
        <v>0</v>
      </c>
      <c r="H2008" s="2">
        <f t="shared" si="31"/>
        <v>0</v>
      </c>
      <c r="I2008" s="2" t="s">
        <v>113</v>
      </c>
      <c r="J2008" s="2" t="s">
        <v>59</v>
      </c>
    </row>
    <row r="2009" ht="19" customHeight="1" spans="1:10">
      <c r="A2009" s="2">
        <v>6</v>
      </c>
      <c r="B2009" s="2" t="s">
        <v>93</v>
      </c>
      <c r="C2009" s="2" t="s">
        <v>179</v>
      </c>
      <c r="D2009" s="3">
        <v>13948.39</v>
      </c>
      <c r="E2009" s="3">
        <v>6436.9</v>
      </c>
      <c r="F2009" s="2">
        <v>0</v>
      </c>
      <c r="G2009" s="2">
        <v>0</v>
      </c>
      <c r="H2009" s="2">
        <f t="shared" si="31"/>
        <v>0</v>
      </c>
      <c r="I2009" s="2" t="s">
        <v>59</v>
      </c>
      <c r="J2009" s="2" t="s">
        <v>59</v>
      </c>
    </row>
    <row r="2010" ht="19" customHeight="1" spans="1:10">
      <c r="A2010" s="2">
        <v>6</v>
      </c>
      <c r="B2010" s="2" t="s">
        <v>263</v>
      </c>
      <c r="C2010" s="2" t="s">
        <v>179</v>
      </c>
      <c r="D2010" s="3">
        <v>18000</v>
      </c>
      <c r="E2010" s="3">
        <v>33541</v>
      </c>
      <c r="F2010" s="2">
        <v>5</v>
      </c>
      <c r="G2010" s="2">
        <v>3</v>
      </c>
      <c r="H2010" s="2">
        <f t="shared" si="31"/>
        <v>2</v>
      </c>
      <c r="I2010" s="2" t="s">
        <v>113</v>
      </c>
      <c r="J2010" s="2" t="s">
        <v>59</v>
      </c>
    </row>
    <row r="2011" ht="19" customHeight="1" spans="1:10">
      <c r="A2011" s="2">
        <v>6</v>
      </c>
      <c r="B2011" s="2" t="s">
        <v>264</v>
      </c>
      <c r="C2011" s="2" t="s">
        <v>179</v>
      </c>
      <c r="D2011" s="3">
        <v>9774.19</v>
      </c>
      <c r="E2011" s="3">
        <v>14797.6</v>
      </c>
      <c r="F2011" s="2">
        <v>1</v>
      </c>
      <c r="G2011" s="2">
        <v>1</v>
      </c>
      <c r="H2011" s="2">
        <f t="shared" si="31"/>
        <v>0</v>
      </c>
      <c r="I2011" s="2" t="s">
        <v>113</v>
      </c>
      <c r="J2011" s="2" t="s">
        <v>59</v>
      </c>
    </row>
    <row r="2012" ht="19" customHeight="1" spans="1:10">
      <c r="A2012" s="2">
        <v>6</v>
      </c>
      <c r="B2012" s="2" t="s">
        <v>267</v>
      </c>
      <c r="C2012" s="2" t="s">
        <v>179</v>
      </c>
      <c r="D2012" s="3">
        <v>18000</v>
      </c>
      <c r="E2012" s="3">
        <v>16987.7</v>
      </c>
      <c r="F2012" s="2">
        <v>0</v>
      </c>
      <c r="G2012" s="2">
        <v>1</v>
      </c>
      <c r="H2012" s="2">
        <f t="shared" si="31"/>
        <v>0</v>
      </c>
      <c r="I2012" s="2" t="s">
        <v>113</v>
      </c>
      <c r="J2012" s="2" t="s">
        <v>59</v>
      </c>
    </row>
    <row r="2013" ht="19" customHeight="1" spans="1:10">
      <c r="A2013" s="2">
        <v>6</v>
      </c>
      <c r="B2013" s="2" t="s">
        <v>425</v>
      </c>
      <c r="C2013" s="2" t="s">
        <v>179</v>
      </c>
      <c r="D2013" s="3">
        <v>18000</v>
      </c>
      <c r="E2013" s="3">
        <v>18517.7</v>
      </c>
      <c r="F2013" s="2">
        <v>0</v>
      </c>
      <c r="G2013" s="2">
        <v>0</v>
      </c>
      <c r="H2013" s="2">
        <f t="shared" si="31"/>
        <v>0</v>
      </c>
      <c r="I2013" s="2" t="s">
        <v>113</v>
      </c>
      <c r="J2013" s="2" t="s">
        <v>59</v>
      </c>
    </row>
    <row r="2014" ht="19" customHeight="1" spans="1:10">
      <c r="A2014" s="2">
        <v>6</v>
      </c>
      <c r="B2014" s="2" t="s">
        <v>269</v>
      </c>
      <c r="C2014" s="2" t="s">
        <v>179</v>
      </c>
      <c r="D2014" s="3">
        <v>18000</v>
      </c>
      <c r="E2014" s="3">
        <v>36243.1</v>
      </c>
      <c r="F2014" s="2">
        <v>6</v>
      </c>
      <c r="G2014" s="2">
        <v>4</v>
      </c>
      <c r="H2014" s="2">
        <f t="shared" si="31"/>
        <v>2</v>
      </c>
      <c r="I2014" s="2" t="s">
        <v>113</v>
      </c>
      <c r="J2014" s="2" t="s">
        <v>59</v>
      </c>
    </row>
    <row r="2015" ht="19" customHeight="1" spans="1:10">
      <c r="A2015" s="2">
        <v>6</v>
      </c>
      <c r="B2015" s="2" t="s">
        <v>271</v>
      </c>
      <c r="C2015" s="2" t="s">
        <v>179</v>
      </c>
      <c r="D2015" s="3">
        <v>18000</v>
      </c>
      <c r="E2015" s="3">
        <v>22701</v>
      </c>
      <c r="F2015" s="2">
        <v>1</v>
      </c>
      <c r="G2015" s="2">
        <v>1</v>
      </c>
      <c r="H2015" s="2">
        <f t="shared" si="31"/>
        <v>0</v>
      </c>
      <c r="I2015" s="2" t="s">
        <v>113</v>
      </c>
      <c r="J2015" s="2" t="s">
        <v>59</v>
      </c>
    </row>
    <row r="2016" ht="19" customHeight="1" spans="1:10">
      <c r="A2016" s="2">
        <v>6</v>
      </c>
      <c r="B2016" s="2" t="s">
        <v>3356</v>
      </c>
      <c r="C2016" s="2" t="s">
        <v>179</v>
      </c>
      <c r="D2016" s="3">
        <v>15100</v>
      </c>
      <c r="E2016" s="3">
        <v>27352.8</v>
      </c>
      <c r="F2016" s="2">
        <v>4</v>
      </c>
      <c r="G2016" s="2">
        <v>4</v>
      </c>
      <c r="H2016" s="2">
        <f t="shared" si="31"/>
        <v>0</v>
      </c>
      <c r="I2016" s="2" t="s">
        <v>113</v>
      </c>
      <c r="J2016" s="2" t="s">
        <v>59</v>
      </c>
    </row>
    <row r="2017" ht="19" customHeight="1" spans="1:10">
      <c r="A2017" s="2">
        <v>6</v>
      </c>
      <c r="B2017" s="2" t="s">
        <v>272</v>
      </c>
      <c r="C2017" s="2" t="s">
        <v>179</v>
      </c>
      <c r="D2017" s="3">
        <v>18000</v>
      </c>
      <c r="E2017" s="3">
        <v>35259.2</v>
      </c>
      <c r="F2017" s="2">
        <v>5</v>
      </c>
      <c r="G2017" s="2">
        <v>4</v>
      </c>
      <c r="H2017" s="2">
        <f t="shared" si="31"/>
        <v>1</v>
      </c>
      <c r="I2017" s="2" t="s">
        <v>113</v>
      </c>
      <c r="J2017" s="2" t="s">
        <v>59</v>
      </c>
    </row>
    <row r="2018" ht="19" customHeight="1" spans="1:10">
      <c r="A2018" s="2">
        <v>6</v>
      </c>
      <c r="B2018" s="2" t="s">
        <v>702</v>
      </c>
      <c r="C2018" s="2" t="s">
        <v>179</v>
      </c>
      <c r="D2018" s="3">
        <v>11612.9</v>
      </c>
      <c r="E2018" s="3">
        <v>30168.3</v>
      </c>
      <c r="F2018" s="2">
        <v>6</v>
      </c>
      <c r="G2018" s="2">
        <v>2</v>
      </c>
      <c r="H2018" s="2">
        <f t="shared" si="31"/>
        <v>4</v>
      </c>
      <c r="I2018" s="2" t="s">
        <v>113</v>
      </c>
      <c r="J2018" s="2" t="s">
        <v>59</v>
      </c>
    </row>
    <row r="2019" ht="19" customHeight="1" spans="1:10">
      <c r="A2019" s="2">
        <v>6</v>
      </c>
      <c r="B2019" s="2" t="s">
        <v>3399</v>
      </c>
      <c r="C2019" s="2" t="s">
        <v>179</v>
      </c>
      <c r="D2019" s="3">
        <v>5100</v>
      </c>
      <c r="E2019" s="3">
        <v>5150</v>
      </c>
      <c r="F2019" s="2">
        <v>0</v>
      </c>
      <c r="G2019" s="2">
        <v>0</v>
      </c>
      <c r="H2019" s="2">
        <f t="shared" si="31"/>
        <v>0</v>
      </c>
      <c r="I2019" s="2" t="s">
        <v>113</v>
      </c>
      <c r="J2019" s="2" t="s">
        <v>59</v>
      </c>
    </row>
    <row r="2020" ht="19" customHeight="1" spans="1:10">
      <c r="A2020" s="2">
        <v>6</v>
      </c>
      <c r="B2020" s="2" t="s">
        <v>273</v>
      </c>
      <c r="C2020" s="2" t="s">
        <v>274</v>
      </c>
      <c r="D2020" s="3">
        <v>14666.67</v>
      </c>
      <c r="E2020" s="3">
        <v>14471.8</v>
      </c>
      <c r="F2020" s="2">
        <v>0</v>
      </c>
      <c r="G2020" s="2">
        <v>0</v>
      </c>
      <c r="H2020" s="2">
        <f t="shared" si="31"/>
        <v>0</v>
      </c>
      <c r="I2020" s="2" t="s">
        <v>113</v>
      </c>
      <c r="J2020" s="2" t="s">
        <v>59</v>
      </c>
    </row>
    <row r="2021" ht="19" customHeight="1" spans="1:10">
      <c r="A2021" s="2">
        <v>6</v>
      </c>
      <c r="B2021" s="2" t="s">
        <v>279</v>
      </c>
      <c r="C2021" s="2" t="s">
        <v>274</v>
      </c>
      <c r="D2021" s="3">
        <v>14000</v>
      </c>
      <c r="E2021" s="3">
        <v>13576.3</v>
      </c>
      <c r="F2021" s="2">
        <v>0</v>
      </c>
      <c r="G2021" s="2">
        <v>0</v>
      </c>
      <c r="H2021" s="2">
        <f t="shared" si="31"/>
        <v>0</v>
      </c>
      <c r="I2021" s="2" t="s">
        <v>113</v>
      </c>
      <c r="J2021" s="2" t="s">
        <v>59</v>
      </c>
    </row>
    <row r="2022" ht="19" customHeight="1" spans="1:10">
      <c r="A2022" s="2">
        <v>6</v>
      </c>
      <c r="B2022" s="2" t="s">
        <v>3504</v>
      </c>
      <c r="C2022" s="2" t="s">
        <v>274</v>
      </c>
      <c r="D2022" s="3">
        <v>15967.74</v>
      </c>
      <c r="E2022" s="3">
        <v>18073.3</v>
      </c>
      <c r="F2022" s="2">
        <v>0</v>
      </c>
      <c r="G2022" s="2">
        <v>0</v>
      </c>
      <c r="H2022" s="2">
        <f t="shared" si="31"/>
        <v>0</v>
      </c>
      <c r="I2022" s="2" t="s">
        <v>113</v>
      </c>
      <c r="J2022" s="2" t="s">
        <v>59</v>
      </c>
    </row>
    <row r="2023" ht="19" customHeight="1" spans="1:10">
      <c r="A2023" s="2">
        <v>6</v>
      </c>
      <c r="B2023" s="2" t="s">
        <v>3652</v>
      </c>
      <c r="C2023" s="2" t="s">
        <v>274</v>
      </c>
      <c r="D2023" s="3">
        <v>14500</v>
      </c>
      <c r="E2023" s="3">
        <v>17267.2</v>
      </c>
      <c r="F2023" s="2">
        <v>0</v>
      </c>
      <c r="G2023" s="2">
        <v>0</v>
      </c>
      <c r="H2023" s="2">
        <f t="shared" si="31"/>
        <v>0</v>
      </c>
      <c r="I2023" s="2" t="s">
        <v>113</v>
      </c>
      <c r="J2023" s="2" t="s">
        <v>59</v>
      </c>
    </row>
    <row r="2024" ht="19" customHeight="1" spans="1:10">
      <c r="A2024" s="2">
        <v>6</v>
      </c>
      <c r="B2024" s="2" t="s">
        <v>280</v>
      </c>
      <c r="C2024" s="2" t="s">
        <v>274</v>
      </c>
      <c r="D2024" s="3">
        <v>14500</v>
      </c>
      <c r="E2024" s="3">
        <v>11126.2</v>
      </c>
      <c r="F2024" s="2">
        <v>0</v>
      </c>
      <c r="G2024" s="2">
        <v>0</v>
      </c>
      <c r="H2024" s="2">
        <f t="shared" si="31"/>
        <v>0</v>
      </c>
      <c r="I2024" s="2" t="s">
        <v>113</v>
      </c>
      <c r="J2024" s="2" t="s">
        <v>59</v>
      </c>
    </row>
    <row r="2025" ht="19" customHeight="1" spans="1:10">
      <c r="A2025" s="2">
        <v>6</v>
      </c>
      <c r="B2025" s="2" t="s">
        <v>3656</v>
      </c>
      <c r="C2025" s="2" t="s">
        <v>274</v>
      </c>
      <c r="D2025" s="3">
        <v>14000</v>
      </c>
      <c r="E2025" s="3">
        <v>12702.5</v>
      </c>
      <c r="F2025" s="2">
        <v>0</v>
      </c>
      <c r="G2025" s="2">
        <v>0</v>
      </c>
      <c r="H2025" s="2">
        <f t="shared" si="31"/>
        <v>0</v>
      </c>
      <c r="I2025" s="2" t="s">
        <v>113</v>
      </c>
      <c r="J2025" s="2" t="s">
        <v>59</v>
      </c>
    </row>
    <row r="2026" ht="19" customHeight="1" spans="1:10">
      <c r="A2026" s="2">
        <v>6</v>
      </c>
      <c r="B2026" s="2" t="s">
        <v>281</v>
      </c>
      <c r="C2026" s="2" t="s">
        <v>274</v>
      </c>
      <c r="D2026" s="3">
        <v>14000</v>
      </c>
      <c r="E2026" s="3">
        <v>13994.9</v>
      </c>
      <c r="F2026" s="2">
        <v>0</v>
      </c>
      <c r="G2026" s="2">
        <v>0</v>
      </c>
      <c r="H2026" s="2">
        <f t="shared" si="31"/>
        <v>0</v>
      </c>
      <c r="I2026" s="2" t="s">
        <v>113</v>
      </c>
      <c r="J2026" s="2" t="s">
        <v>59</v>
      </c>
    </row>
    <row r="2027" ht="19" customHeight="1" spans="1:10">
      <c r="A2027" s="2">
        <v>6</v>
      </c>
      <c r="B2027" s="2" t="s">
        <v>283</v>
      </c>
      <c r="C2027" s="2" t="s">
        <v>274</v>
      </c>
      <c r="D2027" s="3">
        <v>18000</v>
      </c>
      <c r="E2027" s="3">
        <v>20008.4</v>
      </c>
      <c r="F2027" s="2">
        <v>0</v>
      </c>
      <c r="G2027" s="2">
        <v>0</v>
      </c>
      <c r="H2027" s="2">
        <f t="shared" si="31"/>
        <v>0</v>
      </c>
      <c r="I2027" s="2" t="s">
        <v>113</v>
      </c>
      <c r="J2027" s="2" t="s">
        <v>59</v>
      </c>
    </row>
    <row r="2028" ht="19" customHeight="1" spans="1:10">
      <c r="A2028" s="2">
        <v>6</v>
      </c>
      <c r="B2028" s="2" t="s">
        <v>286</v>
      </c>
      <c r="C2028" s="2" t="s">
        <v>274</v>
      </c>
      <c r="D2028" s="3">
        <v>14000</v>
      </c>
      <c r="E2028" s="3">
        <v>34250.75</v>
      </c>
      <c r="F2028" s="2">
        <v>4</v>
      </c>
      <c r="G2028" s="2">
        <v>1</v>
      </c>
      <c r="H2028" s="2">
        <f t="shared" si="31"/>
        <v>3</v>
      </c>
      <c r="I2028" s="2" t="s">
        <v>113</v>
      </c>
      <c r="J2028" s="2" t="s">
        <v>59</v>
      </c>
    </row>
    <row r="2029" ht="19" customHeight="1" spans="1:10">
      <c r="A2029" s="2">
        <v>6</v>
      </c>
      <c r="B2029" s="2" t="s">
        <v>252</v>
      </c>
      <c r="C2029" s="2" t="s">
        <v>274</v>
      </c>
      <c r="D2029" s="3">
        <v>11333.34</v>
      </c>
      <c r="E2029" s="3">
        <v>8926.47</v>
      </c>
      <c r="F2029" s="2">
        <v>0</v>
      </c>
      <c r="G2029" s="2">
        <v>0</v>
      </c>
      <c r="H2029" s="2">
        <f t="shared" si="31"/>
        <v>0</v>
      </c>
      <c r="I2029" s="2" t="s">
        <v>59</v>
      </c>
      <c r="J2029" s="2" t="s">
        <v>59</v>
      </c>
    </row>
    <row r="2030" ht="19" customHeight="1" spans="1:10">
      <c r="A2030" s="2">
        <v>6</v>
      </c>
      <c r="B2030" s="2" t="s">
        <v>288</v>
      </c>
      <c r="C2030" s="2" t="s">
        <v>274</v>
      </c>
      <c r="D2030" s="3">
        <v>18000</v>
      </c>
      <c r="E2030" s="3">
        <v>17836.4</v>
      </c>
      <c r="F2030" s="2">
        <v>0</v>
      </c>
      <c r="G2030" s="2">
        <v>0</v>
      </c>
      <c r="H2030" s="2">
        <f t="shared" si="31"/>
        <v>0</v>
      </c>
      <c r="I2030" s="2" t="s">
        <v>113</v>
      </c>
      <c r="J2030" s="2" t="s">
        <v>59</v>
      </c>
    </row>
    <row r="2031" ht="19" customHeight="1" spans="1:10">
      <c r="A2031" s="2">
        <v>6</v>
      </c>
      <c r="B2031" s="2" t="s">
        <v>386</v>
      </c>
      <c r="C2031" s="2" t="s">
        <v>274</v>
      </c>
      <c r="D2031" s="3">
        <v>2424.73</v>
      </c>
      <c r="E2031" s="3">
        <v>4019.05</v>
      </c>
      <c r="F2031" s="2">
        <v>0</v>
      </c>
      <c r="G2031" s="2">
        <v>0</v>
      </c>
      <c r="H2031" s="2">
        <f t="shared" si="31"/>
        <v>0</v>
      </c>
      <c r="I2031" s="2" t="s">
        <v>113</v>
      </c>
      <c r="J2031" s="2" t="s">
        <v>59</v>
      </c>
    </row>
    <row r="2032" ht="19" customHeight="1" spans="1:10">
      <c r="A2032" s="2">
        <v>6</v>
      </c>
      <c r="B2032" s="2" t="s">
        <v>394</v>
      </c>
      <c r="C2032" s="2" t="s">
        <v>274</v>
      </c>
      <c r="D2032" s="3">
        <v>9833.34</v>
      </c>
      <c r="E2032" s="3">
        <v>9840.54</v>
      </c>
      <c r="F2032" s="2">
        <v>0</v>
      </c>
      <c r="G2032" s="2">
        <v>0</v>
      </c>
      <c r="H2032" s="2">
        <f t="shared" si="31"/>
        <v>0</v>
      </c>
      <c r="I2032" s="2" t="s">
        <v>113</v>
      </c>
      <c r="J2032" s="2" t="s">
        <v>59</v>
      </c>
    </row>
    <row r="2033" ht="19" customHeight="1" spans="1:10">
      <c r="A2033" s="2">
        <v>6</v>
      </c>
      <c r="B2033" s="2" t="s">
        <v>289</v>
      </c>
      <c r="C2033" s="2" t="s">
        <v>274</v>
      </c>
      <c r="D2033" s="3">
        <v>14000</v>
      </c>
      <c r="E2033" s="3">
        <v>33742.09</v>
      </c>
      <c r="F2033" s="2">
        <v>3</v>
      </c>
      <c r="G2033" s="2">
        <v>1</v>
      </c>
      <c r="H2033" s="2">
        <f t="shared" si="31"/>
        <v>2</v>
      </c>
      <c r="I2033" s="2" t="s">
        <v>113</v>
      </c>
      <c r="J2033" s="2" t="s">
        <v>59</v>
      </c>
    </row>
    <row r="2034" ht="19" customHeight="1" spans="1:10">
      <c r="A2034" s="2">
        <v>6</v>
      </c>
      <c r="B2034" s="2" t="s">
        <v>290</v>
      </c>
      <c r="C2034" s="2" t="s">
        <v>274</v>
      </c>
      <c r="D2034" s="3">
        <v>14666.67</v>
      </c>
      <c r="E2034" s="3">
        <v>18175.1</v>
      </c>
      <c r="F2034" s="2">
        <v>0</v>
      </c>
      <c r="G2034" s="2">
        <v>1</v>
      </c>
      <c r="H2034" s="2">
        <f t="shared" si="31"/>
        <v>0</v>
      </c>
      <c r="I2034" s="2" t="s">
        <v>113</v>
      </c>
      <c r="J2034" s="2" t="s">
        <v>59</v>
      </c>
    </row>
    <row r="2035" ht="19" customHeight="1" spans="1:10">
      <c r="A2035" s="2">
        <v>6</v>
      </c>
      <c r="B2035" s="2" t="s">
        <v>291</v>
      </c>
      <c r="C2035" s="2" t="s">
        <v>274</v>
      </c>
      <c r="D2035" s="3">
        <v>18000</v>
      </c>
      <c r="E2035" s="3">
        <v>19607.7</v>
      </c>
      <c r="F2035" s="2">
        <v>0</v>
      </c>
      <c r="G2035" s="2">
        <v>1</v>
      </c>
      <c r="H2035" s="2">
        <f t="shared" si="31"/>
        <v>0</v>
      </c>
      <c r="I2035" s="2" t="s">
        <v>113</v>
      </c>
      <c r="J2035" s="2" t="s">
        <v>59</v>
      </c>
    </row>
    <row r="2036" ht="19" customHeight="1" spans="1:10">
      <c r="A2036" s="2">
        <v>6</v>
      </c>
      <c r="B2036" s="2" t="s">
        <v>292</v>
      </c>
      <c r="C2036" s="2" t="s">
        <v>274</v>
      </c>
      <c r="D2036" s="3">
        <v>14000</v>
      </c>
      <c r="E2036" s="3">
        <v>26748.66</v>
      </c>
      <c r="F2036" s="2">
        <v>2</v>
      </c>
      <c r="G2036" s="2">
        <v>1</v>
      </c>
      <c r="H2036" s="2">
        <f t="shared" si="31"/>
        <v>1</v>
      </c>
      <c r="I2036" s="2" t="s">
        <v>113</v>
      </c>
      <c r="J2036" s="2" t="s">
        <v>59</v>
      </c>
    </row>
    <row r="2037" ht="19" customHeight="1" spans="1:10">
      <c r="A2037" s="2">
        <v>6</v>
      </c>
      <c r="B2037" s="2" t="s">
        <v>414</v>
      </c>
      <c r="C2037" s="2" t="s">
        <v>274</v>
      </c>
      <c r="D2037" s="3">
        <v>16129.03</v>
      </c>
      <c r="E2037" s="3">
        <v>16758.81</v>
      </c>
      <c r="F2037" s="2">
        <v>0</v>
      </c>
      <c r="G2037" s="2">
        <v>0</v>
      </c>
      <c r="H2037" s="2">
        <f t="shared" si="31"/>
        <v>0</v>
      </c>
      <c r="I2037" s="2" t="s">
        <v>113</v>
      </c>
      <c r="J2037" s="2" t="s">
        <v>59</v>
      </c>
    </row>
    <row r="2038" ht="19" customHeight="1" spans="1:10">
      <c r="A2038" s="2">
        <v>6</v>
      </c>
      <c r="B2038" s="2" t="s">
        <v>298</v>
      </c>
      <c r="C2038" s="2" t="s">
        <v>274</v>
      </c>
      <c r="D2038" s="3">
        <v>18000</v>
      </c>
      <c r="E2038" s="3">
        <v>26772.3</v>
      </c>
      <c r="F2038" s="2">
        <v>2</v>
      </c>
      <c r="G2038" s="2">
        <v>1</v>
      </c>
      <c r="H2038" s="2">
        <f t="shared" si="31"/>
        <v>1</v>
      </c>
      <c r="I2038" s="2" t="s">
        <v>113</v>
      </c>
      <c r="J2038" s="2" t="s">
        <v>59</v>
      </c>
    </row>
    <row r="2039" ht="19" customHeight="1" spans="1:10">
      <c r="A2039" s="2">
        <v>6</v>
      </c>
      <c r="B2039" s="2" t="s">
        <v>308</v>
      </c>
      <c r="C2039" s="2" t="s">
        <v>274</v>
      </c>
      <c r="D2039" s="3">
        <v>18000</v>
      </c>
      <c r="E2039" s="3">
        <v>25734.3</v>
      </c>
      <c r="F2039" s="2">
        <v>2</v>
      </c>
      <c r="G2039" s="2">
        <v>2</v>
      </c>
      <c r="H2039" s="2">
        <f t="shared" si="31"/>
        <v>0</v>
      </c>
      <c r="I2039" s="2" t="s">
        <v>113</v>
      </c>
      <c r="J2039" s="2" t="s">
        <v>59</v>
      </c>
    </row>
    <row r="2040" ht="19" customHeight="1" spans="1:10">
      <c r="A2040" s="2">
        <v>6</v>
      </c>
      <c r="B2040" s="2" t="s">
        <v>309</v>
      </c>
      <c r="C2040" s="2" t="s">
        <v>274</v>
      </c>
      <c r="D2040" s="3">
        <v>9580.65</v>
      </c>
      <c r="E2040" s="3">
        <v>22167.5</v>
      </c>
      <c r="F2040" s="2">
        <v>4</v>
      </c>
      <c r="G2040" s="2">
        <v>1</v>
      </c>
      <c r="H2040" s="2">
        <f t="shared" si="31"/>
        <v>3</v>
      </c>
      <c r="I2040" s="2" t="s">
        <v>113</v>
      </c>
      <c r="J2040" s="2" t="s">
        <v>59</v>
      </c>
    </row>
    <row r="2041" ht="19" customHeight="1" spans="1:10">
      <c r="A2041" s="2">
        <v>6</v>
      </c>
      <c r="B2041" s="2" t="s">
        <v>3473</v>
      </c>
      <c r="C2041" s="2" t="s">
        <v>3104</v>
      </c>
      <c r="D2041" s="3">
        <v>18387.1</v>
      </c>
      <c r="E2041" s="3">
        <v>29597</v>
      </c>
      <c r="F2041" s="2">
        <v>1</v>
      </c>
      <c r="G2041" s="2">
        <v>0</v>
      </c>
      <c r="H2041" s="2">
        <f t="shared" si="31"/>
        <v>1</v>
      </c>
      <c r="I2041" s="2" t="s">
        <v>113</v>
      </c>
      <c r="J2041" s="2" t="s">
        <v>59</v>
      </c>
    </row>
    <row r="2042" ht="19" customHeight="1" spans="1:10">
      <c r="A2042" s="2">
        <v>6</v>
      </c>
      <c r="B2042" s="2" t="s">
        <v>61</v>
      </c>
      <c r="C2042" s="2" t="s">
        <v>3104</v>
      </c>
      <c r="D2042" s="3">
        <v>18000</v>
      </c>
      <c r="E2042" s="3">
        <v>23373.1</v>
      </c>
      <c r="F2042" s="2">
        <v>0</v>
      </c>
      <c r="G2042" s="2">
        <v>0</v>
      </c>
      <c r="H2042" s="2">
        <f t="shared" si="31"/>
        <v>0</v>
      </c>
      <c r="I2042" s="2" t="s">
        <v>113</v>
      </c>
      <c r="J2042" s="2" t="s">
        <v>59</v>
      </c>
    </row>
    <row r="2043" ht="19" customHeight="1" spans="1:10">
      <c r="A2043" s="2">
        <v>6</v>
      </c>
      <c r="B2043" s="2" t="s">
        <v>3692</v>
      </c>
      <c r="C2043" s="2" t="s">
        <v>3104</v>
      </c>
      <c r="D2043" s="3">
        <v>10833.33</v>
      </c>
      <c r="E2043" s="3">
        <v>4937.3</v>
      </c>
      <c r="F2043" s="2">
        <v>0</v>
      </c>
      <c r="G2043" s="2">
        <v>0</v>
      </c>
      <c r="H2043" s="2">
        <f t="shared" si="31"/>
        <v>0</v>
      </c>
      <c r="I2043" s="2" t="s">
        <v>59</v>
      </c>
      <c r="J2043" s="2" t="s">
        <v>59</v>
      </c>
    </row>
    <row r="2044" ht="19" customHeight="1" spans="1:10">
      <c r="A2044" s="2">
        <v>6</v>
      </c>
      <c r="B2044" s="2" t="s">
        <v>3706</v>
      </c>
      <c r="C2044" s="2" t="s">
        <v>3104</v>
      </c>
      <c r="D2044" s="3">
        <v>10833.33</v>
      </c>
      <c r="E2044" s="3">
        <v>18320.1</v>
      </c>
      <c r="F2044" s="2">
        <v>1</v>
      </c>
      <c r="G2044" s="2">
        <v>0</v>
      </c>
      <c r="H2044" s="2">
        <f t="shared" si="31"/>
        <v>1</v>
      </c>
      <c r="I2044" s="2" t="s">
        <v>113</v>
      </c>
      <c r="J2044" s="2" t="s">
        <v>59</v>
      </c>
    </row>
    <row r="2045" ht="19" customHeight="1" spans="1:10">
      <c r="A2045" s="2">
        <v>6</v>
      </c>
      <c r="B2045" s="2" t="s">
        <v>3255</v>
      </c>
      <c r="C2045" s="2" t="s">
        <v>3104</v>
      </c>
      <c r="D2045" s="3">
        <v>11506.46</v>
      </c>
      <c r="E2045" s="3">
        <v>22919.9</v>
      </c>
      <c r="F2045" s="2">
        <v>3</v>
      </c>
      <c r="G2045" s="2">
        <v>1</v>
      </c>
      <c r="H2045" s="2">
        <f t="shared" si="31"/>
        <v>2</v>
      </c>
      <c r="I2045" s="2" t="s">
        <v>59</v>
      </c>
      <c r="J2045" s="2" t="s">
        <v>59</v>
      </c>
    </row>
    <row r="2046" ht="19" customHeight="1" spans="1:10">
      <c r="A2046" s="2">
        <v>6</v>
      </c>
      <c r="B2046" s="2" t="s">
        <v>3725</v>
      </c>
      <c r="C2046" s="2" t="s">
        <v>3104</v>
      </c>
      <c r="D2046" s="3">
        <v>10833.33</v>
      </c>
      <c r="E2046" s="3">
        <v>9097.5</v>
      </c>
      <c r="F2046" s="2">
        <v>0</v>
      </c>
      <c r="G2046" s="2">
        <v>0</v>
      </c>
      <c r="H2046" s="2">
        <f t="shared" si="31"/>
        <v>0</v>
      </c>
      <c r="I2046" s="2" t="s">
        <v>59</v>
      </c>
      <c r="J2046" s="2" t="s">
        <v>59</v>
      </c>
    </row>
    <row r="2047" ht="19" customHeight="1" spans="1:10">
      <c r="A2047" s="2">
        <v>6</v>
      </c>
      <c r="B2047" s="2" t="s">
        <v>3381</v>
      </c>
      <c r="C2047" s="2" t="s">
        <v>3104</v>
      </c>
      <c r="D2047" s="3">
        <v>17398.61</v>
      </c>
      <c r="E2047" s="3">
        <v>27698.6</v>
      </c>
      <c r="F2047" s="2">
        <v>3</v>
      </c>
      <c r="G2047" s="2">
        <v>3</v>
      </c>
      <c r="H2047" s="2">
        <f t="shared" si="31"/>
        <v>0</v>
      </c>
      <c r="I2047" s="2" t="s">
        <v>59</v>
      </c>
      <c r="J2047" s="2" t="s">
        <v>59</v>
      </c>
    </row>
    <row r="2048" ht="19" customHeight="1" spans="1:10">
      <c r="A2048" s="2">
        <v>6</v>
      </c>
      <c r="B2048" s="2" t="s">
        <v>3649</v>
      </c>
      <c r="C2048" s="2" t="s">
        <v>66</v>
      </c>
      <c r="D2048" s="3">
        <v>10666.67</v>
      </c>
      <c r="E2048" s="3">
        <v>10873</v>
      </c>
      <c r="F2048" s="2">
        <v>0</v>
      </c>
      <c r="G2048" s="2">
        <v>0</v>
      </c>
      <c r="H2048" s="2">
        <f t="shared" si="31"/>
        <v>0</v>
      </c>
      <c r="I2048" s="2" t="s">
        <v>113</v>
      </c>
      <c r="J2048" s="2" t="s">
        <v>59</v>
      </c>
    </row>
    <row r="2049" ht="19" customHeight="1" spans="1:10">
      <c r="A2049" s="2">
        <v>6</v>
      </c>
      <c r="B2049" s="2" t="s">
        <v>64</v>
      </c>
      <c r="C2049" s="2" t="s">
        <v>66</v>
      </c>
      <c r="D2049" s="3">
        <v>10166.67</v>
      </c>
      <c r="E2049" s="3">
        <v>9008.5</v>
      </c>
      <c r="F2049" s="2">
        <v>0</v>
      </c>
      <c r="G2049" s="2">
        <v>0</v>
      </c>
      <c r="H2049" s="2">
        <f t="shared" si="31"/>
        <v>0</v>
      </c>
      <c r="I2049" s="2" t="s">
        <v>59</v>
      </c>
      <c r="J2049" s="2" t="s">
        <v>59</v>
      </c>
    </row>
    <row r="2050" ht="19" customHeight="1" spans="1:10">
      <c r="A2050" s="2">
        <v>6</v>
      </c>
      <c r="B2050" s="2" t="s">
        <v>72</v>
      </c>
      <c r="C2050" s="2" t="s">
        <v>66</v>
      </c>
      <c r="D2050" s="3">
        <v>10166.67</v>
      </c>
      <c r="E2050" s="3">
        <v>7166.8</v>
      </c>
      <c r="F2050" s="2">
        <v>0</v>
      </c>
      <c r="G2050" s="2">
        <v>0</v>
      </c>
      <c r="H2050" s="2">
        <f t="shared" ref="H2050:H2113" si="32">MAX(0,F2050-G2050)</f>
        <v>0</v>
      </c>
      <c r="I2050" s="2" t="s">
        <v>59</v>
      </c>
      <c r="J2050" s="2" t="s">
        <v>59</v>
      </c>
    </row>
    <row r="2051" ht="19" customHeight="1" spans="1:10">
      <c r="A2051" s="2">
        <v>6</v>
      </c>
      <c r="B2051" s="2" t="s">
        <v>3506</v>
      </c>
      <c r="C2051" s="2" t="s">
        <v>66</v>
      </c>
      <c r="D2051" s="3">
        <v>10166.67</v>
      </c>
      <c r="E2051" s="3">
        <v>7261</v>
      </c>
      <c r="F2051" s="2">
        <v>0</v>
      </c>
      <c r="G2051" s="2">
        <v>0</v>
      </c>
      <c r="H2051" s="2">
        <f t="shared" si="32"/>
        <v>0</v>
      </c>
      <c r="I2051" s="2" t="s">
        <v>59</v>
      </c>
      <c r="J2051" s="2" t="s">
        <v>59</v>
      </c>
    </row>
    <row r="2052" ht="19" customHeight="1" spans="1:10">
      <c r="A2052" s="2">
        <v>6</v>
      </c>
      <c r="B2052" s="2" t="s">
        <v>3078</v>
      </c>
      <c r="C2052" s="2" t="s">
        <v>66</v>
      </c>
      <c r="D2052" s="3">
        <v>7651.61</v>
      </c>
      <c r="E2052" s="3">
        <v>378.3</v>
      </c>
      <c r="F2052" s="2">
        <v>0</v>
      </c>
      <c r="G2052" s="2">
        <v>0</v>
      </c>
      <c r="H2052" s="2">
        <f t="shared" si="32"/>
        <v>0</v>
      </c>
      <c r="I2052" s="2" t="s">
        <v>59</v>
      </c>
      <c r="J2052" s="2" t="s">
        <v>59</v>
      </c>
    </row>
    <row r="2053" ht="19" customHeight="1" spans="1:10">
      <c r="A2053" s="2">
        <v>6</v>
      </c>
      <c r="B2053" s="2" t="s">
        <v>3103</v>
      </c>
      <c r="C2053" s="2" t="s">
        <v>66</v>
      </c>
      <c r="D2053" s="3">
        <v>10006.45</v>
      </c>
      <c r="E2053" s="3">
        <v>15651.6</v>
      </c>
      <c r="F2053" s="2">
        <v>1</v>
      </c>
      <c r="G2053" s="2">
        <v>2</v>
      </c>
      <c r="H2053" s="2">
        <f t="shared" si="32"/>
        <v>0</v>
      </c>
      <c r="I2053" s="2" t="s">
        <v>113</v>
      </c>
      <c r="J2053" s="2" t="s">
        <v>59</v>
      </c>
    </row>
    <row r="2054" ht="19" customHeight="1" spans="1:10">
      <c r="A2054" s="2">
        <v>6</v>
      </c>
      <c r="B2054" s="2" t="s">
        <v>73</v>
      </c>
      <c r="C2054" s="2" t="s">
        <v>66</v>
      </c>
      <c r="D2054" s="3">
        <v>10000</v>
      </c>
      <c r="E2054" s="3">
        <v>7335.9</v>
      </c>
      <c r="F2054" s="2">
        <v>0</v>
      </c>
      <c r="G2054" s="2">
        <v>0</v>
      </c>
      <c r="H2054" s="2">
        <f t="shared" si="32"/>
        <v>0</v>
      </c>
      <c r="I2054" s="2" t="s">
        <v>59</v>
      </c>
      <c r="J2054" s="2" t="s">
        <v>59</v>
      </c>
    </row>
    <row r="2055" ht="19" customHeight="1" spans="1:10">
      <c r="A2055" s="2">
        <v>6</v>
      </c>
      <c r="B2055" s="2" t="s">
        <v>77</v>
      </c>
      <c r="C2055" s="2" t="s">
        <v>66</v>
      </c>
      <c r="D2055" s="3">
        <v>10548.39</v>
      </c>
      <c r="E2055" s="3">
        <v>29363.6</v>
      </c>
      <c r="F2055" s="2">
        <v>6</v>
      </c>
      <c r="G2055" s="2">
        <v>1</v>
      </c>
      <c r="H2055" s="2">
        <f t="shared" si="32"/>
        <v>5</v>
      </c>
      <c r="I2055" s="2" t="s">
        <v>113</v>
      </c>
      <c r="J2055" s="2" t="s">
        <v>59</v>
      </c>
    </row>
    <row r="2056" ht="19" customHeight="1" spans="1:10">
      <c r="A2056" s="2">
        <v>6</v>
      </c>
      <c r="B2056" s="2" t="s">
        <v>3122</v>
      </c>
      <c r="C2056" s="2" t="s">
        <v>66</v>
      </c>
      <c r="D2056" s="3">
        <v>14360.22</v>
      </c>
      <c r="E2056" s="3">
        <v>1472.52</v>
      </c>
      <c r="F2056" s="2">
        <v>0</v>
      </c>
      <c r="G2056" s="2">
        <v>0</v>
      </c>
      <c r="H2056" s="2">
        <f t="shared" si="32"/>
        <v>0</v>
      </c>
      <c r="I2056" s="2" t="s">
        <v>59</v>
      </c>
      <c r="J2056" s="2" t="s">
        <v>59</v>
      </c>
    </row>
    <row r="2057" ht="19" customHeight="1" spans="1:10">
      <c r="A2057" s="2">
        <v>6</v>
      </c>
      <c r="B2057" s="2" t="s">
        <v>3127</v>
      </c>
      <c r="C2057" s="2" t="s">
        <v>66</v>
      </c>
      <c r="D2057" s="3">
        <v>19193.55</v>
      </c>
      <c r="E2057" s="3">
        <v>12577</v>
      </c>
      <c r="F2057" s="2">
        <v>0</v>
      </c>
      <c r="G2057" s="2">
        <v>0</v>
      </c>
      <c r="H2057" s="2">
        <f t="shared" si="32"/>
        <v>0</v>
      </c>
      <c r="I2057" s="2" t="s">
        <v>59</v>
      </c>
      <c r="J2057" s="2" t="s">
        <v>59</v>
      </c>
    </row>
    <row r="2058" ht="19" customHeight="1" spans="1:10">
      <c r="A2058" s="2">
        <v>6</v>
      </c>
      <c r="B2058" s="2" t="s">
        <v>80</v>
      </c>
      <c r="C2058" s="2" t="s">
        <v>66</v>
      </c>
      <c r="D2058" s="3">
        <v>17419.35</v>
      </c>
      <c r="E2058" s="3">
        <v>26427.17</v>
      </c>
      <c r="F2058" s="2">
        <v>1</v>
      </c>
      <c r="G2058" s="2">
        <v>1</v>
      </c>
      <c r="H2058" s="2">
        <f t="shared" si="32"/>
        <v>0</v>
      </c>
      <c r="I2058" s="2" t="s">
        <v>113</v>
      </c>
      <c r="J2058" s="2" t="s">
        <v>59</v>
      </c>
    </row>
    <row r="2059" ht="19" customHeight="1" spans="1:10">
      <c r="A2059" s="2">
        <v>6</v>
      </c>
      <c r="B2059" s="2" t="s">
        <v>82</v>
      </c>
      <c r="C2059" s="2" t="s">
        <v>66</v>
      </c>
      <c r="D2059" s="3">
        <v>10000</v>
      </c>
      <c r="E2059" s="3">
        <v>9835.7</v>
      </c>
      <c r="F2059" s="2">
        <v>0</v>
      </c>
      <c r="G2059" s="2">
        <v>0</v>
      </c>
      <c r="H2059" s="2">
        <f t="shared" si="32"/>
        <v>0</v>
      </c>
      <c r="I2059" s="2" t="s">
        <v>113</v>
      </c>
      <c r="J2059" s="2" t="s">
        <v>59</v>
      </c>
    </row>
    <row r="2060" ht="19" customHeight="1" spans="1:10">
      <c r="A2060" s="2">
        <v>6</v>
      </c>
      <c r="B2060" s="2" t="s">
        <v>3146</v>
      </c>
      <c r="C2060" s="2" t="s">
        <v>66</v>
      </c>
      <c r="D2060" s="3">
        <v>10741.94</v>
      </c>
      <c r="E2060" s="3">
        <v>18754.9</v>
      </c>
      <c r="F2060" s="2">
        <v>2</v>
      </c>
      <c r="G2060" s="2">
        <v>1</v>
      </c>
      <c r="H2060" s="2">
        <f t="shared" si="32"/>
        <v>1</v>
      </c>
      <c r="I2060" s="2" t="s">
        <v>113</v>
      </c>
      <c r="J2060" s="2" t="s">
        <v>59</v>
      </c>
    </row>
    <row r="2061" ht="19" customHeight="1" spans="1:10">
      <c r="A2061" s="2">
        <v>6</v>
      </c>
      <c r="B2061" s="2" t="s">
        <v>3148</v>
      </c>
      <c r="C2061" s="2" t="s">
        <v>66</v>
      </c>
      <c r="D2061" s="3">
        <v>9803.23</v>
      </c>
      <c r="E2061" s="3">
        <v>21152.8</v>
      </c>
      <c r="F2061" s="2">
        <v>3</v>
      </c>
      <c r="G2061" s="2">
        <v>3</v>
      </c>
      <c r="H2061" s="2">
        <f t="shared" si="32"/>
        <v>0</v>
      </c>
      <c r="I2061" s="2" t="s">
        <v>113</v>
      </c>
      <c r="J2061" s="2" t="s">
        <v>59</v>
      </c>
    </row>
    <row r="2062" ht="19" customHeight="1" spans="1:10">
      <c r="A2062" s="2">
        <v>6</v>
      </c>
      <c r="B2062" s="2" t="s">
        <v>3152</v>
      </c>
      <c r="C2062" s="2" t="s">
        <v>66</v>
      </c>
      <c r="D2062" s="3">
        <v>16161.29</v>
      </c>
      <c r="E2062" s="3">
        <v>30090.6</v>
      </c>
      <c r="F2062" s="2">
        <v>4</v>
      </c>
      <c r="G2062" s="2">
        <v>4</v>
      </c>
      <c r="H2062" s="2">
        <f t="shared" si="32"/>
        <v>0</v>
      </c>
      <c r="I2062" s="2" t="s">
        <v>113</v>
      </c>
      <c r="J2062" s="2" t="s">
        <v>59</v>
      </c>
    </row>
    <row r="2063" ht="19" customHeight="1" spans="1:10">
      <c r="A2063" s="2">
        <v>6</v>
      </c>
      <c r="B2063" s="2" t="s">
        <v>83</v>
      </c>
      <c r="C2063" s="2" t="s">
        <v>66</v>
      </c>
      <c r="D2063" s="3">
        <v>19193.55</v>
      </c>
      <c r="E2063" s="3">
        <v>23983.97</v>
      </c>
      <c r="F2063" s="2">
        <v>0</v>
      </c>
      <c r="G2063" s="2">
        <v>0</v>
      </c>
      <c r="H2063" s="2">
        <f t="shared" si="32"/>
        <v>0</v>
      </c>
      <c r="I2063" s="2" t="s">
        <v>113</v>
      </c>
      <c r="J2063" s="2" t="s">
        <v>59</v>
      </c>
    </row>
    <row r="2064" ht="19" customHeight="1" spans="1:10">
      <c r="A2064" s="2">
        <v>6</v>
      </c>
      <c r="B2064" s="2" t="s">
        <v>85</v>
      </c>
      <c r="C2064" s="2" t="s">
        <v>66</v>
      </c>
      <c r="D2064" s="3">
        <v>17419.35</v>
      </c>
      <c r="E2064" s="3">
        <v>22910.29</v>
      </c>
      <c r="F2064" s="2">
        <v>1</v>
      </c>
      <c r="G2064" s="2">
        <v>0</v>
      </c>
      <c r="H2064" s="2">
        <f t="shared" si="32"/>
        <v>1</v>
      </c>
      <c r="I2064" s="2" t="s">
        <v>113</v>
      </c>
      <c r="J2064" s="2" t="s">
        <v>59</v>
      </c>
    </row>
    <row r="2065" ht="19" customHeight="1" spans="1:10">
      <c r="A2065" s="2">
        <v>6</v>
      </c>
      <c r="B2065" s="2" t="s">
        <v>3544</v>
      </c>
      <c r="C2065" s="2" t="s">
        <v>66</v>
      </c>
      <c r="D2065" s="3">
        <v>11946.23</v>
      </c>
      <c r="E2065" s="3">
        <v>12613.98</v>
      </c>
      <c r="F2065" s="2">
        <v>0</v>
      </c>
      <c r="G2065" s="2">
        <v>0</v>
      </c>
      <c r="H2065" s="2">
        <f t="shared" si="32"/>
        <v>0</v>
      </c>
      <c r="I2065" s="2" t="s">
        <v>113</v>
      </c>
      <c r="J2065" s="2" t="s">
        <v>59</v>
      </c>
    </row>
    <row r="2066" ht="19" customHeight="1" spans="1:10">
      <c r="A2066" s="2">
        <v>6</v>
      </c>
      <c r="B2066" s="2" t="s">
        <v>86</v>
      </c>
      <c r="C2066" s="2" t="s">
        <v>66</v>
      </c>
      <c r="D2066" s="3">
        <v>17419.35</v>
      </c>
      <c r="E2066" s="3">
        <v>26101.34</v>
      </c>
      <c r="F2066" s="2">
        <v>1</v>
      </c>
      <c r="G2066" s="2">
        <v>1</v>
      </c>
      <c r="H2066" s="2">
        <f t="shared" si="32"/>
        <v>0</v>
      </c>
      <c r="I2066" s="2" t="s">
        <v>113</v>
      </c>
      <c r="J2066" s="2" t="s">
        <v>59</v>
      </c>
    </row>
    <row r="2067" ht="19" customHeight="1" spans="1:10">
      <c r="A2067" s="2">
        <v>6</v>
      </c>
      <c r="B2067" s="2" t="s">
        <v>3172</v>
      </c>
      <c r="C2067" s="2" t="s">
        <v>66</v>
      </c>
      <c r="D2067" s="3">
        <v>19193.55</v>
      </c>
      <c r="E2067" s="3">
        <v>9036.7</v>
      </c>
      <c r="F2067" s="2">
        <v>0</v>
      </c>
      <c r="G2067" s="2">
        <v>0</v>
      </c>
      <c r="H2067" s="2">
        <f t="shared" si="32"/>
        <v>0</v>
      </c>
      <c r="I2067" s="2" t="s">
        <v>59</v>
      </c>
      <c r="J2067" s="2" t="s">
        <v>59</v>
      </c>
    </row>
    <row r="2068" ht="19" customHeight="1" spans="1:10">
      <c r="A2068" s="2">
        <v>6</v>
      </c>
      <c r="B2068" s="2" t="s">
        <v>3430</v>
      </c>
      <c r="C2068" s="2" t="s">
        <v>66</v>
      </c>
      <c r="D2068" s="3">
        <v>24285.71</v>
      </c>
      <c r="E2068" s="3">
        <v>44329.65</v>
      </c>
      <c r="F2068" s="2">
        <v>4</v>
      </c>
      <c r="G2068" s="2">
        <v>3</v>
      </c>
      <c r="H2068" s="2">
        <f t="shared" si="32"/>
        <v>1</v>
      </c>
      <c r="I2068" s="2" t="s">
        <v>113</v>
      </c>
      <c r="J2068" s="2" t="s">
        <v>59</v>
      </c>
    </row>
    <row r="2069" ht="19" customHeight="1" spans="1:10">
      <c r="A2069" s="2">
        <v>6</v>
      </c>
      <c r="B2069" s="2" t="s">
        <v>382</v>
      </c>
      <c r="C2069" s="2" t="s">
        <v>66</v>
      </c>
      <c r="D2069" s="3">
        <v>17419.35</v>
      </c>
      <c r="E2069" s="3">
        <v>17634</v>
      </c>
      <c r="F2069" s="2">
        <v>0</v>
      </c>
      <c r="G2069" s="2">
        <v>1</v>
      </c>
      <c r="H2069" s="2">
        <f t="shared" si="32"/>
        <v>0</v>
      </c>
      <c r="I2069" s="2" t="s">
        <v>113</v>
      </c>
      <c r="J2069" s="2" t="s">
        <v>59</v>
      </c>
    </row>
    <row r="2070" ht="19" customHeight="1" spans="1:10">
      <c r="A2070" s="2">
        <v>6</v>
      </c>
      <c r="B2070" s="2" t="s">
        <v>3551</v>
      </c>
      <c r="C2070" s="2" t="s">
        <v>66</v>
      </c>
      <c r="D2070" s="3">
        <v>7454.84</v>
      </c>
      <c r="E2070" s="3">
        <v>2858</v>
      </c>
      <c r="F2070" s="2">
        <v>0</v>
      </c>
      <c r="G2070" s="2">
        <v>0</v>
      </c>
      <c r="H2070" s="2">
        <f t="shared" si="32"/>
        <v>0</v>
      </c>
      <c r="I2070" s="2" t="s">
        <v>59</v>
      </c>
      <c r="J2070" s="2" t="s">
        <v>59</v>
      </c>
    </row>
    <row r="2071" ht="19" customHeight="1" spans="1:10">
      <c r="A2071" s="2">
        <v>6</v>
      </c>
      <c r="B2071" s="2" t="s">
        <v>3435</v>
      </c>
      <c r="C2071" s="2" t="s">
        <v>66</v>
      </c>
      <c r="D2071" s="3">
        <v>15860.22</v>
      </c>
      <c r="E2071" s="3">
        <v>13655.2</v>
      </c>
      <c r="F2071" s="2">
        <v>0</v>
      </c>
      <c r="G2071" s="2">
        <v>0</v>
      </c>
      <c r="H2071" s="2">
        <f t="shared" si="32"/>
        <v>0</v>
      </c>
      <c r="I2071" s="2" t="s">
        <v>113</v>
      </c>
      <c r="J2071" s="2" t="s">
        <v>59</v>
      </c>
    </row>
    <row r="2072" ht="19" customHeight="1" spans="1:10">
      <c r="A2072" s="2">
        <v>6</v>
      </c>
      <c r="B2072" s="2" t="s">
        <v>3552</v>
      </c>
      <c r="C2072" s="2" t="s">
        <v>66</v>
      </c>
      <c r="D2072" s="3">
        <v>14580.65</v>
      </c>
      <c r="E2072" s="3">
        <v>18435.6</v>
      </c>
      <c r="F2072" s="2">
        <v>0</v>
      </c>
      <c r="G2072" s="2">
        <v>1</v>
      </c>
      <c r="H2072" s="2">
        <f t="shared" si="32"/>
        <v>0</v>
      </c>
      <c r="I2072" s="2" t="s">
        <v>113</v>
      </c>
      <c r="J2072" s="2" t="s">
        <v>59</v>
      </c>
    </row>
    <row r="2073" ht="19" customHeight="1" spans="1:10">
      <c r="A2073" s="2">
        <v>6</v>
      </c>
      <c r="B2073" s="2" t="s">
        <v>88</v>
      </c>
      <c r="C2073" s="2" t="s">
        <v>66</v>
      </c>
      <c r="D2073" s="3">
        <v>3666.67</v>
      </c>
      <c r="E2073" s="3">
        <v>3226.8</v>
      </c>
      <c r="F2073" s="2">
        <v>0</v>
      </c>
      <c r="G2073" s="2">
        <v>0</v>
      </c>
      <c r="H2073" s="2">
        <f t="shared" si="32"/>
        <v>0</v>
      </c>
      <c r="I2073" s="2" t="s">
        <v>59</v>
      </c>
      <c r="J2073" s="2" t="s">
        <v>59</v>
      </c>
    </row>
    <row r="2074" ht="19" customHeight="1" spans="1:10">
      <c r="A2074" s="2">
        <v>6</v>
      </c>
      <c r="B2074" s="2" t="s">
        <v>3211</v>
      </c>
      <c r="C2074" s="2" t="s">
        <v>66</v>
      </c>
      <c r="D2074" s="3">
        <v>15709.68</v>
      </c>
      <c r="E2074" s="3">
        <v>17828.7</v>
      </c>
      <c r="F2074" s="2">
        <v>0</v>
      </c>
      <c r="G2074" s="2">
        <v>0</v>
      </c>
      <c r="H2074" s="2">
        <f t="shared" si="32"/>
        <v>0</v>
      </c>
      <c r="I2074" s="2" t="s">
        <v>113</v>
      </c>
      <c r="J2074" s="2" t="s">
        <v>59</v>
      </c>
    </row>
    <row r="2075" ht="19" customHeight="1" spans="1:10">
      <c r="A2075" s="2">
        <v>6</v>
      </c>
      <c r="B2075" s="2" t="s">
        <v>3561</v>
      </c>
      <c r="C2075" s="2" t="s">
        <v>66</v>
      </c>
      <c r="D2075" s="3">
        <v>14569.9</v>
      </c>
      <c r="E2075" s="3">
        <v>19776.2</v>
      </c>
      <c r="F2075" s="2">
        <v>1</v>
      </c>
      <c r="G2075" s="2">
        <v>1</v>
      </c>
      <c r="H2075" s="2">
        <f t="shared" si="32"/>
        <v>0</v>
      </c>
      <c r="I2075" s="2" t="s">
        <v>113</v>
      </c>
      <c r="J2075" s="2" t="s">
        <v>59</v>
      </c>
    </row>
    <row r="2076" ht="19" customHeight="1" spans="1:10">
      <c r="A2076" s="2">
        <v>6</v>
      </c>
      <c r="B2076" s="2" t="s">
        <v>3439</v>
      </c>
      <c r="C2076" s="2" t="s">
        <v>66</v>
      </c>
      <c r="D2076" s="3">
        <v>16193.55</v>
      </c>
      <c r="E2076" s="3">
        <v>23522.37</v>
      </c>
      <c r="F2076" s="2">
        <v>1</v>
      </c>
      <c r="G2076" s="2">
        <v>1</v>
      </c>
      <c r="H2076" s="2">
        <f t="shared" si="32"/>
        <v>0</v>
      </c>
      <c r="I2076" s="2" t="s">
        <v>113</v>
      </c>
      <c r="J2076" s="2" t="s">
        <v>59</v>
      </c>
    </row>
    <row r="2077" ht="19" customHeight="1" spans="1:10">
      <c r="A2077" s="2">
        <v>6</v>
      </c>
      <c r="B2077" s="2" t="s">
        <v>3567</v>
      </c>
      <c r="C2077" s="2" t="s">
        <v>66</v>
      </c>
      <c r="D2077" s="3">
        <v>14247.32</v>
      </c>
      <c r="E2077" s="3">
        <v>20645.5</v>
      </c>
      <c r="F2077" s="2">
        <v>1</v>
      </c>
      <c r="G2077" s="2">
        <v>1</v>
      </c>
      <c r="H2077" s="2">
        <f t="shared" si="32"/>
        <v>0</v>
      </c>
      <c r="I2077" s="2" t="s">
        <v>113</v>
      </c>
      <c r="J2077" s="2" t="s">
        <v>59</v>
      </c>
    </row>
    <row r="2078" ht="19" customHeight="1" spans="1:10">
      <c r="A2078" s="2">
        <v>6</v>
      </c>
      <c r="B2078" s="2" t="s">
        <v>352</v>
      </c>
      <c r="C2078" s="2" t="s">
        <v>66</v>
      </c>
      <c r="D2078" s="3">
        <v>2424.73</v>
      </c>
      <c r="E2078" s="3">
        <v>675.17</v>
      </c>
      <c r="F2078" s="2">
        <v>0</v>
      </c>
      <c r="G2078" s="2">
        <v>0</v>
      </c>
      <c r="H2078" s="2">
        <f t="shared" si="32"/>
        <v>0</v>
      </c>
      <c r="I2078" s="2" t="s">
        <v>59</v>
      </c>
      <c r="J2078" s="2" t="s">
        <v>59</v>
      </c>
    </row>
    <row r="2079" ht="19" customHeight="1" spans="1:10">
      <c r="A2079" s="2">
        <v>6</v>
      </c>
      <c r="B2079" s="2" t="s">
        <v>3236</v>
      </c>
      <c r="C2079" s="2" t="s">
        <v>66</v>
      </c>
      <c r="D2079" s="3">
        <v>15709.68</v>
      </c>
      <c r="E2079" s="3">
        <v>20256.8</v>
      </c>
      <c r="F2079" s="2">
        <v>0</v>
      </c>
      <c r="G2079" s="2">
        <v>0</v>
      </c>
      <c r="H2079" s="2">
        <f t="shared" si="32"/>
        <v>0</v>
      </c>
      <c r="I2079" s="2" t="s">
        <v>113</v>
      </c>
      <c r="J2079" s="2" t="s">
        <v>59</v>
      </c>
    </row>
    <row r="2080" ht="19" customHeight="1" spans="1:10">
      <c r="A2080" s="2">
        <v>6</v>
      </c>
      <c r="B2080" s="2" t="s">
        <v>89</v>
      </c>
      <c r="C2080" s="2" t="s">
        <v>66</v>
      </c>
      <c r="D2080" s="3">
        <v>10354.84</v>
      </c>
      <c r="E2080" s="3">
        <v>11115.8</v>
      </c>
      <c r="F2080" s="2">
        <v>0</v>
      </c>
      <c r="G2080" s="2">
        <v>1</v>
      </c>
      <c r="H2080" s="2">
        <f t="shared" si="32"/>
        <v>0</v>
      </c>
      <c r="I2080" s="2" t="s">
        <v>113</v>
      </c>
      <c r="J2080" s="2" t="s">
        <v>59</v>
      </c>
    </row>
    <row r="2081" ht="19" customHeight="1" spans="1:10">
      <c r="A2081" s="2">
        <v>6</v>
      </c>
      <c r="B2081" s="2" t="s">
        <v>3450</v>
      </c>
      <c r="C2081" s="2" t="s">
        <v>66</v>
      </c>
      <c r="D2081" s="3">
        <v>20357.14</v>
      </c>
      <c r="E2081" s="3">
        <v>43277.8</v>
      </c>
      <c r="F2081" s="2">
        <v>4</v>
      </c>
      <c r="G2081" s="2">
        <v>3</v>
      </c>
      <c r="H2081" s="2">
        <f t="shared" si="32"/>
        <v>1</v>
      </c>
      <c r="I2081" s="2" t="s">
        <v>113</v>
      </c>
      <c r="J2081" s="2" t="s">
        <v>59</v>
      </c>
    </row>
    <row r="2082" ht="19" customHeight="1" spans="1:10">
      <c r="A2082" s="2">
        <v>6</v>
      </c>
      <c r="B2082" s="2" t="s">
        <v>354</v>
      </c>
      <c r="C2082" s="2" t="s">
        <v>66</v>
      </c>
      <c r="D2082" s="3">
        <v>9561.29</v>
      </c>
      <c r="E2082" s="3">
        <v>13775.5</v>
      </c>
      <c r="F2082" s="2">
        <v>1</v>
      </c>
      <c r="G2082" s="2">
        <v>1</v>
      </c>
      <c r="H2082" s="2">
        <f t="shared" si="32"/>
        <v>0</v>
      </c>
      <c r="I2082" s="2" t="s">
        <v>113</v>
      </c>
      <c r="J2082" s="2" t="s">
        <v>59</v>
      </c>
    </row>
    <row r="2083" ht="19" customHeight="1" spans="1:10">
      <c r="A2083" s="2">
        <v>6</v>
      </c>
      <c r="B2083" s="2" t="s">
        <v>91</v>
      </c>
      <c r="C2083" s="2" t="s">
        <v>66</v>
      </c>
      <c r="D2083" s="3">
        <v>10838.71</v>
      </c>
      <c r="E2083" s="3">
        <v>28921.7</v>
      </c>
      <c r="F2083" s="2">
        <v>6</v>
      </c>
      <c r="G2083" s="2">
        <v>1</v>
      </c>
      <c r="H2083" s="2">
        <f t="shared" si="32"/>
        <v>5</v>
      </c>
      <c r="I2083" s="2" t="s">
        <v>113</v>
      </c>
      <c r="J2083" s="2" t="s">
        <v>59</v>
      </c>
    </row>
    <row r="2084" ht="19" customHeight="1" spans="1:10">
      <c r="A2084" s="2">
        <v>6</v>
      </c>
      <c r="B2084" s="2" t="s">
        <v>705</v>
      </c>
      <c r="C2084" s="2" t="s">
        <v>66</v>
      </c>
      <c r="D2084" s="3">
        <v>11129.03</v>
      </c>
      <c r="E2084" s="3">
        <v>40903.7</v>
      </c>
      <c r="F2084" s="2">
        <v>9</v>
      </c>
      <c r="G2084" s="2">
        <v>2</v>
      </c>
      <c r="H2084" s="2">
        <f t="shared" si="32"/>
        <v>7</v>
      </c>
      <c r="I2084" s="2" t="s">
        <v>113</v>
      </c>
      <c r="J2084" s="2" t="s">
        <v>59</v>
      </c>
    </row>
    <row r="2085" ht="19" customHeight="1" spans="1:10">
      <c r="A2085" s="2">
        <v>6</v>
      </c>
      <c r="B2085" s="2" t="s">
        <v>261</v>
      </c>
      <c r="C2085" s="2" t="s">
        <v>66</v>
      </c>
      <c r="D2085" s="3">
        <v>13069.9</v>
      </c>
      <c r="E2085" s="3">
        <v>7635.2</v>
      </c>
      <c r="F2085" s="2">
        <v>0</v>
      </c>
      <c r="G2085" s="2">
        <v>0</v>
      </c>
      <c r="H2085" s="2">
        <f t="shared" si="32"/>
        <v>0</v>
      </c>
      <c r="I2085" s="2" t="s">
        <v>59</v>
      </c>
      <c r="J2085" s="2" t="s">
        <v>59</v>
      </c>
    </row>
    <row r="2086" ht="19" customHeight="1" spans="1:10">
      <c r="A2086" s="2">
        <v>6</v>
      </c>
      <c r="B2086" s="2" t="s">
        <v>96</v>
      </c>
      <c r="C2086" s="2" t="s">
        <v>66</v>
      </c>
      <c r="D2086" s="3">
        <v>10354.84</v>
      </c>
      <c r="E2086" s="3">
        <v>6128.9</v>
      </c>
      <c r="F2086" s="2">
        <v>0</v>
      </c>
      <c r="G2086" s="2">
        <v>0</v>
      </c>
      <c r="H2086" s="2">
        <f t="shared" si="32"/>
        <v>0</v>
      </c>
      <c r="I2086" s="2" t="s">
        <v>59</v>
      </c>
      <c r="J2086" s="2" t="s">
        <v>59</v>
      </c>
    </row>
    <row r="2087" ht="19" customHeight="1" spans="1:10">
      <c r="A2087" s="2">
        <v>6</v>
      </c>
      <c r="B2087" s="2" t="s">
        <v>97</v>
      </c>
      <c r="C2087" s="2" t="s">
        <v>66</v>
      </c>
      <c r="D2087" s="3">
        <v>12107.14</v>
      </c>
      <c r="E2087" s="3">
        <v>31783.8</v>
      </c>
      <c r="F2087" s="2">
        <v>6</v>
      </c>
      <c r="G2087" s="2">
        <v>3</v>
      </c>
      <c r="H2087" s="2">
        <f t="shared" si="32"/>
        <v>3</v>
      </c>
      <c r="I2087" s="2" t="s">
        <v>113</v>
      </c>
      <c r="J2087" s="2" t="s">
        <v>59</v>
      </c>
    </row>
    <row r="2088" ht="19" customHeight="1" spans="1:10">
      <c r="A2088" s="2">
        <v>6</v>
      </c>
      <c r="B2088" s="2" t="s">
        <v>99</v>
      </c>
      <c r="C2088" s="2" t="s">
        <v>66</v>
      </c>
      <c r="D2088" s="3">
        <v>9870.97</v>
      </c>
      <c r="E2088" s="3">
        <v>18803.5</v>
      </c>
      <c r="F2088" s="2">
        <v>2</v>
      </c>
      <c r="G2088" s="2">
        <v>2</v>
      </c>
      <c r="H2088" s="2">
        <f t="shared" si="32"/>
        <v>0</v>
      </c>
      <c r="I2088" s="2" t="s">
        <v>113</v>
      </c>
      <c r="J2088" s="2" t="s">
        <v>59</v>
      </c>
    </row>
    <row r="2089" ht="19" customHeight="1" spans="1:10">
      <c r="A2089" s="2">
        <v>6</v>
      </c>
      <c r="B2089" s="2" t="s">
        <v>101</v>
      </c>
      <c r="C2089" s="2" t="s">
        <v>66</v>
      </c>
      <c r="D2089" s="3">
        <v>10354.84</v>
      </c>
      <c r="E2089" s="3">
        <v>10429.3</v>
      </c>
      <c r="F2089" s="2">
        <v>0</v>
      </c>
      <c r="G2089" s="2">
        <v>1</v>
      </c>
      <c r="H2089" s="2">
        <f t="shared" si="32"/>
        <v>0</v>
      </c>
      <c r="I2089" s="2" t="s">
        <v>113</v>
      </c>
      <c r="J2089" s="2" t="s">
        <v>59</v>
      </c>
    </row>
    <row r="2090" ht="19" customHeight="1" spans="1:10">
      <c r="A2090" s="2">
        <v>6</v>
      </c>
      <c r="B2090" s="2" t="s">
        <v>102</v>
      </c>
      <c r="C2090" s="2" t="s">
        <v>66</v>
      </c>
      <c r="D2090" s="3">
        <v>11806.45</v>
      </c>
      <c r="E2090" s="3">
        <v>22339</v>
      </c>
      <c r="F2090" s="2">
        <v>3</v>
      </c>
      <c r="G2090" s="2">
        <v>1</v>
      </c>
      <c r="H2090" s="2">
        <f t="shared" si="32"/>
        <v>2</v>
      </c>
      <c r="I2090" s="2" t="s">
        <v>113</v>
      </c>
      <c r="J2090" s="2" t="s">
        <v>59</v>
      </c>
    </row>
    <row r="2091" ht="19" customHeight="1" spans="1:10">
      <c r="A2091" s="2">
        <v>6</v>
      </c>
      <c r="B2091" s="2" t="s">
        <v>103</v>
      </c>
      <c r="C2091" s="2" t="s">
        <v>66</v>
      </c>
      <c r="D2091" s="3">
        <v>10161.29</v>
      </c>
      <c r="E2091" s="3">
        <v>23093.8</v>
      </c>
      <c r="F2091" s="2">
        <v>4</v>
      </c>
      <c r="G2091" s="2">
        <v>1</v>
      </c>
      <c r="H2091" s="2">
        <f t="shared" si="32"/>
        <v>3</v>
      </c>
      <c r="I2091" s="2" t="s">
        <v>113</v>
      </c>
      <c r="J2091" s="2" t="s">
        <v>59</v>
      </c>
    </row>
    <row r="2092" ht="19" customHeight="1" spans="1:10">
      <c r="A2092" s="2">
        <v>6</v>
      </c>
      <c r="B2092" s="2" t="s">
        <v>706</v>
      </c>
      <c r="C2092" s="2" t="s">
        <v>66</v>
      </c>
      <c r="D2092" s="3">
        <v>16161.29</v>
      </c>
      <c r="E2092" s="3">
        <v>33307.6</v>
      </c>
      <c r="F2092" s="2">
        <v>5</v>
      </c>
      <c r="G2092" s="2">
        <v>4</v>
      </c>
      <c r="H2092" s="2">
        <f t="shared" si="32"/>
        <v>1</v>
      </c>
      <c r="I2092" s="2" t="s">
        <v>113</v>
      </c>
      <c r="J2092" s="2" t="s">
        <v>59</v>
      </c>
    </row>
    <row r="2093" ht="19" customHeight="1" spans="1:10">
      <c r="A2093" s="2">
        <v>6</v>
      </c>
      <c r="B2093" s="2" t="s">
        <v>105</v>
      </c>
      <c r="C2093" s="2" t="s">
        <v>66</v>
      </c>
      <c r="D2093" s="3">
        <v>5225.81</v>
      </c>
      <c r="E2093" s="3">
        <v>16349</v>
      </c>
      <c r="F2093" s="2">
        <v>3</v>
      </c>
      <c r="G2093" s="2">
        <v>0</v>
      </c>
      <c r="H2093" s="2">
        <f t="shared" si="32"/>
        <v>3</v>
      </c>
      <c r="I2093" s="2" t="s">
        <v>113</v>
      </c>
      <c r="J2093" s="2" t="s">
        <v>59</v>
      </c>
    </row>
    <row r="2094" ht="19" customHeight="1" spans="1:10">
      <c r="A2094" s="2">
        <v>6</v>
      </c>
      <c r="B2094" s="2" t="s">
        <v>707</v>
      </c>
      <c r="C2094" s="2" t="s">
        <v>66</v>
      </c>
      <c r="D2094" s="3">
        <v>11612.9</v>
      </c>
      <c r="E2094" s="3">
        <v>44031.4</v>
      </c>
      <c r="F2094" s="2">
        <v>10</v>
      </c>
      <c r="G2094" s="2">
        <v>2</v>
      </c>
      <c r="H2094" s="2">
        <f t="shared" si="32"/>
        <v>8</v>
      </c>
      <c r="I2094" s="2" t="s">
        <v>113</v>
      </c>
      <c r="J2094" s="2" t="s">
        <v>59</v>
      </c>
    </row>
    <row r="2095" ht="19" customHeight="1" spans="1:10">
      <c r="A2095" s="2">
        <v>6</v>
      </c>
      <c r="B2095" s="2" t="s">
        <v>108</v>
      </c>
      <c r="C2095" s="2" t="s">
        <v>66</v>
      </c>
      <c r="D2095" s="3">
        <v>12107.14</v>
      </c>
      <c r="E2095" s="3">
        <v>24767.4</v>
      </c>
      <c r="F2095" s="2">
        <v>4</v>
      </c>
      <c r="G2095" s="2">
        <v>3</v>
      </c>
      <c r="H2095" s="2">
        <f t="shared" si="32"/>
        <v>1</v>
      </c>
      <c r="I2095" s="2" t="s">
        <v>113</v>
      </c>
      <c r="J2095" s="2" t="s">
        <v>59</v>
      </c>
    </row>
    <row r="2096" ht="19" customHeight="1" spans="1:10">
      <c r="A2096" s="2">
        <v>6</v>
      </c>
      <c r="B2096" s="2" t="s">
        <v>443</v>
      </c>
      <c r="C2096" s="2" t="s">
        <v>121</v>
      </c>
      <c r="D2096" s="3">
        <v>21483.87</v>
      </c>
      <c r="E2096" s="3">
        <v>7153.8</v>
      </c>
      <c r="F2096" s="2">
        <v>0</v>
      </c>
      <c r="G2096" s="2">
        <v>0</v>
      </c>
      <c r="H2096" s="2">
        <f t="shared" si="32"/>
        <v>0</v>
      </c>
      <c r="I2096" s="2" t="s">
        <v>59</v>
      </c>
      <c r="J2096" s="2" t="s">
        <v>59</v>
      </c>
    </row>
    <row r="2097" ht="19" customHeight="1" spans="1:10">
      <c r="A2097" s="2">
        <v>6</v>
      </c>
      <c r="B2097" s="2" t="s">
        <v>557</v>
      </c>
      <c r="C2097" s="2" t="s">
        <v>121</v>
      </c>
      <c r="D2097" s="3">
        <v>10451.61</v>
      </c>
      <c r="E2097" s="3">
        <v>3363.3</v>
      </c>
      <c r="F2097" s="2">
        <v>0</v>
      </c>
      <c r="G2097" s="2">
        <v>0</v>
      </c>
      <c r="H2097" s="2">
        <f t="shared" si="32"/>
        <v>0</v>
      </c>
      <c r="I2097" s="2" t="s">
        <v>59</v>
      </c>
      <c r="J2097" s="2" t="s">
        <v>59</v>
      </c>
    </row>
    <row r="2098" ht="19" customHeight="1" spans="1:10">
      <c r="A2098" s="2">
        <v>6</v>
      </c>
      <c r="B2098" s="2" t="s">
        <v>445</v>
      </c>
      <c r="C2098" s="2" t="s">
        <v>121</v>
      </c>
      <c r="D2098" s="3">
        <v>10838.71</v>
      </c>
      <c r="E2098" s="3">
        <v>1702.4</v>
      </c>
      <c r="F2098" s="2">
        <v>0</v>
      </c>
      <c r="G2098" s="2">
        <v>0</v>
      </c>
      <c r="H2098" s="2">
        <f t="shared" si="32"/>
        <v>0</v>
      </c>
      <c r="I2098" s="2" t="s">
        <v>113</v>
      </c>
      <c r="J2098" s="2" t="s">
        <v>59</v>
      </c>
    </row>
    <row r="2099" ht="19" customHeight="1" spans="1:10">
      <c r="A2099" s="2">
        <v>6</v>
      </c>
      <c r="B2099" s="2" t="s">
        <v>447</v>
      </c>
      <c r="C2099" s="2" t="s">
        <v>121</v>
      </c>
      <c r="D2099" s="3">
        <v>3800</v>
      </c>
      <c r="E2099" s="3">
        <v>4161.5</v>
      </c>
      <c r="F2099" s="2">
        <v>0</v>
      </c>
      <c r="G2099" s="2">
        <v>0</v>
      </c>
      <c r="H2099" s="2">
        <f t="shared" si="32"/>
        <v>0</v>
      </c>
      <c r="I2099" s="2" t="s">
        <v>113</v>
      </c>
      <c r="J2099" s="2" t="s">
        <v>59</v>
      </c>
    </row>
    <row r="2100" ht="19" customHeight="1" spans="1:10">
      <c r="A2100" s="2">
        <v>6</v>
      </c>
      <c r="B2100" s="2" t="s">
        <v>3618</v>
      </c>
      <c r="C2100" s="2" t="s">
        <v>121</v>
      </c>
      <c r="D2100" s="3">
        <v>12600</v>
      </c>
      <c r="E2100" s="3">
        <v>976.4</v>
      </c>
      <c r="F2100" s="2">
        <v>0</v>
      </c>
      <c r="G2100" s="2">
        <v>0</v>
      </c>
      <c r="H2100" s="2">
        <f t="shared" si="32"/>
        <v>0</v>
      </c>
      <c r="I2100" s="2" t="s">
        <v>59</v>
      </c>
      <c r="J2100" s="2" t="s">
        <v>59</v>
      </c>
    </row>
    <row r="2101" ht="19" customHeight="1" spans="1:10">
      <c r="A2101" s="2">
        <v>6</v>
      </c>
      <c r="B2101" s="2" t="s">
        <v>437</v>
      </c>
      <c r="C2101" s="2" t="s">
        <v>121</v>
      </c>
      <c r="D2101" s="3">
        <v>12600</v>
      </c>
      <c r="E2101" s="3">
        <v>1107</v>
      </c>
      <c r="F2101" s="2">
        <v>0</v>
      </c>
      <c r="G2101" s="2">
        <v>0</v>
      </c>
      <c r="H2101" s="2">
        <f t="shared" si="32"/>
        <v>0</v>
      </c>
      <c r="I2101" s="2" t="s">
        <v>59</v>
      </c>
      <c r="J2101" s="2" t="s">
        <v>59</v>
      </c>
    </row>
    <row r="2102" ht="19" customHeight="1" spans="1:10">
      <c r="A2102" s="2">
        <v>6</v>
      </c>
      <c r="B2102" s="2" t="s">
        <v>560</v>
      </c>
      <c r="C2102" s="2" t="s">
        <v>121</v>
      </c>
      <c r="D2102" s="3">
        <v>13000</v>
      </c>
      <c r="E2102" s="3">
        <v>5592.2</v>
      </c>
      <c r="F2102" s="2">
        <v>0</v>
      </c>
      <c r="G2102" s="2">
        <v>0</v>
      </c>
      <c r="H2102" s="2">
        <f t="shared" si="32"/>
        <v>0</v>
      </c>
      <c r="I2102" s="2" t="s">
        <v>59</v>
      </c>
      <c r="J2102" s="2" t="s">
        <v>59</v>
      </c>
    </row>
    <row r="2103" ht="19" customHeight="1" spans="1:10">
      <c r="A2103" s="2">
        <v>6</v>
      </c>
      <c r="B2103" s="2" t="s">
        <v>561</v>
      </c>
      <c r="C2103" s="2" t="s">
        <v>121</v>
      </c>
      <c r="D2103" s="3">
        <v>10451.61</v>
      </c>
      <c r="E2103" s="3">
        <v>3217.3</v>
      </c>
      <c r="F2103" s="2">
        <v>0</v>
      </c>
      <c r="G2103" s="2">
        <v>0</v>
      </c>
      <c r="H2103" s="2">
        <f t="shared" si="32"/>
        <v>0</v>
      </c>
      <c r="I2103" s="2" t="s">
        <v>59</v>
      </c>
      <c r="J2103" s="2" t="s">
        <v>59</v>
      </c>
    </row>
    <row r="2104" ht="19" customHeight="1" spans="1:10">
      <c r="A2104" s="2">
        <v>6</v>
      </c>
      <c r="B2104" s="2" t="s">
        <v>119</v>
      </c>
      <c r="C2104" s="2" t="s">
        <v>121</v>
      </c>
      <c r="D2104" s="3">
        <v>18000</v>
      </c>
      <c r="E2104" s="3">
        <v>6746.4</v>
      </c>
      <c r="F2104" s="2">
        <v>0</v>
      </c>
      <c r="G2104" s="2">
        <v>0</v>
      </c>
      <c r="H2104" s="2">
        <f t="shared" si="32"/>
        <v>0</v>
      </c>
      <c r="I2104" s="2" t="s">
        <v>113</v>
      </c>
      <c r="J2104" s="2" t="s">
        <v>59</v>
      </c>
    </row>
    <row r="2105" ht="19" customHeight="1" spans="1:10">
      <c r="A2105" s="2">
        <v>6</v>
      </c>
      <c r="B2105" s="2" t="s">
        <v>322</v>
      </c>
      <c r="C2105" s="2" t="s">
        <v>121</v>
      </c>
      <c r="D2105" s="3">
        <v>15600</v>
      </c>
      <c r="E2105" s="3">
        <v>3732.7</v>
      </c>
      <c r="F2105" s="2">
        <v>0</v>
      </c>
      <c r="G2105" s="2">
        <v>0</v>
      </c>
      <c r="H2105" s="2">
        <f t="shared" si="32"/>
        <v>0</v>
      </c>
      <c r="I2105" s="2" t="s">
        <v>59</v>
      </c>
      <c r="J2105" s="2" t="s">
        <v>59</v>
      </c>
    </row>
    <row r="2106" ht="19" customHeight="1" spans="1:10">
      <c r="A2106" s="2">
        <v>6</v>
      </c>
      <c r="B2106" s="2" t="s">
        <v>124</v>
      </c>
      <c r="C2106" s="2" t="s">
        <v>121</v>
      </c>
      <c r="D2106" s="3">
        <v>18193.55</v>
      </c>
      <c r="E2106" s="3">
        <v>10484.2</v>
      </c>
      <c r="F2106" s="2">
        <v>0</v>
      </c>
      <c r="G2106" s="2">
        <v>0</v>
      </c>
      <c r="H2106" s="2">
        <f t="shared" si="32"/>
        <v>0</v>
      </c>
      <c r="I2106" s="2" t="s">
        <v>59</v>
      </c>
      <c r="J2106" s="2" t="s">
        <v>59</v>
      </c>
    </row>
    <row r="2107" ht="19" customHeight="1" spans="1:10">
      <c r="A2107" s="2">
        <v>6</v>
      </c>
      <c r="B2107" s="2" t="s">
        <v>3480</v>
      </c>
      <c r="C2107" s="2" t="s">
        <v>121</v>
      </c>
      <c r="D2107" s="3">
        <v>19354.84</v>
      </c>
      <c r="E2107" s="3">
        <v>14938.3</v>
      </c>
      <c r="F2107" s="2">
        <v>0</v>
      </c>
      <c r="G2107" s="2">
        <v>0</v>
      </c>
      <c r="H2107" s="2">
        <f t="shared" si="32"/>
        <v>0</v>
      </c>
      <c r="I2107" s="2" t="s">
        <v>113</v>
      </c>
      <c r="J2107" s="2" t="s">
        <v>59</v>
      </c>
    </row>
    <row r="2108" ht="19" customHeight="1" spans="1:10">
      <c r="A2108" s="2">
        <v>6</v>
      </c>
      <c r="B2108" s="2" t="s">
        <v>451</v>
      </c>
      <c r="C2108" s="2" t="s">
        <v>121</v>
      </c>
      <c r="D2108" s="3">
        <v>15200</v>
      </c>
      <c r="E2108" s="3">
        <v>14714.3</v>
      </c>
      <c r="F2108" s="2">
        <v>0</v>
      </c>
      <c r="G2108" s="2">
        <v>0</v>
      </c>
      <c r="H2108" s="2">
        <f t="shared" si="32"/>
        <v>0</v>
      </c>
      <c r="I2108" s="2" t="s">
        <v>113</v>
      </c>
      <c r="J2108" s="2" t="s">
        <v>59</v>
      </c>
    </row>
    <row r="2109" ht="19" customHeight="1" spans="1:10">
      <c r="A2109" s="2">
        <v>6</v>
      </c>
      <c r="B2109" s="2" t="s">
        <v>127</v>
      </c>
      <c r="C2109" s="2" t="s">
        <v>121</v>
      </c>
      <c r="D2109" s="3">
        <v>14400</v>
      </c>
      <c r="E2109" s="3">
        <v>4180.6</v>
      </c>
      <c r="F2109" s="2">
        <v>0</v>
      </c>
      <c r="G2109" s="2">
        <v>0</v>
      </c>
      <c r="H2109" s="2">
        <f t="shared" si="32"/>
        <v>0</v>
      </c>
      <c r="I2109" s="2" t="s">
        <v>59</v>
      </c>
      <c r="J2109" s="2" t="s">
        <v>59</v>
      </c>
    </row>
    <row r="2110" ht="19" customHeight="1" spans="1:10">
      <c r="A2110" s="2">
        <v>6</v>
      </c>
      <c r="B2110" s="2" t="s">
        <v>3630</v>
      </c>
      <c r="C2110" s="2" t="s">
        <v>121</v>
      </c>
      <c r="D2110" s="3">
        <v>13200</v>
      </c>
      <c r="E2110" s="3">
        <v>7185.6</v>
      </c>
      <c r="F2110" s="2">
        <v>0</v>
      </c>
      <c r="G2110" s="2">
        <v>0</v>
      </c>
      <c r="H2110" s="2">
        <f t="shared" si="32"/>
        <v>0</v>
      </c>
      <c r="I2110" s="2" t="s">
        <v>59</v>
      </c>
      <c r="J2110" s="2" t="s">
        <v>59</v>
      </c>
    </row>
    <row r="2111" ht="19" customHeight="1" spans="1:10">
      <c r="A2111" s="2">
        <v>6</v>
      </c>
      <c r="B2111" s="2" t="s">
        <v>132</v>
      </c>
      <c r="C2111" s="2" t="s">
        <v>121</v>
      </c>
      <c r="D2111" s="3">
        <v>15400</v>
      </c>
      <c r="E2111" s="3">
        <v>5473.6</v>
      </c>
      <c r="F2111" s="2">
        <v>0</v>
      </c>
      <c r="G2111" s="2">
        <v>0</v>
      </c>
      <c r="H2111" s="2">
        <f t="shared" si="32"/>
        <v>0</v>
      </c>
      <c r="I2111" s="2" t="s">
        <v>59</v>
      </c>
      <c r="J2111" s="2" t="s">
        <v>59</v>
      </c>
    </row>
    <row r="2112" ht="19" customHeight="1" spans="1:10">
      <c r="A2112" s="2">
        <v>6</v>
      </c>
      <c r="B2112" s="2" t="s">
        <v>3484</v>
      </c>
      <c r="C2112" s="2" t="s">
        <v>121</v>
      </c>
      <c r="D2112" s="3">
        <v>20516.13</v>
      </c>
      <c r="E2112" s="3">
        <v>10783.8</v>
      </c>
      <c r="F2112" s="2">
        <v>0</v>
      </c>
      <c r="G2112" s="2">
        <v>0</v>
      </c>
      <c r="H2112" s="2">
        <f t="shared" si="32"/>
        <v>0</v>
      </c>
      <c r="I2112" s="2" t="s">
        <v>59</v>
      </c>
      <c r="J2112" s="2" t="s">
        <v>59</v>
      </c>
    </row>
    <row r="2113" ht="19" customHeight="1" spans="1:10">
      <c r="A2113" s="2">
        <v>6</v>
      </c>
      <c r="B2113" s="2" t="s">
        <v>3410</v>
      </c>
      <c r="C2113" s="2" t="s">
        <v>121</v>
      </c>
      <c r="D2113" s="3">
        <v>200</v>
      </c>
      <c r="E2113" s="3">
        <v>1188.3</v>
      </c>
      <c r="F2113" s="2">
        <v>0</v>
      </c>
      <c r="G2113" s="2">
        <v>0</v>
      </c>
      <c r="H2113" s="2">
        <f t="shared" si="32"/>
        <v>0</v>
      </c>
      <c r="I2113" s="2" t="s">
        <v>113</v>
      </c>
      <c r="J2113" s="2" t="s">
        <v>59</v>
      </c>
    </row>
    <row r="2114" ht="19" customHeight="1" spans="1:10">
      <c r="A2114" s="2">
        <v>6</v>
      </c>
      <c r="B2114" s="2" t="s">
        <v>454</v>
      </c>
      <c r="C2114" s="2" t="s">
        <v>121</v>
      </c>
      <c r="D2114" s="3">
        <v>19741.94</v>
      </c>
      <c r="E2114" s="3">
        <v>3969.3</v>
      </c>
      <c r="F2114" s="2">
        <v>0</v>
      </c>
      <c r="G2114" s="2">
        <v>0</v>
      </c>
      <c r="H2114" s="2">
        <f t="shared" ref="H2114:H2177" si="33">MAX(0,F2114-G2114)</f>
        <v>0</v>
      </c>
      <c r="I2114" s="2" t="s">
        <v>59</v>
      </c>
      <c r="J2114" s="2" t="s">
        <v>59</v>
      </c>
    </row>
    <row r="2115" ht="19" customHeight="1" spans="1:10">
      <c r="A2115" s="2">
        <v>6</v>
      </c>
      <c r="B2115" s="2" t="s">
        <v>455</v>
      </c>
      <c r="C2115" s="2" t="s">
        <v>121</v>
      </c>
      <c r="D2115" s="3">
        <v>20516.13</v>
      </c>
      <c r="E2115" s="3">
        <v>4573</v>
      </c>
      <c r="F2115" s="2">
        <v>0</v>
      </c>
      <c r="G2115" s="2">
        <v>0</v>
      </c>
      <c r="H2115" s="2">
        <f t="shared" si="33"/>
        <v>0</v>
      </c>
      <c r="I2115" s="2" t="s">
        <v>59</v>
      </c>
      <c r="J2115" s="2" t="s">
        <v>59</v>
      </c>
    </row>
    <row r="2116" ht="19" customHeight="1" spans="1:10">
      <c r="A2116" s="2">
        <v>6</v>
      </c>
      <c r="B2116" s="2" t="s">
        <v>456</v>
      </c>
      <c r="C2116" s="2" t="s">
        <v>121</v>
      </c>
      <c r="D2116" s="3">
        <v>15600</v>
      </c>
      <c r="E2116" s="3">
        <v>247.3</v>
      </c>
      <c r="F2116" s="2">
        <v>0</v>
      </c>
      <c r="G2116" s="2">
        <v>0</v>
      </c>
      <c r="H2116" s="2">
        <f t="shared" si="33"/>
        <v>0</v>
      </c>
      <c r="I2116" s="2" t="s">
        <v>59</v>
      </c>
      <c r="J2116" s="2" t="s">
        <v>59</v>
      </c>
    </row>
    <row r="2117" ht="19" customHeight="1" spans="1:10">
      <c r="A2117" s="2">
        <v>6</v>
      </c>
      <c r="B2117" s="2" t="s">
        <v>133</v>
      </c>
      <c r="C2117" s="2" t="s">
        <v>121</v>
      </c>
      <c r="D2117" s="3">
        <v>24428.57</v>
      </c>
      <c r="E2117" s="3">
        <v>23934.3</v>
      </c>
      <c r="F2117" s="2">
        <v>0</v>
      </c>
      <c r="G2117" s="2">
        <v>0</v>
      </c>
      <c r="H2117" s="2">
        <f t="shared" si="33"/>
        <v>0</v>
      </c>
      <c r="I2117" s="2" t="s">
        <v>113</v>
      </c>
      <c r="J2117" s="2" t="s">
        <v>59</v>
      </c>
    </row>
    <row r="2118" ht="19" customHeight="1" spans="1:10">
      <c r="A2118" s="2">
        <v>6</v>
      </c>
      <c r="B2118" s="2" t="s">
        <v>136</v>
      </c>
      <c r="C2118" s="2" t="s">
        <v>121</v>
      </c>
      <c r="D2118" s="3">
        <v>20322.58</v>
      </c>
      <c r="E2118" s="3">
        <v>13953.3</v>
      </c>
      <c r="F2118" s="2">
        <v>0</v>
      </c>
      <c r="G2118" s="2">
        <v>0</v>
      </c>
      <c r="H2118" s="2">
        <f t="shared" si="33"/>
        <v>0</v>
      </c>
      <c r="I2118" s="2" t="s">
        <v>59</v>
      </c>
      <c r="J2118" s="2" t="s">
        <v>59</v>
      </c>
    </row>
    <row r="2119" ht="19" customHeight="1" spans="1:10">
      <c r="A2119" s="2">
        <v>6</v>
      </c>
      <c r="B2119" s="2" t="s">
        <v>457</v>
      </c>
      <c r="C2119" s="2" t="s">
        <v>121</v>
      </c>
      <c r="D2119" s="3">
        <v>10258.06</v>
      </c>
      <c r="E2119" s="3">
        <v>14549.2</v>
      </c>
      <c r="F2119" s="2">
        <v>0</v>
      </c>
      <c r="G2119" s="2">
        <v>0</v>
      </c>
      <c r="H2119" s="2">
        <f t="shared" si="33"/>
        <v>0</v>
      </c>
      <c r="I2119" s="2" t="s">
        <v>113</v>
      </c>
      <c r="J2119" s="2" t="s">
        <v>59</v>
      </c>
    </row>
    <row r="2120" ht="19" customHeight="1" spans="1:10">
      <c r="A2120" s="2">
        <v>6</v>
      </c>
      <c r="B2120" s="2" t="s">
        <v>137</v>
      </c>
      <c r="C2120" s="2" t="s">
        <v>121</v>
      </c>
      <c r="D2120" s="3">
        <v>14400</v>
      </c>
      <c r="E2120" s="3">
        <v>6679</v>
      </c>
      <c r="F2120" s="2">
        <v>0</v>
      </c>
      <c r="G2120" s="2">
        <v>0</v>
      </c>
      <c r="H2120" s="2">
        <f t="shared" si="33"/>
        <v>0</v>
      </c>
      <c r="I2120" s="2" t="s">
        <v>59</v>
      </c>
      <c r="J2120" s="2" t="s">
        <v>59</v>
      </c>
    </row>
    <row r="2121" ht="19" customHeight="1" spans="1:10">
      <c r="A2121" s="2">
        <v>6</v>
      </c>
      <c r="B2121" s="2" t="s">
        <v>458</v>
      </c>
      <c r="C2121" s="2" t="s">
        <v>121</v>
      </c>
      <c r="D2121" s="3">
        <v>15600</v>
      </c>
      <c r="E2121" s="3">
        <v>3469.8</v>
      </c>
      <c r="F2121" s="2">
        <v>0</v>
      </c>
      <c r="G2121" s="2">
        <v>0</v>
      </c>
      <c r="H2121" s="2">
        <f t="shared" si="33"/>
        <v>0</v>
      </c>
      <c r="I2121" s="2" t="s">
        <v>59</v>
      </c>
      <c r="J2121" s="2" t="s">
        <v>59</v>
      </c>
    </row>
    <row r="2122" ht="19" customHeight="1" spans="1:10">
      <c r="A2122" s="2">
        <v>6</v>
      </c>
      <c r="B2122" s="2" t="s">
        <v>138</v>
      </c>
      <c r="C2122" s="2" t="s">
        <v>121</v>
      </c>
      <c r="D2122" s="3">
        <v>18000</v>
      </c>
      <c r="E2122" s="3">
        <v>7109</v>
      </c>
      <c r="F2122" s="2">
        <v>0</v>
      </c>
      <c r="G2122" s="2">
        <v>0</v>
      </c>
      <c r="H2122" s="2">
        <f t="shared" si="33"/>
        <v>0</v>
      </c>
      <c r="I2122" s="2" t="s">
        <v>59</v>
      </c>
      <c r="J2122" s="2" t="s">
        <v>59</v>
      </c>
    </row>
    <row r="2123" ht="19" customHeight="1" spans="1:10">
      <c r="A2123" s="2">
        <v>6</v>
      </c>
      <c r="B2123" s="2" t="s">
        <v>459</v>
      </c>
      <c r="C2123" s="2" t="s">
        <v>121</v>
      </c>
      <c r="D2123" s="3">
        <v>13600</v>
      </c>
      <c r="E2123" s="3">
        <v>2982.5</v>
      </c>
      <c r="F2123" s="2">
        <v>0</v>
      </c>
      <c r="G2123" s="2">
        <v>0</v>
      </c>
      <c r="H2123" s="2">
        <f t="shared" si="33"/>
        <v>0</v>
      </c>
      <c r="I2123" s="2" t="s">
        <v>113</v>
      </c>
      <c r="J2123" s="2" t="s">
        <v>59</v>
      </c>
    </row>
    <row r="2124" ht="19" customHeight="1" spans="1:10">
      <c r="A2124" s="2">
        <v>6</v>
      </c>
      <c r="B2124" s="2" t="s">
        <v>460</v>
      </c>
      <c r="C2124" s="2" t="s">
        <v>121</v>
      </c>
      <c r="D2124" s="3">
        <v>12200</v>
      </c>
      <c r="E2124" s="3">
        <v>15853.8</v>
      </c>
      <c r="F2124" s="2">
        <v>0</v>
      </c>
      <c r="G2124" s="2">
        <v>0</v>
      </c>
      <c r="H2124" s="2">
        <f t="shared" si="33"/>
        <v>0</v>
      </c>
      <c r="I2124" s="2" t="s">
        <v>113</v>
      </c>
      <c r="J2124" s="2" t="s">
        <v>59</v>
      </c>
    </row>
    <row r="2125" ht="19" customHeight="1" spans="1:10">
      <c r="A2125" s="2">
        <v>6</v>
      </c>
      <c r="B2125" s="2" t="s">
        <v>461</v>
      </c>
      <c r="C2125" s="2" t="s">
        <v>121</v>
      </c>
      <c r="D2125" s="3">
        <v>15000</v>
      </c>
      <c r="E2125" s="3">
        <v>5534.5</v>
      </c>
      <c r="F2125" s="2">
        <v>0</v>
      </c>
      <c r="G2125" s="2">
        <v>0</v>
      </c>
      <c r="H2125" s="2">
        <f t="shared" si="33"/>
        <v>0</v>
      </c>
      <c r="I2125" s="2" t="s">
        <v>113</v>
      </c>
      <c r="J2125" s="2" t="s">
        <v>59</v>
      </c>
    </row>
    <row r="2126" ht="19" customHeight="1" spans="1:10">
      <c r="A2126" s="2">
        <v>6</v>
      </c>
      <c r="B2126" s="2" t="s">
        <v>139</v>
      </c>
      <c r="C2126" s="2" t="s">
        <v>121</v>
      </c>
      <c r="D2126" s="3">
        <v>15800</v>
      </c>
      <c r="E2126" s="3">
        <v>6728.4</v>
      </c>
      <c r="F2126" s="2">
        <v>0</v>
      </c>
      <c r="G2126" s="2">
        <v>0</v>
      </c>
      <c r="H2126" s="2">
        <f t="shared" si="33"/>
        <v>0</v>
      </c>
      <c r="I2126" s="2" t="s">
        <v>59</v>
      </c>
      <c r="J2126" s="2" t="s">
        <v>59</v>
      </c>
    </row>
    <row r="2127" ht="19" customHeight="1" spans="1:10">
      <c r="A2127" s="2">
        <v>6</v>
      </c>
      <c r="B2127" s="2" t="s">
        <v>462</v>
      </c>
      <c r="C2127" s="2" t="s">
        <v>121</v>
      </c>
      <c r="D2127" s="3">
        <v>10451.61</v>
      </c>
      <c r="E2127" s="3">
        <v>12974.5</v>
      </c>
      <c r="F2127" s="2">
        <v>0</v>
      </c>
      <c r="G2127" s="2">
        <v>0</v>
      </c>
      <c r="H2127" s="2">
        <f t="shared" si="33"/>
        <v>0</v>
      </c>
      <c r="I2127" s="2" t="s">
        <v>113</v>
      </c>
      <c r="J2127" s="2" t="s">
        <v>59</v>
      </c>
    </row>
    <row r="2128" ht="19" customHeight="1" spans="1:10">
      <c r="A2128" s="2">
        <v>6</v>
      </c>
      <c r="B2128" s="2" t="s">
        <v>562</v>
      </c>
      <c r="C2128" s="2" t="s">
        <v>121</v>
      </c>
      <c r="D2128" s="3">
        <v>10451.61</v>
      </c>
      <c r="E2128" s="3">
        <v>5655.8</v>
      </c>
      <c r="F2128" s="2">
        <v>0</v>
      </c>
      <c r="G2128" s="2">
        <v>0</v>
      </c>
      <c r="H2128" s="2">
        <f t="shared" si="33"/>
        <v>0</v>
      </c>
      <c r="I2128" s="2" t="s">
        <v>59</v>
      </c>
      <c r="J2128" s="2" t="s">
        <v>59</v>
      </c>
    </row>
    <row r="2129" ht="19" customHeight="1" spans="1:10">
      <c r="A2129" s="2">
        <v>6</v>
      </c>
      <c r="B2129" s="2" t="s">
        <v>140</v>
      </c>
      <c r="C2129" s="2" t="s">
        <v>121</v>
      </c>
      <c r="D2129" s="3">
        <v>15800</v>
      </c>
      <c r="E2129" s="3">
        <v>7464.9</v>
      </c>
      <c r="F2129" s="2">
        <v>0</v>
      </c>
      <c r="G2129" s="2">
        <v>0</v>
      </c>
      <c r="H2129" s="2">
        <f t="shared" si="33"/>
        <v>0</v>
      </c>
      <c r="I2129" s="2" t="s">
        <v>59</v>
      </c>
      <c r="J2129" s="2" t="s">
        <v>59</v>
      </c>
    </row>
    <row r="2130" ht="19" customHeight="1" spans="1:10">
      <c r="A2130" s="2">
        <v>6</v>
      </c>
      <c r="B2130" s="2" t="s">
        <v>3645</v>
      </c>
      <c r="C2130" s="2" t="s">
        <v>121</v>
      </c>
      <c r="D2130" s="3">
        <v>13000</v>
      </c>
      <c r="E2130" s="3">
        <v>7166.9</v>
      </c>
      <c r="F2130" s="2">
        <v>0</v>
      </c>
      <c r="G2130" s="2">
        <v>0</v>
      </c>
      <c r="H2130" s="2">
        <f t="shared" si="33"/>
        <v>0</v>
      </c>
      <c r="I2130" s="2" t="s">
        <v>59</v>
      </c>
      <c r="J2130" s="2" t="s">
        <v>59</v>
      </c>
    </row>
    <row r="2131" ht="19" customHeight="1" spans="1:10">
      <c r="A2131" s="2">
        <v>6</v>
      </c>
      <c r="B2131" s="2" t="s">
        <v>3781</v>
      </c>
      <c r="C2131" s="2" t="s">
        <v>121</v>
      </c>
      <c r="D2131" s="3">
        <v>10451.61</v>
      </c>
      <c r="E2131" s="3">
        <v>2601.5</v>
      </c>
      <c r="F2131" s="2">
        <v>0</v>
      </c>
      <c r="G2131" s="2">
        <v>0</v>
      </c>
      <c r="H2131" s="2">
        <f t="shared" si="33"/>
        <v>0</v>
      </c>
      <c r="I2131" s="2" t="s">
        <v>59</v>
      </c>
      <c r="J2131" s="2" t="s">
        <v>59</v>
      </c>
    </row>
    <row r="2132" ht="19" customHeight="1" spans="1:10">
      <c r="A2132" s="2">
        <v>6</v>
      </c>
      <c r="B2132" s="2" t="s">
        <v>3038</v>
      </c>
      <c r="C2132" s="2" t="s">
        <v>121</v>
      </c>
      <c r="D2132" s="3">
        <v>18000</v>
      </c>
      <c r="E2132" s="3">
        <v>10891.3</v>
      </c>
      <c r="F2132" s="2">
        <v>0</v>
      </c>
      <c r="G2132" s="2">
        <v>0</v>
      </c>
      <c r="H2132" s="2">
        <f t="shared" si="33"/>
        <v>0</v>
      </c>
      <c r="I2132" s="2" t="s">
        <v>59</v>
      </c>
      <c r="J2132" s="2" t="s">
        <v>59</v>
      </c>
    </row>
    <row r="2133" ht="19" customHeight="1" spans="1:10">
      <c r="A2133" s="2">
        <v>6</v>
      </c>
      <c r="B2133" s="2" t="s">
        <v>3041</v>
      </c>
      <c r="C2133" s="2" t="s">
        <v>121</v>
      </c>
      <c r="D2133" s="3">
        <v>18000</v>
      </c>
      <c r="E2133" s="3">
        <v>11010.8</v>
      </c>
      <c r="F2133" s="2">
        <v>0</v>
      </c>
      <c r="G2133" s="2">
        <v>0</v>
      </c>
      <c r="H2133" s="2">
        <f t="shared" si="33"/>
        <v>0</v>
      </c>
      <c r="I2133" s="2" t="s">
        <v>59</v>
      </c>
      <c r="J2133" s="2" t="s">
        <v>59</v>
      </c>
    </row>
    <row r="2134" ht="19" customHeight="1" spans="1:10">
      <c r="A2134" s="2">
        <v>6</v>
      </c>
      <c r="B2134" s="2" t="s">
        <v>467</v>
      </c>
      <c r="C2134" s="2" t="s">
        <v>121</v>
      </c>
      <c r="D2134" s="3">
        <v>10666.67</v>
      </c>
      <c r="E2134" s="3">
        <v>8704.8</v>
      </c>
      <c r="F2134" s="2">
        <v>0</v>
      </c>
      <c r="G2134" s="2">
        <v>0</v>
      </c>
      <c r="H2134" s="2">
        <f t="shared" si="33"/>
        <v>0</v>
      </c>
      <c r="I2134" s="2" t="s">
        <v>59</v>
      </c>
      <c r="J2134" s="2" t="s">
        <v>59</v>
      </c>
    </row>
    <row r="2135" ht="19" customHeight="1" spans="1:10">
      <c r="A2135" s="2">
        <v>6</v>
      </c>
      <c r="B2135" s="2" t="s">
        <v>475</v>
      </c>
      <c r="C2135" s="2" t="s">
        <v>121</v>
      </c>
      <c r="D2135" s="3">
        <v>5322.58</v>
      </c>
      <c r="E2135" s="3">
        <v>4679.7</v>
      </c>
      <c r="F2135" s="2">
        <v>0</v>
      </c>
      <c r="G2135" s="2">
        <v>0</v>
      </c>
      <c r="H2135" s="2">
        <f t="shared" si="33"/>
        <v>0</v>
      </c>
      <c r="I2135" s="2" t="s">
        <v>59</v>
      </c>
      <c r="J2135" s="2" t="s">
        <v>59</v>
      </c>
    </row>
    <row r="2136" ht="19" customHeight="1" spans="1:10">
      <c r="A2136" s="2">
        <v>6</v>
      </c>
      <c r="B2136" s="2" t="s">
        <v>482</v>
      </c>
      <c r="C2136" s="2" t="s">
        <v>121</v>
      </c>
      <c r="D2136" s="3">
        <v>10500</v>
      </c>
      <c r="E2136" s="3">
        <v>9563.8</v>
      </c>
      <c r="F2136" s="2">
        <v>0</v>
      </c>
      <c r="G2136" s="2">
        <v>0</v>
      </c>
      <c r="H2136" s="2">
        <f t="shared" si="33"/>
        <v>0</v>
      </c>
      <c r="I2136" s="2" t="s">
        <v>113</v>
      </c>
      <c r="J2136" s="2" t="s">
        <v>59</v>
      </c>
    </row>
    <row r="2137" ht="19" customHeight="1" spans="1:10">
      <c r="A2137" s="2">
        <v>6</v>
      </c>
      <c r="B2137" s="2" t="s">
        <v>487</v>
      </c>
      <c r="C2137" s="2" t="s">
        <v>121</v>
      </c>
      <c r="D2137" s="3">
        <v>12496.77</v>
      </c>
      <c r="E2137" s="3">
        <v>13452.4</v>
      </c>
      <c r="F2137" s="2">
        <v>0</v>
      </c>
      <c r="G2137" s="2">
        <v>0</v>
      </c>
      <c r="H2137" s="2">
        <f t="shared" si="33"/>
        <v>0</v>
      </c>
      <c r="I2137" s="2" t="s">
        <v>113</v>
      </c>
      <c r="J2137" s="2" t="s">
        <v>59</v>
      </c>
    </row>
    <row r="2138" ht="19" customHeight="1" spans="1:10">
      <c r="A2138" s="2">
        <v>6</v>
      </c>
      <c r="B2138" s="2" t="s">
        <v>579</v>
      </c>
      <c r="C2138" s="2" t="s">
        <v>121</v>
      </c>
      <c r="D2138" s="3">
        <v>18000</v>
      </c>
      <c r="E2138" s="3">
        <v>12637.7</v>
      </c>
      <c r="F2138" s="2">
        <v>0</v>
      </c>
      <c r="G2138" s="2">
        <v>0</v>
      </c>
      <c r="H2138" s="2">
        <f t="shared" si="33"/>
        <v>0</v>
      </c>
      <c r="I2138" s="2" t="s">
        <v>113</v>
      </c>
      <c r="J2138" s="2" t="s">
        <v>59</v>
      </c>
    </row>
    <row r="2139" ht="19" customHeight="1" spans="1:10">
      <c r="A2139" s="2">
        <v>6</v>
      </c>
      <c r="B2139" s="2" t="s">
        <v>580</v>
      </c>
      <c r="C2139" s="2" t="s">
        <v>121</v>
      </c>
      <c r="D2139" s="3">
        <v>18000</v>
      </c>
      <c r="E2139" s="3">
        <v>7810.4</v>
      </c>
      <c r="F2139" s="2">
        <v>0</v>
      </c>
      <c r="G2139" s="2">
        <v>0</v>
      </c>
      <c r="H2139" s="2">
        <f t="shared" si="33"/>
        <v>0</v>
      </c>
      <c r="I2139" s="2" t="s">
        <v>59</v>
      </c>
      <c r="J2139" s="2" t="s">
        <v>59</v>
      </c>
    </row>
    <row r="2140" ht="19" customHeight="1" spans="1:10">
      <c r="A2140" s="2">
        <v>6</v>
      </c>
      <c r="B2140" s="2" t="s">
        <v>581</v>
      </c>
      <c r="C2140" s="2" t="s">
        <v>121</v>
      </c>
      <c r="D2140" s="3">
        <v>18000</v>
      </c>
      <c r="E2140" s="3">
        <v>13358.6</v>
      </c>
      <c r="F2140" s="2">
        <v>0</v>
      </c>
      <c r="G2140" s="2">
        <v>0</v>
      </c>
      <c r="H2140" s="2">
        <f t="shared" si="33"/>
        <v>0</v>
      </c>
      <c r="I2140" s="2" t="s">
        <v>113</v>
      </c>
      <c r="J2140" s="2" t="s">
        <v>59</v>
      </c>
    </row>
    <row r="2141" ht="19" customHeight="1" spans="1:10">
      <c r="A2141" s="2">
        <v>6</v>
      </c>
      <c r="B2141" s="2" t="s">
        <v>583</v>
      </c>
      <c r="C2141" s="2" t="s">
        <v>121</v>
      </c>
      <c r="D2141" s="3">
        <v>18000</v>
      </c>
      <c r="E2141" s="3">
        <v>17214.8</v>
      </c>
      <c r="F2141" s="2">
        <v>0</v>
      </c>
      <c r="G2141" s="2">
        <v>0</v>
      </c>
      <c r="H2141" s="2">
        <f t="shared" si="33"/>
        <v>0</v>
      </c>
      <c r="I2141" s="2" t="s">
        <v>113</v>
      </c>
      <c r="J2141" s="2" t="s">
        <v>59</v>
      </c>
    </row>
    <row r="2142" ht="19" customHeight="1" spans="1:10">
      <c r="A2142" s="2">
        <v>6</v>
      </c>
      <c r="B2142" s="2" t="s">
        <v>490</v>
      </c>
      <c r="C2142" s="2" t="s">
        <v>121</v>
      </c>
      <c r="D2142" s="3">
        <v>12496.77</v>
      </c>
      <c r="E2142" s="3">
        <v>14944.3</v>
      </c>
      <c r="F2142" s="2">
        <v>0</v>
      </c>
      <c r="G2142" s="2">
        <v>0</v>
      </c>
      <c r="H2142" s="2">
        <f t="shared" si="33"/>
        <v>0</v>
      </c>
      <c r="I2142" s="2" t="s">
        <v>113</v>
      </c>
      <c r="J2142" s="2" t="s">
        <v>59</v>
      </c>
    </row>
    <row r="2143" ht="19" customHeight="1" spans="1:10">
      <c r="A2143" s="2">
        <v>6</v>
      </c>
      <c r="B2143" s="2" t="s">
        <v>584</v>
      </c>
      <c r="C2143" s="2" t="s">
        <v>121</v>
      </c>
      <c r="D2143" s="3">
        <v>18000</v>
      </c>
      <c r="E2143" s="3">
        <v>7800.9</v>
      </c>
      <c r="F2143" s="2">
        <v>0</v>
      </c>
      <c r="G2143" s="2">
        <v>0</v>
      </c>
      <c r="H2143" s="2">
        <f t="shared" si="33"/>
        <v>0</v>
      </c>
      <c r="I2143" s="2" t="s">
        <v>59</v>
      </c>
      <c r="J2143" s="2" t="s">
        <v>59</v>
      </c>
    </row>
    <row r="2144" ht="19" customHeight="1" spans="1:10">
      <c r="A2144" s="2">
        <v>6</v>
      </c>
      <c r="B2144" s="2" t="s">
        <v>585</v>
      </c>
      <c r="C2144" s="2" t="s">
        <v>121</v>
      </c>
      <c r="D2144" s="3">
        <v>18000</v>
      </c>
      <c r="E2144" s="3">
        <v>13361.5</v>
      </c>
      <c r="F2144" s="2">
        <v>0</v>
      </c>
      <c r="G2144" s="2">
        <v>0</v>
      </c>
      <c r="H2144" s="2">
        <f t="shared" si="33"/>
        <v>0</v>
      </c>
      <c r="I2144" s="2" t="s">
        <v>113</v>
      </c>
      <c r="J2144" s="2" t="s">
        <v>59</v>
      </c>
    </row>
    <row r="2145" ht="19" customHeight="1" spans="1:10">
      <c r="A2145" s="2">
        <v>6</v>
      </c>
      <c r="B2145" s="2" t="s">
        <v>587</v>
      </c>
      <c r="C2145" s="2" t="s">
        <v>121</v>
      </c>
      <c r="D2145" s="3">
        <v>18000</v>
      </c>
      <c r="E2145" s="3">
        <v>12069.4</v>
      </c>
      <c r="F2145" s="2">
        <v>0</v>
      </c>
      <c r="G2145" s="2">
        <v>0</v>
      </c>
      <c r="H2145" s="2">
        <f t="shared" si="33"/>
        <v>0</v>
      </c>
      <c r="I2145" s="2" t="s">
        <v>113</v>
      </c>
      <c r="J2145" s="2" t="s">
        <v>59</v>
      </c>
    </row>
    <row r="2146" ht="19" customHeight="1" spans="1:10">
      <c r="A2146" s="2">
        <v>6</v>
      </c>
      <c r="B2146" s="2" t="s">
        <v>591</v>
      </c>
      <c r="C2146" s="2" t="s">
        <v>121</v>
      </c>
      <c r="D2146" s="3">
        <v>18000</v>
      </c>
      <c r="E2146" s="3">
        <v>7349.4</v>
      </c>
      <c r="F2146" s="2">
        <v>0</v>
      </c>
      <c r="G2146" s="2">
        <v>0</v>
      </c>
      <c r="H2146" s="2">
        <f t="shared" si="33"/>
        <v>0</v>
      </c>
      <c r="I2146" s="2" t="s">
        <v>59</v>
      </c>
      <c r="J2146" s="2" t="s">
        <v>59</v>
      </c>
    </row>
    <row r="2147" ht="19" customHeight="1" spans="1:10">
      <c r="A2147" s="2">
        <v>6</v>
      </c>
      <c r="B2147" s="2" t="s">
        <v>593</v>
      </c>
      <c r="C2147" s="2" t="s">
        <v>121</v>
      </c>
      <c r="D2147" s="3">
        <v>18000</v>
      </c>
      <c r="E2147" s="3">
        <v>10410.1</v>
      </c>
      <c r="F2147" s="2">
        <v>0</v>
      </c>
      <c r="G2147" s="2">
        <v>0</v>
      </c>
      <c r="H2147" s="2">
        <f t="shared" si="33"/>
        <v>0</v>
      </c>
      <c r="I2147" s="2" t="s">
        <v>113</v>
      </c>
      <c r="J2147" s="2" t="s">
        <v>59</v>
      </c>
    </row>
    <row r="2148" ht="19" customHeight="1" spans="1:10">
      <c r="A2148" s="2">
        <v>6</v>
      </c>
      <c r="B2148" s="2" t="s">
        <v>597</v>
      </c>
      <c r="C2148" s="2" t="s">
        <v>121</v>
      </c>
      <c r="D2148" s="3">
        <v>18000</v>
      </c>
      <c r="E2148" s="3">
        <v>10066.5</v>
      </c>
      <c r="F2148" s="2">
        <v>0</v>
      </c>
      <c r="G2148" s="2">
        <v>0</v>
      </c>
      <c r="H2148" s="2">
        <f t="shared" si="33"/>
        <v>0</v>
      </c>
      <c r="I2148" s="2" t="s">
        <v>59</v>
      </c>
      <c r="J2148" s="2" t="s">
        <v>59</v>
      </c>
    </row>
    <row r="2149" ht="19" customHeight="1" spans="1:10">
      <c r="A2149" s="2">
        <v>6</v>
      </c>
      <c r="B2149" s="2" t="s">
        <v>600</v>
      </c>
      <c r="C2149" s="2" t="s">
        <v>121</v>
      </c>
      <c r="D2149" s="3">
        <v>18000</v>
      </c>
      <c r="E2149" s="3">
        <v>9815.4</v>
      </c>
      <c r="F2149" s="2">
        <v>0</v>
      </c>
      <c r="G2149" s="2">
        <v>0</v>
      </c>
      <c r="H2149" s="2">
        <f t="shared" si="33"/>
        <v>0</v>
      </c>
      <c r="I2149" s="2" t="s">
        <v>59</v>
      </c>
      <c r="J2149" s="2" t="s">
        <v>59</v>
      </c>
    </row>
    <row r="2150" ht="19" customHeight="1" spans="1:10">
      <c r="A2150" s="2">
        <v>6</v>
      </c>
      <c r="B2150" s="2" t="s">
        <v>601</v>
      </c>
      <c r="C2150" s="2" t="s">
        <v>121</v>
      </c>
      <c r="D2150" s="3">
        <v>3000</v>
      </c>
      <c r="E2150" s="3">
        <v>186.7</v>
      </c>
      <c r="F2150" s="2">
        <v>0</v>
      </c>
      <c r="G2150" s="2">
        <v>0</v>
      </c>
      <c r="H2150" s="2">
        <f t="shared" si="33"/>
        <v>0</v>
      </c>
      <c r="I2150" s="2" t="s">
        <v>59</v>
      </c>
      <c r="J2150" s="2" t="s">
        <v>59</v>
      </c>
    </row>
    <row r="2151" ht="19" customHeight="1" spans="1:10">
      <c r="A2151" s="2">
        <v>6</v>
      </c>
      <c r="B2151" s="2" t="s">
        <v>491</v>
      </c>
      <c r="C2151" s="2" t="s">
        <v>121</v>
      </c>
      <c r="D2151" s="3">
        <v>18000</v>
      </c>
      <c r="E2151" s="3">
        <v>10319.1</v>
      </c>
      <c r="F2151" s="2">
        <v>0</v>
      </c>
      <c r="G2151" s="2">
        <v>0</v>
      </c>
      <c r="H2151" s="2">
        <f t="shared" si="33"/>
        <v>0</v>
      </c>
      <c r="I2151" s="2" t="s">
        <v>59</v>
      </c>
      <c r="J2151" s="2" t="s">
        <v>59</v>
      </c>
    </row>
    <row r="2152" ht="19" customHeight="1" spans="1:10">
      <c r="A2152" s="2">
        <v>6</v>
      </c>
      <c r="B2152" s="2" t="s">
        <v>603</v>
      </c>
      <c r="C2152" s="2" t="s">
        <v>121</v>
      </c>
      <c r="D2152" s="3">
        <v>18000</v>
      </c>
      <c r="E2152" s="3">
        <v>10895</v>
      </c>
      <c r="F2152" s="2">
        <v>0</v>
      </c>
      <c r="G2152" s="2">
        <v>0</v>
      </c>
      <c r="H2152" s="2">
        <f t="shared" si="33"/>
        <v>0</v>
      </c>
      <c r="I2152" s="2" t="s">
        <v>59</v>
      </c>
      <c r="J2152" s="2" t="s">
        <v>59</v>
      </c>
    </row>
    <row r="2153" ht="19" customHeight="1" spans="1:10">
      <c r="A2153" s="2">
        <v>6</v>
      </c>
      <c r="B2153" s="2" t="s">
        <v>607</v>
      </c>
      <c r="C2153" s="2" t="s">
        <v>121</v>
      </c>
      <c r="D2153" s="3">
        <v>18000</v>
      </c>
      <c r="E2153" s="3">
        <v>4940.7</v>
      </c>
      <c r="F2153" s="2">
        <v>0</v>
      </c>
      <c r="G2153" s="2">
        <v>0</v>
      </c>
      <c r="H2153" s="2">
        <f t="shared" si="33"/>
        <v>0</v>
      </c>
      <c r="I2153" s="2" t="s">
        <v>59</v>
      </c>
      <c r="J2153" s="2" t="s">
        <v>59</v>
      </c>
    </row>
    <row r="2154" ht="19" customHeight="1" spans="1:10">
      <c r="A2154" s="2">
        <v>6</v>
      </c>
      <c r="B2154" s="2" t="s">
        <v>609</v>
      </c>
      <c r="C2154" s="2" t="s">
        <v>121</v>
      </c>
      <c r="D2154" s="3">
        <v>25166.67</v>
      </c>
      <c r="E2154" s="3">
        <v>10256.6</v>
      </c>
      <c r="F2154" s="2">
        <v>0</v>
      </c>
      <c r="G2154" s="2">
        <v>0</v>
      </c>
      <c r="H2154" s="2">
        <f t="shared" si="33"/>
        <v>0</v>
      </c>
      <c r="I2154" s="2" t="s">
        <v>113</v>
      </c>
      <c r="J2154" s="2" t="s">
        <v>59</v>
      </c>
    </row>
    <row r="2155" ht="19" customHeight="1" spans="1:10">
      <c r="A2155" s="2">
        <v>6</v>
      </c>
      <c r="B2155" s="2" t="s">
        <v>141</v>
      </c>
      <c r="C2155" s="2" t="s">
        <v>121</v>
      </c>
      <c r="D2155" s="3">
        <v>5000</v>
      </c>
      <c r="E2155" s="3">
        <v>64.1</v>
      </c>
      <c r="F2155" s="2">
        <v>0</v>
      </c>
      <c r="G2155" s="2">
        <v>0</v>
      </c>
      <c r="H2155" s="2">
        <f t="shared" si="33"/>
        <v>0</v>
      </c>
      <c r="I2155" s="2" t="s">
        <v>59</v>
      </c>
      <c r="J2155" s="2" t="s">
        <v>59</v>
      </c>
    </row>
    <row r="2156" ht="19" customHeight="1" spans="1:10">
      <c r="A2156" s="2">
        <v>6</v>
      </c>
      <c r="B2156" s="2" t="s">
        <v>145</v>
      </c>
      <c r="C2156" s="2" t="s">
        <v>121</v>
      </c>
      <c r="D2156" s="3">
        <v>28833.33</v>
      </c>
      <c r="E2156" s="3">
        <v>26343.98</v>
      </c>
      <c r="F2156" s="2">
        <v>0</v>
      </c>
      <c r="G2156" s="2">
        <v>0</v>
      </c>
      <c r="H2156" s="2">
        <f t="shared" si="33"/>
        <v>0</v>
      </c>
      <c r="I2156" s="2" t="s">
        <v>113</v>
      </c>
      <c r="J2156" s="2" t="s">
        <v>59</v>
      </c>
    </row>
    <row r="2157" ht="19" customHeight="1" spans="1:10">
      <c r="A2157" s="2">
        <v>6</v>
      </c>
      <c r="B2157" s="2" t="s">
        <v>146</v>
      </c>
      <c r="C2157" s="2" t="s">
        <v>121</v>
      </c>
      <c r="D2157" s="3">
        <v>26833.33</v>
      </c>
      <c r="E2157" s="3">
        <v>10455.01</v>
      </c>
      <c r="F2157" s="2">
        <v>0</v>
      </c>
      <c r="G2157" s="2">
        <v>0</v>
      </c>
      <c r="H2157" s="2">
        <f t="shared" si="33"/>
        <v>0</v>
      </c>
      <c r="I2157" s="2" t="s">
        <v>59</v>
      </c>
      <c r="J2157" s="2" t="s">
        <v>59</v>
      </c>
    </row>
    <row r="2158" ht="19" customHeight="1" spans="1:10">
      <c r="A2158" s="2">
        <v>6</v>
      </c>
      <c r="B2158" s="2" t="s">
        <v>148</v>
      </c>
      <c r="C2158" s="2" t="s">
        <v>121</v>
      </c>
      <c r="D2158" s="3">
        <v>5000</v>
      </c>
      <c r="E2158" s="3">
        <v>915.8</v>
      </c>
      <c r="F2158" s="2">
        <v>0</v>
      </c>
      <c r="G2158" s="2">
        <v>0</v>
      </c>
      <c r="H2158" s="2">
        <f t="shared" si="33"/>
        <v>0</v>
      </c>
      <c r="I2158" s="2" t="s">
        <v>59</v>
      </c>
      <c r="J2158" s="2" t="s">
        <v>59</v>
      </c>
    </row>
    <row r="2159" ht="19" customHeight="1" spans="1:10">
      <c r="A2159" s="2">
        <v>6</v>
      </c>
      <c r="B2159" s="2" t="s">
        <v>149</v>
      </c>
      <c r="C2159" s="2" t="s">
        <v>121</v>
      </c>
      <c r="D2159" s="3">
        <v>13833.33</v>
      </c>
      <c r="E2159" s="3">
        <v>6971.06</v>
      </c>
      <c r="F2159" s="2">
        <v>0</v>
      </c>
      <c r="G2159" s="2">
        <v>0</v>
      </c>
      <c r="H2159" s="2">
        <f t="shared" si="33"/>
        <v>0</v>
      </c>
      <c r="I2159" s="2" t="s">
        <v>59</v>
      </c>
      <c r="J2159" s="2" t="s">
        <v>59</v>
      </c>
    </row>
    <row r="2160" ht="19" customHeight="1" spans="1:10">
      <c r="A2160" s="2">
        <v>6</v>
      </c>
      <c r="B2160" s="2" t="s">
        <v>151</v>
      </c>
      <c r="C2160" s="2" t="s">
        <v>121</v>
      </c>
      <c r="D2160" s="3">
        <v>17741.94</v>
      </c>
      <c r="E2160" s="3">
        <v>3269.97</v>
      </c>
      <c r="F2160" s="2">
        <v>0</v>
      </c>
      <c r="G2160" s="2">
        <v>0</v>
      </c>
      <c r="H2160" s="2">
        <f t="shared" si="33"/>
        <v>0</v>
      </c>
      <c r="I2160" s="2" t="s">
        <v>59</v>
      </c>
      <c r="J2160" s="2" t="s">
        <v>59</v>
      </c>
    </row>
    <row r="2161" ht="19" customHeight="1" spans="1:10">
      <c r="A2161" s="2">
        <v>6</v>
      </c>
      <c r="B2161" s="2" t="s">
        <v>153</v>
      </c>
      <c r="C2161" s="2" t="s">
        <v>121</v>
      </c>
      <c r="D2161" s="3">
        <v>30000</v>
      </c>
      <c r="E2161" s="3">
        <v>65302.7</v>
      </c>
      <c r="F2161" s="2">
        <v>7</v>
      </c>
      <c r="G2161" s="2">
        <v>3</v>
      </c>
      <c r="H2161" s="2">
        <f t="shared" si="33"/>
        <v>4</v>
      </c>
      <c r="I2161" s="2" t="s">
        <v>113</v>
      </c>
      <c r="J2161" s="2" t="s">
        <v>59</v>
      </c>
    </row>
    <row r="2162" ht="19" customHeight="1" spans="1:10">
      <c r="A2162" s="2">
        <v>6</v>
      </c>
      <c r="B2162" s="2" t="s">
        <v>3135</v>
      </c>
      <c r="C2162" s="2" t="s">
        <v>121</v>
      </c>
      <c r="D2162" s="3">
        <v>18000</v>
      </c>
      <c r="E2162" s="3">
        <v>12252.9</v>
      </c>
      <c r="F2162" s="2">
        <v>0</v>
      </c>
      <c r="G2162" s="2">
        <v>0</v>
      </c>
      <c r="H2162" s="2">
        <f t="shared" si="33"/>
        <v>0</v>
      </c>
      <c r="I2162" s="2" t="s">
        <v>59</v>
      </c>
      <c r="J2162" s="2" t="s">
        <v>59</v>
      </c>
    </row>
    <row r="2163" ht="19" customHeight="1" spans="1:10">
      <c r="A2163" s="2">
        <v>6</v>
      </c>
      <c r="B2163" s="2" t="s">
        <v>156</v>
      </c>
      <c r="C2163" s="2" t="s">
        <v>121</v>
      </c>
      <c r="D2163" s="3">
        <v>29166.66</v>
      </c>
      <c r="E2163" s="3">
        <v>16732.9</v>
      </c>
      <c r="F2163" s="2">
        <v>0</v>
      </c>
      <c r="G2163" s="2">
        <v>0</v>
      </c>
      <c r="H2163" s="2">
        <f t="shared" si="33"/>
        <v>0</v>
      </c>
      <c r="I2163" s="2" t="s">
        <v>59</v>
      </c>
      <c r="J2163" s="2" t="s">
        <v>59</v>
      </c>
    </row>
    <row r="2164" ht="19" customHeight="1" spans="1:10">
      <c r="A2164" s="2">
        <v>6</v>
      </c>
      <c r="B2164" s="2" t="s">
        <v>494</v>
      </c>
      <c r="C2164" s="2" t="s">
        <v>121</v>
      </c>
      <c r="D2164" s="3">
        <v>18548.39</v>
      </c>
      <c r="E2164" s="3">
        <v>3097.9</v>
      </c>
      <c r="F2164" s="2">
        <v>0</v>
      </c>
      <c r="G2164" s="2">
        <v>0</v>
      </c>
      <c r="H2164" s="2">
        <f t="shared" si="33"/>
        <v>0</v>
      </c>
      <c r="I2164" s="2" t="s">
        <v>59</v>
      </c>
      <c r="J2164" s="2" t="s">
        <v>59</v>
      </c>
    </row>
    <row r="2165" ht="19" customHeight="1" spans="1:10">
      <c r="A2165" s="2">
        <v>6</v>
      </c>
      <c r="B2165" s="2" t="s">
        <v>157</v>
      </c>
      <c r="C2165" s="2" t="s">
        <v>121</v>
      </c>
      <c r="D2165" s="3">
        <v>13833.33</v>
      </c>
      <c r="E2165" s="3">
        <v>1068.45</v>
      </c>
      <c r="F2165" s="2">
        <v>0</v>
      </c>
      <c r="G2165" s="2">
        <v>0</v>
      </c>
      <c r="H2165" s="2">
        <f t="shared" si="33"/>
        <v>0</v>
      </c>
      <c r="I2165" s="2" t="s">
        <v>59</v>
      </c>
      <c r="J2165" s="2" t="s">
        <v>59</v>
      </c>
    </row>
    <row r="2166" ht="19" customHeight="1" spans="1:10">
      <c r="A2166" s="2">
        <v>6</v>
      </c>
      <c r="B2166" s="2" t="s">
        <v>624</v>
      </c>
      <c r="C2166" s="2" t="s">
        <v>121</v>
      </c>
      <c r="D2166" s="3">
        <v>18000</v>
      </c>
      <c r="E2166" s="3">
        <v>12342.6</v>
      </c>
      <c r="F2166" s="2">
        <v>0</v>
      </c>
      <c r="G2166" s="2">
        <v>0</v>
      </c>
      <c r="H2166" s="2">
        <f t="shared" si="33"/>
        <v>0</v>
      </c>
      <c r="I2166" s="2" t="s">
        <v>59</v>
      </c>
      <c r="J2166" s="2" t="s">
        <v>59</v>
      </c>
    </row>
    <row r="2167" ht="19" customHeight="1" spans="1:10">
      <c r="A2167" s="2">
        <v>6</v>
      </c>
      <c r="B2167" s="2" t="s">
        <v>160</v>
      </c>
      <c r="C2167" s="2" t="s">
        <v>121</v>
      </c>
      <c r="D2167" s="3">
        <v>30000</v>
      </c>
      <c r="E2167" s="3">
        <v>49978.3</v>
      </c>
      <c r="F2167" s="2">
        <v>3</v>
      </c>
      <c r="G2167" s="2">
        <v>4</v>
      </c>
      <c r="H2167" s="2">
        <f t="shared" si="33"/>
        <v>0</v>
      </c>
      <c r="I2167" s="2" t="s">
        <v>113</v>
      </c>
      <c r="J2167" s="2" t="s">
        <v>59</v>
      </c>
    </row>
    <row r="2168" ht="19" customHeight="1" spans="1:10">
      <c r="A2168" s="2">
        <v>6</v>
      </c>
      <c r="B2168" s="2" t="s">
        <v>496</v>
      </c>
      <c r="C2168" s="2" t="s">
        <v>121</v>
      </c>
      <c r="D2168" s="3">
        <v>19193.55</v>
      </c>
      <c r="E2168" s="3">
        <v>3210</v>
      </c>
      <c r="F2168" s="2">
        <v>0</v>
      </c>
      <c r="G2168" s="2">
        <v>0</v>
      </c>
      <c r="H2168" s="2">
        <f t="shared" si="33"/>
        <v>0</v>
      </c>
      <c r="I2168" s="2" t="s">
        <v>59</v>
      </c>
      <c r="J2168" s="2" t="s">
        <v>59</v>
      </c>
    </row>
    <row r="2169" ht="19" customHeight="1" spans="1:10">
      <c r="A2169" s="2">
        <v>6</v>
      </c>
      <c r="B2169" s="2" t="s">
        <v>161</v>
      </c>
      <c r="C2169" s="2" t="s">
        <v>121</v>
      </c>
      <c r="D2169" s="3">
        <v>13833.33</v>
      </c>
      <c r="E2169" s="3">
        <v>9102.25</v>
      </c>
      <c r="F2169" s="2">
        <v>0</v>
      </c>
      <c r="G2169" s="2">
        <v>0</v>
      </c>
      <c r="H2169" s="2">
        <f t="shared" si="33"/>
        <v>0</v>
      </c>
      <c r="I2169" s="2" t="s">
        <v>59</v>
      </c>
      <c r="J2169" s="2" t="s">
        <v>59</v>
      </c>
    </row>
    <row r="2170" ht="19" customHeight="1" spans="1:10">
      <c r="A2170" s="2">
        <v>6</v>
      </c>
      <c r="B2170" s="2" t="s">
        <v>628</v>
      </c>
      <c r="C2170" s="2" t="s">
        <v>121</v>
      </c>
      <c r="D2170" s="3">
        <v>25000</v>
      </c>
      <c r="E2170" s="3">
        <v>19108.6</v>
      </c>
      <c r="F2170" s="2">
        <v>0</v>
      </c>
      <c r="G2170" s="2">
        <v>0</v>
      </c>
      <c r="H2170" s="2">
        <f t="shared" si="33"/>
        <v>0</v>
      </c>
      <c r="I2170" s="2" t="s">
        <v>59</v>
      </c>
      <c r="J2170" s="2" t="s">
        <v>59</v>
      </c>
    </row>
    <row r="2171" ht="19" customHeight="1" spans="1:10">
      <c r="A2171" s="2">
        <v>6</v>
      </c>
      <c r="B2171" s="2" t="s">
        <v>162</v>
      </c>
      <c r="C2171" s="2" t="s">
        <v>121</v>
      </c>
      <c r="D2171" s="3">
        <v>5000</v>
      </c>
      <c r="E2171" s="3">
        <v>6051</v>
      </c>
      <c r="F2171" s="2">
        <v>0</v>
      </c>
      <c r="G2171" s="2">
        <v>0</v>
      </c>
      <c r="H2171" s="2">
        <f t="shared" si="33"/>
        <v>0</v>
      </c>
      <c r="I2171" s="2" t="s">
        <v>113</v>
      </c>
      <c r="J2171" s="2" t="s">
        <v>59</v>
      </c>
    </row>
    <row r="2172" ht="19" customHeight="1" spans="1:10">
      <c r="A2172" s="2">
        <v>6</v>
      </c>
      <c r="B2172" s="2" t="s">
        <v>163</v>
      </c>
      <c r="C2172" s="2" t="s">
        <v>121</v>
      </c>
      <c r="D2172" s="3">
        <v>5000</v>
      </c>
      <c r="E2172" s="3">
        <v>57.9</v>
      </c>
      <c r="F2172" s="2">
        <v>0</v>
      </c>
      <c r="G2172" s="2">
        <v>0</v>
      </c>
      <c r="H2172" s="2">
        <f t="shared" si="33"/>
        <v>0</v>
      </c>
      <c r="I2172" s="2" t="s">
        <v>59</v>
      </c>
      <c r="J2172" s="2" t="s">
        <v>59</v>
      </c>
    </row>
    <row r="2173" ht="19" customHeight="1" spans="1:10">
      <c r="A2173" s="2">
        <v>6</v>
      </c>
      <c r="B2173" s="2" t="s">
        <v>3175</v>
      </c>
      <c r="C2173" s="2" t="s">
        <v>121</v>
      </c>
      <c r="D2173" s="3">
        <v>24166.66</v>
      </c>
      <c r="E2173" s="3">
        <v>16469.7</v>
      </c>
      <c r="F2173" s="2">
        <v>0</v>
      </c>
      <c r="G2173" s="2">
        <v>0</v>
      </c>
      <c r="H2173" s="2">
        <f t="shared" si="33"/>
        <v>0</v>
      </c>
      <c r="I2173" s="2" t="s">
        <v>59</v>
      </c>
      <c r="J2173" s="2" t="s">
        <v>59</v>
      </c>
    </row>
    <row r="2174" ht="19" customHeight="1" spans="1:10">
      <c r="A2174" s="2">
        <v>6</v>
      </c>
      <c r="B2174" s="2" t="s">
        <v>164</v>
      </c>
      <c r="C2174" s="2" t="s">
        <v>121</v>
      </c>
      <c r="D2174" s="3">
        <v>26833.33</v>
      </c>
      <c r="E2174" s="3">
        <v>9386.6</v>
      </c>
      <c r="F2174" s="2">
        <v>0</v>
      </c>
      <c r="G2174" s="2">
        <v>0</v>
      </c>
      <c r="H2174" s="2">
        <f t="shared" si="33"/>
        <v>0</v>
      </c>
      <c r="I2174" s="2" t="s">
        <v>59</v>
      </c>
      <c r="J2174" s="2" t="s">
        <v>59</v>
      </c>
    </row>
    <row r="2175" ht="19" customHeight="1" spans="1:10">
      <c r="A2175" s="2">
        <v>6</v>
      </c>
      <c r="B2175" s="2" t="s">
        <v>630</v>
      </c>
      <c r="C2175" s="2" t="s">
        <v>121</v>
      </c>
      <c r="D2175" s="3">
        <v>18000</v>
      </c>
      <c r="E2175" s="3">
        <v>12119.7</v>
      </c>
      <c r="F2175" s="2">
        <v>0</v>
      </c>
      <c r="G2175" s="2">
        <v>0</v>
      </c>
      <c r="H2175" s="2">
        <f t="shared" si="33"/>
        <v>0</v>
      </c>
      <c r="I2175" s="2" t="s">
        <v>59</v>
      </c>
      <c r="J2175" s="2" t="s">
        <v>59</v>
      </c>
    </row>
    <row r="2176" ht="19" customHeight="1" spans="1:10">
      <c r="A2176" s="2">
        <v>6</v>
      </c>
      <c r="B2176" s="2" t="s">
        <v>497</v>
      </c>
      <c r="C2176" s="2" t="s">
        <v>121</v>
      </c>
      <c r="D2176" s="3">
        <v>600</v>
      </c>
      <c r="E2176" s="3">
        <v>769.9</v>
      </c>
      <c r="F2176" s="2">
        <v>0</v>
      </c>
      <c r="G2176" s="2">
        <v>0</v>
      </c>
      <c r="H2176" s="2">
        <f t="shared" si="33"/>
        <v>0</v>
      </c>
      <c r="I2176" s="2" t="s">
        <v>113</v>
      </c>
      <c r="J2176" s="2" t="s">
        <v>59</v>
      </c>
    </row>
    <row r="2177" ht="19" customHeight="1" spans="1:10">
      <c r="A2177" s="2">
        <v>6</v>
      </c>
      <c r="B2177" s="2" t="s">
        <v>499</v>
      </c>
      <c r="C2177" s="2" t="s">
        <v>121</v>
      </c>
      <c r="D2177" s="3">
        <v>2000</v>
      </c>
      <c r="E2177" s="3">
        <v>4036.4</v>
      </c>
      <c r="F2177" s="2">
        <v>0</v>
      </c>
      <c r="G2177" s="2">
        <v>0</v>
      </c>
      <c r="H2177" s="2">
        <f t="shared" si="33"/>
        <v>0</v>
      </c>
      <c r="I2177" s="2" t="s">
        <v>113</v>
      </c>
      <c r="J2177" s="2" t="s">
        <v>59</v>
      </c>
    </row>
    <row r="2178" ht="19" customHeight="1" spans="1:10">
      <c r="A2178" s="2">
        <v>6</v>
      </c>
      <c r="B2178" s="2" t="s">
        <v>501</v>
      </c>
      <c r="C2178" s="2" t="s">
        <v>121</v>
      </c>
      <c r="D2178" s="3">
        <v>18000</v>
      </c>
      <c r="E2178" s="3">
        <v>13742.5</v>
      </c>
      <c r="F2178" s="2">
        <v>0</v>
      </c>
      <c r="G2178" s="2">
        <v>0</v>
      </c>
      <c r="H2178" s="2">
        <f t="shared" ref="H2178:H2241" si="34">MAX(0,F2178-G2178)</f>
        <v>0</v>
      </c>
      <c r="I2178" s="2" t="s">
        <v>59</v>
      </c>
      <c r="J2178" s="2" t="s">
        <v>59</v>
      </c>
    </row>
    <row r="2179" ht="19" customHeight="1" spans="1:10">
      <c r="A2179" s="2">
        <v>6</v>
      </c>
      <c r="B2179" s="2" t="s">
        <v>505</v>
      </c>
      <c r="C2179" s="2" t="s">
        <v>121</v>
      </c>
      <c r="D2179" s="3">
        <v>5225.81</v>
      </c>
      <c r="E2179" s="3">
        <v>4551.1</v>
      </c>
      <c r="F2179" s="2">
        <v>0</v>
      </c>
      <c r="G2179" s="2">
        <v>0</v>
      </c>
      <c r="H2179" s="2">
        <f t="shared" si="34"/>
        <v>0</v>
      </c>
      <c r="I2179" s="2" t="s">
        <v>59</v>
      </c>
      <c r="J2179" s="2" t="s">
        <v>59</v>
      </c>
    </row>
    <row r="2180" ht="19" customHeight="1" spans="1:10">
      <c r="A2180" s="2">
        <v>6</v>
      </c>
      <c r="B2180" s="2" t="s">
        <v>109</v>
      </c>
      <c r="C2180" s="2" t="s">
        <v>121</v>
      </c>
      <c r="D2180" s="3">
        <v>25833.33</v>
      </c>
      <c r="E2180" s="3">
        <v>8640.9</v>
      </c>
      <c r="F2180" s="2">
        <v>0</v>
      </c>
      <c r="G2180" s="2">
        <v>0</v>
      </c>
      <c r="H2180" s="2">
        <f t="shared" si="34"/>
        <v>0</v>
      </c>
      <c r="I2180" s="2" t="s">
        <v>59</v>
      </c>
      <c r="J2180" s="2" t="s">
        <v>59</v>
      </c>
    </row>
    <row r="2181" ht="19" customHeight="1" spans="1:10">
      <c r="A2181" s="2">
        <v>6</v>
      </c>
      <c r="B2181" s="2" t="s">
        <v>167</v>
      </c>
      <c r="C2181" s="2" t="s">
        <v>121</v>
      </c>
      <c r="D2181" s="3">
        <v>26833.33</v>
      </c>
      <c r="E2181" s="3">
        <v>11245.53</v>
      </c>
      <c r="F2181" s="2">
        <v>0</v>
      </c>
      <c r="G2181" s="2">
        <v>0</v>
      </c>
      <c r="H2181" s="2">
        <f t="shared" si="34"/>
        <v>0</v>
      </c>
      <c r="I2181" s="2" t="s">
        <v>59</v>
      </c>
      <c r="J2181" s="2" t="s">
        <v>59</v>
      </c>
    </row>
    <row r="2182" ht="19" customHeight="1" spans="1:10">
      <c r="A2182" s="2">
        <v>6</v>
      </c>
      <c r="B2182" s="2" t="s">
        <v>509</v>
      </c>
      <c r="C2182" s="2" t="s">
        <v>121</v>
      </c>
      <c r="D2182" s="3">
        <v>14774.19</v>
      </c>
      <c r="E2182" s="3">
        <v>20284.7</v>
      </c>
      <c r="F2182" s="2">
        <v>1</v>
      </c>
      <c r="G2182" s="2">
        <v>2</v>
      </c>
      <c r="H2182" s="2">
        <f t="shared" si="34"/>
        <v>0</v>
      </c>
      <c r="I2182" s="2" t="s">
        <v>113</v>
      </c>
      <c r="J2182" s="2" t="s">
        <v>59</v>
      </c>
    </row>
    <row r="2183" ht="19" customHeight="1" spans="1:10">
      <c r="A2183" s="2">
        <v>6</v>
      </c>
      <c r="B2183" s="2" t="s">
        <v>510</v>
      </c>
      <c r="C2183" s="2" t="s">
        <v>121</v>
      </c>
      <c r="D2183" s="3">
        <v>18000</v>
      </c>
      <c r="E2183" s="3">
        <v>18994.4</v>
      </c>
      <c r="F2183" s="2">
        <v>0</v>
      </c>
      <c r="G2183" s="2">
        <v>0</v>
      </c>
      <c r="H2183" s="2">
        <f t="shared" si="34"/>
        <v>0</v>
      </c>
      <c r="I2183" s="2" t="s">
        <v>113</v>
      </c>
      <c r="J2183" s="2" t="s">
        <v>59</v>
      </c>
    </row>
    <row r="2184" ht="19" customHeight="1" spans="1:10">
      <c r="A2184" s="2">
        <v>6</v>
      </c>
      <c r="B2184" s="2" t="s">
        <v>3214</v>
      </c>
      <c r="C2184" s="2" t="s">
        <v>121</v>
      </c>
      <c r="D2184" s="3">
        <v>18000</v>
      </c>
      <c r="E2184" s="3">
        <v>5931.3</v>
      </c>
      <c r="F2184" s="2">
        <v>0</v>
      </c>
      <c r="G2184" s="2">
        <v>0</v>
      </c>
      <c r="H2184" s="2">
        <f t="shared" si="34"/>
        <v>0</v>
      </c>
      <c r="I2184" s="2" t="s">
        <v>59</v>
      </c>
      <c r="J2184" s="2" t="s">
        <v>59</v>
      </c>
    </row>
    <row r="2185" ht="19" customHeight="1" spans="1:10">
      <c r="A2185" s="2">
        <v>6</v>
      </c>
      <c r="B2185" s="2" t="s">
        <v>515</v>
      </c>
      <c r="C2185" s="2" t="s">
        <v>121</v>
      </c>
      <c r="D2185" s="3">
        <v>12000</v>
      </c>
      <c r="E2185" s="3">
        <v>9187.6</v>
      </c>
      <c r="F2185" s="2">
        <v>0</v>
      </c>
      <c r="G2185" s="2">
        <v>0</v>
      </c>
      <c r="H2185" s="2">
        <f t="shared" si="34"/>
        <v>0</v>
      </c>
      <c r="I2185" s="2" t="s">
        <v>59</v>
      </c>
      <c r="J2185" s="2" t="s">
        <v>59</v>
      </c>
    </row>
    <row r="2186" ht="19" customHeight="1" spans="1:10">
      <c r="A2186" s="2">
        <v>6</v>
      </c>
      <c r="B2186" s="2" t="s">
        <v>516</v>
      </c>
      <c r="C2186" s="2" t="s">
        <v>121</v>
      </c>
      <c r="D2186" s="3">
        <v>14774.19</v>
      </c>
      <c r="E2186" s="3">
        <v>20986.4</v>
      </c>
      <c r="F2186" s="2">
        <v>2</v>
      </c>
      <c r="G2186" s="2">
        <v>1</v>
      </c>
      <c r="H2186" s="2">
        <f t="shared" si="34"/>
        <v>1</v>
      </c>
      <c r="I2186" s="2" t="s">
        <v>113</v>
      </c>
      <c r="J2186" s="2" t="s">
        <v>59</v>
      </c>
    </row>
    <row r="2187" ht="19" customHeight="1" spans="1:10">
      <c r="A2187" s="2">
        <v>6</v>
      </c>
      <c r="B2187" s="2" t="s">
        <v>517</v>
      </c>
      <c r="C2187" s="2" t="s">
        <v>121</v>
      </c>
      <c r="D2187" s="3">
        <v>1500</v>
      </c>
      <c r="E2187" s="3">
        <v>3100.4</v>
      </c>
      <c r="F2187" s="2">
        <v>0</v>
      </c>
      <c r="G2187" s="2">
        <v>0</v>
      </c>
      <c r="H2187" s="2">
        <f t="shared" si="34"/>
        <v>0</v>
      </c>
      <c r="I2187" s="2" t="s">
        <v>113</v>
      </c>
      <c r="J2187" s="2" t="s">
        <v>59</v>
      </c>
    </row>
    <row r="2188" ht="19" customHeight="1" spans="1:10">
      <c r="A2188" s="2">
        <v>6</v>
      </c>
      <c r="B2188" s="2" t="s">
        <v>518</v>
      </c>
      <c r="C2188" s="2" t="s">
        <v>121</v>
      </c>
      <c r="D2188" s="3">
        <v>18709.68</v>
      </c>
      <c r="E2188" s="3">
        <v>3917.4</v>
      </c>
      <c r="F2188" s="2">
        <v>0</v>
      </c>
      <c r="G2188" s="2">
        <v>0</v>
      </c>
      <c r="H2188" s="2">
        <f t="shared" si="34"/>
        <v>0</v>
      </c>
      <c r="I2188" s="2" t="s">
        <v>59</v>
      </c>
      <c r="J2188" s="2" t="s">
        <v>59</v>
      </c>
    </row>
    <row r="2189" ht="19" customHeight="1" spans="1:10">
      <c r="A2189" s="2">
        <v>6</v>
      </c>
      <c r="B2189" s="2" t="s">
        <v>519</v>
      </c>
      <c r="C2189" s="2" t="s">
        <v>121</v>
      </c>
      <c r="D2189" s="3">
        <v>2000</v>
      </c>
      <c r="E2189" s="3">
        <v>272.3</v>
      </c>
      <c r="F2189" s="2">
        <v>0</v>
      </c>
      <c r="G2189" s="2">
        <v>0</v>
      </c>
      <c r="H2189" s="2">
        <f t="shared" si="34"/>
        <v>0</v>
      </c>
      <c r="I2189" s="2" t="s">
        <v>59</v>
      </c>
      <c r="J2189" s="2" t="s">
        <v>59</v>
      </c>
    </row>
    <row r="2190" ht="19" customHeight="1" spans="1:10">
      <c r="A2190" s="2">
        <v>6</v>
      </c>
      <c r="B2190" s="2" t="s">
        <v>169</v>
      </c>
      <c r="C2190" s="2" t="s">
        <v>121</v>
      </c>
      <c r="D2190" s="3">
        <v>29166.66</v>
      </c>
      <c r="E2190" s="3">
        <v>14197.29</v>
      </c>
      <c r="F2190" s="2">
        <v>0</v>
      </c>
      <c r="G2190" s="2">
        <v>0</v>
      </c>
      <c r="H2190" s="2">
        <f t="shared" si="34"/>
        <v>0</v>
      </c>
      <c r="I2190" s="2" t="s">
        <v>59</v>
      </c>
      <c r="J2190" s="2" t="s">
        <v>59</v>
      </c>
    </row>
    <row r="2191" ht="19" customHeight="1" spans="1:10">
      <c r="A2191" s="2">
        <v>6</v>
      </c>
      <c r="B2191" s="2" t="s">
        <v>520</v>
      </c>
      <c r="C2191" s="2" t="s">
        <v>121</v>
      </c>
      <c r="D2191" s="3">
        <v>25666.66</v>
      </c>
      <c r="E2191" s="3">
        <v>9034.2</v>
      </c>
      <c r="F2191" s="2">
        <v>0</v>
      </c>
      <c r="G2191" s="2">
        <v>0</v>
      </c>
      <c r="H2191" s="2">
        <f t="shared" si="34"/>
        <v>0</v>
      </c>
      <c r="I2191" s="2" t="s">
        <v>59</v>
      </c>
      <c r="J2191" s="2" t="s">
        <v>59</v>
      </c>
    </row>
    <row r="2192" ht="19" customHeight="1" spans="1:10">
      <c r="A2192" s="2">
        <v>6</v>
      </c>
      <c r="B2192" s="2" t="s">
        <v>114</v>
      </c>
      <c r="C2192" s="2" t="s">
        <v>121</v>
      </c>
      <c r="D2192" s="3">
        <v>18430.87</v>
      </c>
      <c r="E2192" s="3">
        <v>15843.5</v>
      </c>
      <c r="F2192" s="2">
        <v>0</v>
      </c>
      <c r="G2192" s="2">
        <v>0</v>
      </c>
      <c r="H2192" s="2">
        <f t="shared" si="34"/>
        <v>0</v>
      </c>
      <c r="I2192" s="2" t="s">
        <v>113</v>
      </c>
      <c r="J2192" s="2" t="s">
        <v>59</v>
      </c>
    </row>
    <row r="2193" ht="19" customHeight="1" spans="1:10">
      <c r="A2193" s="2">
        <v>6</v>
      </c>
      <c r="B2193" s="2" t="s">
        <v>3268</v>
      </c>
      <c r="C2193" s="2" t="s">
        <v>121</v>
      </c>
      <c r="D2193" s="3">
        <v>24333.33</v>
      </c>
      <c r="E2193" s="3">
        <v>9024.9</v>
      </c>
      <c r="F2193" s="2">
        <v>0</v>
      </c>
      <c r="G2193" s="2">
        <v>0</v>
      </c>
      <c r="H2193" s="2">
        <f t="shared" si="34"/>
        <v>0</v>
      </c>
      <c r="I2193" s="2" t="s">
        <v>59</v>
      </c>
      <c r="J2193" s="2" t="s">
        <v>59</v>
      </c>
    </row>
    <row r="2194" ht="19" customHeight="1" spans="1:10">
      <c r="A2194" s="2">
        <v>6</v>
      </c>
      <c r="B2194" s="2" t="s">
        <v>521</v>
      </c>
      <c r="C2194" s="2" t="s">
        <v>121</v>
      </c>
      <c r="D2194" s="3">
        <v>15600</v>
      </c>
      <c r="E2194" s="3">
        <v>15221.8</v>
      </c>
      <c r="F2194" s="2">
        <v>0</v>
      </c>
      <c r="G2194" s="2">
        <v>0</v>
      </c>
      <c r="H2194" s="2">
        <f t="shared" si="34"/>
        <v>0</v>
      </c>
      <c r="I2194" s="2" t="s">
        <v>113</v>
      </c>
      <c r="J2194" s="2" t="s">
        <v>59</v>
      </c>
    </row>
    <row r="2195" ht="19" customHeight="1" spans="1:10">
      <c r="A2195" s="2">
        <v>6</v>
      </c>
      <c r="B2195" s="2" t="s">
        <v>170</v>
      </c>
      <c r="C2195" s="2" t="s">
        <v>121</v>
      </c>
      <c r="D2195" s="3">
        <v>9000</v>
      </c>
      <c r="E2195" s="3">
        <v>44906.5</v>
      </c>
      <c r="F2195" s="2">
        <v>11</v>
      </c>
      <c r="G2195" s="2">
        <v>2</v>
      </c>
      <c r="H2195" s="2">
        <f t="shared" si="34"/>
        <v>9</v>
      </c>
      <c r="I2195" s="2" t="s">
        <v>113</v>
      </c>
      <c r="J2195" s="2" t="s">
        <v>59</v>
      </c>
    </row>
    <row r="2196" ht="19" customHeight="1" spans="1:10">
      <c r="A2196" s="2">
        <v>6</v>
      </c>
      <c r="B2196" s="2" t="s">
        <v>522</v>
      </c>
      <c r="C2196" s="2" t="s">
        <v>121</v>
      </c>
      <c r="D2196" s="3">
        <v>6600</v>
      </c>
      <c r="E2196" s="3">
        <v>5950.9</v>
      </c>
      <c r="F2196" s="2">
        <v>0</v>
      </c>
      <c r="G2196" s="2">
        <v>0</v>
      </c>
      <c r="H2196" s="2">
        <f t="shared" si="34"/>
        <v>0</v>
      </c>
      <c r="I2196" s="2" t="s">
        <v>113</v>
      </c>
      <c r="J2196" s="2" t="s">
        <v>59</v>
      </c>
    </row>
    <row r="2197" ht="19" customHeight="1" spans="1:10">
      <c r="A2197" s="2">
        <v>6</v>
      </c>
      <c r="B2197" s="2" t="s">
        <v>173</v>
      </c>
      <c r="C2197" s="2" t="s">
        <v>121</v>
      </c>
      <c r="D2197" s="3">
        <v>5000</v>
      </c>
      <c r="E2197" s="3">
        <v>204.6</v>
      </c>
      <c r="F2197" s="2">
        <v>0</v>
      </c>
      <c r="G2197" s="2">
        <v>0</v>
      </c>
      <c r="H2197" s="2">
        <f t="shared" si="34"/>
        <v>0</v>
      </c>
      <c r="I2197" s="2" t="s">
        <v>59</v>
      </c>
      <c r="J2197" s="2" t="s">
        <v>59</v>
      </c>
    </row>
    <row r="2198" ht="19" customHeight="1" spans="1:10">
      <c r="A2198" s="2">
        <v>6</v>
      </c>
      <c r="B2198" s="2" t="s">
        <v>115</v>
      </c>
      <c r="C2198" s="2" t="s">
        <v>121</v>
      </c>
      <c r="D2198" s="3">
        <v>18000</v>
      </c>
      <c r="E2198" s="3">
        <v>11710.2</v>
      </c>
      <c r="F2198" s="2">
        <v>0</v>
      </c>
      <c r="G2198" s="2">
        <v>0</v>
      </c>
      <c r="H2198" s="2">
        <f t="shared" si="34"/>
        <v>0</v>
      </c>
      <c r="I2198" s="2" t="s">
        <v>59</v>
      </c>
      <c r="J2198" s="2" t="s">
        <v>59</v>
      </c>
    </row>
    <row r="2199" ht="19" customHeight="1" spans="1:10">
      <c r="A2199" s="2">
        <v>6</v>
      </c>
      <c r="B2199" s="2" t="s">
        <v>526</v>
      </c>
      <c r="C2199" s="2" t="s">
        <v>121</v>
      </c>
      <c r="D2199" s="3">
        <v>6600</v>
      </c>
      <c r="E2199" s="3">
        <v>1677.2</v>
      </c>
      <c r="F2199" s="2">
        <v>0</v>
      </c>
      <c r="G2199" s="2">
        <v>0</v>
      </c>
      <c r="H2199" s="2">
        <f t="shared" si="34"/>
        <v>0</v>
      </c>
      <c r="I2199" s="2" t="s">
        <v>59</v>
      </c>
      <c r="J2199" s="2" t="s">
        <v>59</v>
      </c>
    </row>
    <row r="2200" ht="19" customHeight="1" spans="1:10">
      <c r="A2200" s="2">
        <v>6</v>
      </c>
      <c r="B2200" s="2" t="s">
        <v>174</v>
      </c>
      <c r="C2200" s="2" t="s">
        <v>121</v>
      </c>
      <c r="D2200" s="3">
        <v>4666.67</v>
      </c>
      <c r="E2200" s="3">
        <v>128.9</v>
      </c>
      <c r="F2200" s="2">
        <v>0</v>
      </c>
      <c r="G2200" s="2">
        <v>0</v>
      </c>
      <c r="H2200" s="2">
        <f t="shared" si="34"/>
        <v>0</v>
      </c>
      <c r="I2200" s="2" t="s">
        <v>59</v>
      </c>
      <c r="J2200" s="2" t="s">
        <v>59</v>
      </c>
    </row>
    <row r="2201" ht="19" customHeight="1" spans="1:10">
      <c r="A2201" s="2">
        <v>6</v>
      </c>
      <c r="B2201" s="2" t="s">
        <v>175</v>
      </c>
      <c r="C2201" s="2" t="s">
        <v>121</v>
      </c>
      <c r="D2201" s="3">
        <v>18000</v>
      </c>
      <c r="E2201" s="3">
        <v>17922.4</v>
      </c>
      <c r="F2201" s="2">
        <v>0</v>
      </c>
      <c r="G2201" s="2">
        <v>0</v>
      </c>
      <c r="H2201" s="2">
        <f t="shared" si="34"/>
        <v>0</v>
      </c>
      <c r="I2201" s="2" t="s">
        <v>113</v>
      </c>
      <c r="J2201" s="2" t="s">
        <v>59</v>
      </c>
    </row>
    <row r="2202" ht="19" customHeight="1" spans="1:10">
      <c r="A2202" s="2">
        <v>6</v>
      </c>
      <c r="B2202" s="2" t="s">
        <v>3311</v>
      </c>
      <c r="C2202" s="2" t="s">
        <v>121</v>
      </c>
      <c r="D2202" s="3">
        <v>5129.03</v>
      </c>
      <c r="E2202" s="3">
        <v>2503.7</v>
      </c>
      <c r="F2202" s="2">
        <v>0</v>
      </c>
      <c r="G2202" s="2">
        <v>0</v>
      </c>
      <c r="H2202" s="2">
        <f t="shared" si="34"/>
        <v>0</v>
      </c>
      <c r="I2202" s="2" t="s">
        <v>59</v>
      </c>
      <c r="J2202" s="2" t="s">
        <v>59</v>
      </c>
    </row>
    <row r="2203" ht="19" customHeight="1" spans="1:10">
      <c r="A2203" s="2">
        <v>6</v>
      </c>
      <c r="B2203" s="2" t="s">
        <v>663</v>
      </c>
      <c r="C2203" s="2" t="s">
        <v>121</v>
      </c>
      <c r="D2203" s="3">
        <v>18000</v>
      </c>
      <c r="E2203" s="3">
        <v>14303.9</v>
      </c>
      <c r="F2203" s="2">
        <v>0</v>
      </c>
      <c r="G2203" s="2">
        <v>0</v>
      </c>
      <c r="H2203" s="2">
        <f t="shared" si="34"/>
        <v>0</v>
      </c>
      <c r="I2203" s="2" t="s">
        <v>59</v>
      </c>
      <c r="J2203" s="2" t="s">
        <v>59</v>
      </c>
    </row>
    <row r="2204" ht="19" customHeight="1" spans="1:10">
      <c r="A2204" s="2">
        <v>6</v>
      </c>
      <c r="B2204" s="2" t="s">
        <v>536</v>
      </c>
      <c r="C2204" s="2" t="s">
        <v>121</v>
      </c>
      <c r="D2204" s="3">
        <v>2732.26</v>
      </c>
      <c r="E2204" s="3">
        <v>1481</v>
      </c>
      <c r="F2204" s="2">
        <v>0</v>
      </c>
      <c r="G2204" s="2">
        <v>0</v>
      </c>
      <c r="H2204" s="2">
        <f t="shared" si="34"/>
        <v>0</v>
      </c>
      <c r="I2204" s="2" t="s">
        <v>59</v>
      </c>
      <c r="J2204" s="2" t="s">
        <v>59</v>
      </c>
    </row>
    <row r="2205" ht="19" customHeight="1" spans="1:10">
      <c r="A2205" s="2">
        <v>6</v>
      </c>
      <c r="B2205" s="2" t="s">
        <v>537</v>
      </c>
      <c r="C2205" s="2" t="s">
        <v>121</v>
      </c>
      <c r="D2205" s="3">
        <v>2000</v>
      </c>
      <c r="E2205" s="3">
        <v>3925.8</v>
      </c>
      <c r="F2205" s="2">
        <v>0</v>
      </c>
      <c r="G2205" s="2">
        <v>0</v>
      </c>
      <c r="H2205" s="2">
        <f t="shared" si="34"/>
        <v>0</v>
      </c>
      <c r="I2205" s="2" t="s">
        <v>113</v>
      </c>
      <c r="J2205" s="2" t="s">
        <v>59</v>
      </c>
    </row>
    <row r="2206" ht="19" customHeight="1" spans="1:10">
      <c r="A2206" s="2">
        <v>6</v>
      </c>
      <c r="B2206" s="2" t="s">
        <v>538</v>
      </c>
      <c r="C2206" s="2" t="s">
        <v>121</v>
      </c>
      <c r="D2206" s="3">
        <v>2000</v>
      </c>
      <c r="E2206" s="3">
        <v>3575.7</v>
      </c>
      <c r="F2206" s="2">
        <v>0</v>
      </c>
      <c r="G2206" s="2">
        <v>0</v>
      </c>
      <c r="H2206" s="2">
        <f t="shared" si="34"/>
        <v>0</v>
      </c>
      <c r="I2206" s="2" t="s">
        <v>113</v>
      </c>
      <c r="J2206" s="2" t="s">
        <v>59</v>
      </c>
    </row>
    <row r="2207" ht="19" customHeight="1" spans="1:10">
      <c r="A2207" s="2">
        <v>6</v>
      </c>
      <c r="B2207" s="2" t="s">
        <v>3338</v>
      </c>
      <c r="C2207" s="2" t="s">
        <v>121</v>
      </c>
      <c r="D2207" s="3">
        <v>18000</v>
      </c>
      <c r="E2207" s="3">
        <v>20654</v>
      </c>
      <c r="F2207" s="2">
        <v>0</v>
      </c>
      <c r="G2207" s="2">
        <v>0</v>
      </c>
      <c r="H2207" s="2">
        <f t="shared" si="34"/>
        <v>0</v>
      </c>
      <c r="I2207" s="2" t="s">
        <v>113</v>
      </c>
      <c r="J2207" s="2" t="s">
        <v>59</v>
      </c>
    </row>
    <row r="2208" ht="19" customHeight="1" spans="1:10">
      <c r="A2208" s="2">
        <v>6</v>
      </c>
      <c r="B2208" s="2" t="s">
        <v>668</v>
      </c>
      <c r="C2208" s="2" t="s">
        <v>121</v>
      </c>
      <c r="D2208" s="3">
        <v>12107.14</v>
      </c>
      <c r="E2208" s="3">
        <v>8574.8</v>
      </c>
      <c r="F2208" s="2">
        <v>0</v>
      </c>
      <c r="G2208" s="2">
        <v>0</v>
      </c>
      <c r="H2208" s="2">
        <f t="shared" si="34"/>
        <v>0</v>
      </c>
      <c r="I2208" s="2" t="s">
        <v>59</v>
      </c>
      <c r="J2208" s="2" t="s">
        <v>59</v>
      </c>
    </row>
    <row r="2209" ht="19" customHeight="1" spans="1:10">
      <c r="A2209" s="2">
        <v>6</v>
      </c>
      <c r="B2209" s="2" t="s">
        <v>539</v>
      </c>
      <c r="C2209" s="2" t="s">
        <v>121</v>
      </c>
      <c r="D2209" s="3">
        <v>18000</v>
      </c>
      <c r="E2209" s="3">
        <v>25102.9</v>
      </c>
      <c r="F2209" s="2">
        <v>2</v>
      </c>
      <c r="G2209" s="2">
        <v>2</v>
      </c>
      <c r="H2209" s="2">
        <f t="shared" si="34"/>
        <v>0</v>
      </c>
      <c r="I2209" s="2" t="s">
        <v>113</v>
      </c>
      <c r="J2209" s="2" t="s">
        <v>59</v>
      </c>
    </row>
    <row r="2210" ht="19" customHeight="1" spans="1:10">
      <c r="A2210" s="2">
        <v>6</v>
      </c>
      <c r="B2210" s="2" t="s">
        <v>540</v>
      </c>
      <c r="C2210" s="2" t="s">
        <v>121</v>
      </c>
      <c r="D2210" s="3">
        <v>2000</v>
      </c>
      <c r="E2210" s="3">
        <v>2553.7</v>
      </c>
      <c r="F2210" s="2">
        <v>0</v>
      </c>
      <c r="G2210" s="2">
        <v>0</v>
      </c>
      <c r="H2210" s="2">
        <f t="shared" si="34"/>
        <v>0</v>
      </c>
      <c r="I2210" s="2" t="s">
        <v>113</v>
      </c>
      <c r="J2210" s="2" t="s">
        <v>59</v>
      </c>
    </row>
    <row r="2211" ht="19" customHeight="1" spans="1:10">
      <c r="A2211" s="2">
        <v>6</v>
      </c>
      <c r="B2211" s="2" t="s">
        <v>541</v>
      </c>
      <c r="C2211" s="2" t="s">
        <v>121</v>
      </c>
      <c r="D2211" s="3">
        <v>1000</v>
      </c>
      <c r="E2211" s="3">
        <v>1503.7</v>
      </c>
      <c r="F2211" s="2">
        <v>0</v>
      </c>
      <c r="G2211" s="2">
        <v>0</v>
      </c>
      <c r="H2211" s="2">
        <f t="shared" si="34"/>
        <v>0</v>
      </c>
      <c r="I2211" s="2" t="s">
        <v>113</v>
      </c>
      <c r="J2211" s="2" t="s">
        <v>59</v>
      </c>
    </row>
    <row r="2212" ht="19" customHeight="1" spans="1:10">
      <c r="A2212" s="2">
        <v>6</v>
      </c>
      <c r="B2212" s="2" t="s">
        <v>669</v>
      </c>
      <c r="C2212" s="2" t="s">
        <v>121</v>
      </c>
      <c r="D2212" s="3">
        <v>16500</v>
      </c>
      <c r="E2212" s="3">
        <v>47026.6</v>
      </c>
      <c r="F2212" s="2">
        <v>10</v>
      </c>
      <c r="G2212" s="2">
        <v>5</v>
      </c>
      <c r="H2212" s="2">
        <f t="shared" si="34"/>
        <v>5</v>
      </c>
      <c r="I2212" s="2" t="s">
        <v>113</v>
      </c>
      <c r="J2212" s="2" t="s">
        <v>59</v>
      </c>
    </row>
    <row r="2213" ht="19" customHeight="1" spans="1:10">
      <c r="A2213" s="2">
        <v>6</v>
      </c>
      <c r="B2213" s="2" t="s">
        <v>545</v>
      </c>
      <c r="C2213" s="2" t="s">
        <v>121</v>
      </c>
      <c r="D2213" s="3">
        <v>9000</v>
      </c>
      <c r="E2213" s="3">
        <v>7707.1</v>
      </c>
      <c r="F2213" s="2">
        <v>0</v>
      </c>
      <c r="G2213" s="2">
        <v>0</v>
      </c>
      <c r="H2213" s="2">
        <f t="shared" si="34"/>
        <v>0</v>
      </c>
      <c r="I2213" s="2" t="s">
        <v>59</v>
      </c>
      <c r="J2213" s="2" t="s">
        <v>59</v>
      </c>
    </row>
    <row r="2214" ht="19" customHeight="1" spans="1:10">
      <c r="A2214" s="2">
        <v>6</v>
      </c>
      <c r="B2214" s="2" t="s">
        <v>547</v>
      </c>
      <c r="C2214" s="2" t="s">
        <v>121</v>
      </c>
      <c r="D2214" s="3">
        <v>14774.19</v>
      </c>
      <c r="E2214" s="3">
        <v>18559.2</v>
      </c>
      <c r="F2214" s="2">
        <v>1</v>
      </c>
      <c r="G2214" s="2">
        <v>1</v>
      </c>
      <c r="H2214" s="2">
        <f t="shared" si="34"/>
        <v>0</v>
      </c>
      <c r="I2214" s="2" t="s">
        <v>113</v>
      </c>
      <c r="J2214" s="2" t="s">
        <v>59</v>
      </c>
    </row>
    <row r="2215" ht="19" customHeight="1" spans="1:10">
      <c r="A2215" s="2">
        <v>6</v>
      </c>
      <c r="B2215" s="2" t="s">
        <v>548</v>
      </c>
      <c r="C2215" s="2" t="s">
        <v>121</v>
      </c>
      <c r="D2215" s="3">
        <v>18000</v>
      </c>
      <c r="E2215" s="3">
        <v>8093.4</v>
      </c>
      <c r="F2215" s="2">
        <v>0</v>
      </c>
      <c r="G2215" s="2">
        <v>0</v>
      </c>
      <c r="H2215" s="2">
        <f t="shared" si="34"/>
        <v>0</v>
      </c>
      <c r="I2215" s="2" t="s">
        <v>59</v>
      </c>
      <c r="J2215" s="2" t="s">
        <v>59</v>
      </c>
    </row>
    <row r="2216" ht="19" customHeight="1" spans="1:10">
      <c r="A2216" s="2">
        <v>6</v>
      </c>
      <c r="B2216" s="2" t="s">
        <v>550</v>
      </c>
      <c r="C2216" s="2" t="s">
        <v>121</v>
      </c>
      <c r="D2216" s="3">
        <v>10838.71</v>
      </c>
      <c r="E2216" s="3">
        <v>12639.8</v>
      </c>
      <c r="F2216" s="2">
        <v>0</v>
      </c>
      <c r="G2216" s="2">
        <v>0</v>
      </c>
      <c r="H2216" s="2">
        <f t="shared" si="34"/>
        <v>0</v>
      </c>
      <c r="I2216" s="2" t="s">
        <v>113</v>
      </c>
      <c r="J2216" s="2" t="s">
        <v>59</v>
      </c>
    </row>
    <row r="2217" ht="19" customHeight="1" spans="1:10">
      <c r="A2217" s="2">
        <v>6</v>
      </c>
      <c r="B2217" s="2" t="s">
        <v>551</v>
      </c>
      <c r="C2217" s="2" t="s">
        <v>121</v>
      </c>
      <c r="D2217" s="3">
        <v>18000</v>
      </c>
      <c r="E2217" s="3">
        <v>13618.3</v>
      </c>
      <c r="F2217" s="2">
        <v>0</v>
      </c>
      <c r="G2217" s="2">
        <v>0</v>
      </c>
      <c r="H2217" s="2">
        <f t="shared" si="34"/>
        <v>0</v>
      </c>
      <c r="I2217" s="2" t="s">
        <v>59</v>
      </c>
      <c r="J2217" s="2" t="s">
        <v>59</v>
      </c>
    </row>
    <row r="2218" ht="19" customHeight="1" spans="1:10">
      <c r="A2218" s="2">
        <v>6</v>
      </c>
      <c r="B2218" s="2" t="s">
        <v>3388</v>
      </c>
      <c r="C2218" s="2" t="s">
        <v>121</v>
      </c>
      <c r="D2218" s="3">
        <v>18000</v>
      </c>
      <c r="E2218" s="3">
        <v>5536.8</v>
      </c>
      <c r="F2218" s="2">
        <v>0</v>
      </c>
      <c r="G2218" s="2">
        <v>0</v>
      </c>
      <c r="H2218" s="2">
        <f t="shared" si="34"/>
        <v>0</v>
      </c>
      <c r="I2218" s="2" t="s">
        <v>59</v>
      </c>
      <c r="J2218" s="2" t="s">
        <v>59</v>
      </c>
    </row>
    <row r="2219" ht="19" customHeight="1" spans="1:10">
      <c r="A2219" s="2">
        <v>6</v>
      </c>
      <c r="B2219" s="2" t="s">
        <v>552</v>
      </c>
      <c r="C2219" s="2" t="s">
        <v>121</v>
      </c>
      <c r="D2219" s="3">
        <v>14774.19</v>
      </c>
      <c r="E2219" s="3">
        <v>17624.7</v>
      </c>
      <c r="F2219" s="2">
        <v>0</v>
      </c>
      <c r="G2219" s="2">
        <v>0</v>
      </c>
      <c r="H2219" s="2">
        <f t="shared" si="34"/>
        <v>0</v>
      </c>
      <c r="I2219" s="2" t="s">
        <v>113</v>
      </c>
      <c r="J2219" s="2" t="s">
        <v>59</v>
      </c>
    </row>
    <row r="2220" ht="19" customHeight="1" spans="1:10">
      <c r="A2220" s="2">
        <v>6</v>
      </c>
      <c r="B2220" s="2" t="s">
        <v>672</v>
      </c>
      <c r="C2220" s="2" t="s">
        <v>121</v>
      </c>
      <c r="D2220" s="3">
        <v>8665.2</v>
      </c>
      <c r="E2220" s="3">
        <v>4902.1</v>
      </c>
      <c r="F2220" s="2">
        <v>0</v>
      </c>
      <c r="G2220" s="2">
        <v>0</v>
      </c>
      <c r="H2220" s="2">
        <f t="shared" si="34"/>
        <v>0</v>
      </c>
      <c r="I2220" s="2" t="s">
        <v>59</v>
      </c>
      <c r="J2220" s="2" t="s">
        <v>59</v>
      </c>
    </row>
    <row r="2221" ht="19" customHeight="1" spans="1:10">
      <c r="A2221" s="2">
        <v>6</v>
      </c>
      <c r="B2221" s="2" t="s">
        <v>3402</v>
      </c>
      <c r="C2221" s="2" t="s">
        <v>121</v>
      </c>
      <c r="D2221" s="3">
        <v>5129.03</v>
      </c>
      <c r="E2221" s="3">
        <v>2010.1</v>
      </c>
      <c r="F2221" s="2">
        <v>0</v>
      </c>
      <c r="G2221" s="2">
        <v>0</v>
      </c>
      <c r="H2221" s="2">
        <f t="shared" si="34"/>
        <v>0</v>
      </c>
      <c r="I2221" s="2" t="s">
        <v>59</v>
      </c>
      <c r="J2221" s="2" t="s">
        <v>59</v>
      </c>
    </row>
    <row r="2222" ht="19" customHeight="1" spans="1:10">
      <c r="A2222" s="2">
        <v>6</v>
      </c>
      <c r="B2222" s="2" t="s">
        <v>556</v>
      </c>
      <c r="C2222" s="2" t="s">
        <v>121</v>
      </c>
      <c r="D2222" s="3">
        <v>2000</v>
      </c>
      <c r="E2222" s="3">
        <v>3611.7</v>
      </c>
      <c r="F2222" s="2">
        <v>0</v>
      </c>
      <c r="G2222" s="2">
        <v>0</v>
      </c>
      <c r="H2222" s="2">
        <f t="shared" si="34"/>
        <v>0</v>
      </c>
      <c r="I2222" s="2" t="s">
        <v>113</v>
      </c>
      <c r="J2222" s="2" t="s">
        <v>59</v>
      </c>
    </row>
    <row r="2223" ht="19" customHeight="1" spans="1:10">
      <c r="A2223" s="2">
        <v>6</v>
      </c>
      <c r="B2223" s="2" t="s">
        <v>464</v>
      </c>
      <c r="C2223" s="2" t="s">
        <v>444</v>
      </c>
      <c r="D2223" s="3">
        <v>3967.74</v>
      </c>
      <c r="E2223" s="3">
        <v>1283.2</v>
      </c>
      <c r="F2223" s="2">
        <v>0</v>
      </c>
      <c r="G2223" s="2">
        <v>0</v>
      </c>
      <c r="H2223" s="2">
        <f t="shared" si="34"/>
        <v>0</v>
      </c>
      <c r="I2223" s="2" t="s">
        <v>59</v>
      </c>
      <c r="J2223" s="2" t="s">
        <v>59</v>
      </c>
    </row>
    <row r="2224" ht="19" customHeight="1" spans="1:10">
      <c r="A2224" s="2">
        <v>6</v>
      </c>
      <c r="B2224" s="2" t="s">
        <v>3654</v>
      </c>
      <c r="C2224" s="2" t="s">
        <v>444</v>
      </c>
      <c r="D2224" s="3">
        <v>6500</v>
      </c>
      <c r="E2224" s="3">
        <v>2058.7</v>
      </c>
      <c r="F2224" s="2">
        <v>0</v>
      </c>
      <c r="G2224" s="2">
        <v>0</v>
      </c>
      <c r="H2224" s="2">
        <f t="shared" si="34"/>
        <v>0</v>
      </c>
      <c r="I2224" s="2" t="s">
        <v>59</v>
      </c>
      <c r="J2224" s="2" t="s">
        <v>59</v>
      </c>
    </row>
    <row r="2225" ht="19" customHeight="1" spans="1:10">
      <c r="A2225" s="2">
        <v>6</v>
      </c>
      <c r="B2225" s="2" t="s">
        <v>472</v>
      </c>
      <c r="C2225" s="2" t="s">
        <v>444</v>
      </c>
      <c r="D2225" s="3">
        <v>11333.33</v>
      </c>
      <c r="E2225" s="3">
        <v>2723</v>
      </c>
      <c r="F2225" s="2">
        <v>0</v>
      </c>
      <c r="G2225" s="2">
        <v>0</v>
      </c>
      <c r="H2225" s="2">
        <f t="shared" si="34"/>
        <v>0</v>
      </c>
      <c r="I2225" s="2" t="s">
        <v>59</v>
      </c>
      <c r="J2225" s="2" t="s">
        <v>59</v>
      </c>
    </row>
    <row r="2226" ht="19" customHeight="1" spans="1:10">
      <c r="A2226" s="2">
        <v>6</v>
      </c>
      <c r="B2226" s="2" t="s">
        <v>3657</v>
      </c>
      <c r="C2226" s="2" t="s">
        <v>444</v>
      </c>
      <c r="D2226" s="3">
        <v>11333.33</v>
      </c>
      <c r="E2226" s="3">
        <v>4911</v>
      </c>
      <c r="F2226" s="2">
        <v>0</v>
      </c>
      <c r="G2226" s="2">
        <v>0</v>
      </c>
      <c r="H2226" s="2">
        <f t="shared" si="34"/>
        <v>0</v>
      </c>
      <c r="I2226" s="2" t="s">
        <v>59</v>
      </c>
      <c r="J2226" s="2" t="s">
        <v>59</v>
      </c>
    </row>
    <row r="2227" ht="19" customHeight="1" spans="1:10">
      <c r="A2227" s="2">
        <v>6</v>
      </c>
      <c r="B2227" s="2" t="s">
        <v>493</v>
      </c>
      <c r="C2227" s="2" t="s">
        <v>444</v>
      </c>
      <c r="D2227" s="3">
        <v>4838.71</v>
      </c>
      <c r="E2227" s="3">
        <v>1391.1</v>
      </c>
      <c r="F2227" s="2">
        <v>0</v>
      </c>
      <c r="G2227" s="2">
        <v>0</v>
      </c>
      <c r="H2227" s="2">
        <f t="shared" si="34"/>
        <v>0</v>
      </c>
      <c r="I2227" s="2" t="s">
        <v>59</v>
      </c>
      <c r="J2227" s="2" t="s">
        <v>59</v>
      </c>
    </row>
    <row r="2228" ht="19" customHeight="1" spans="1:10">
      <c r="A2228" s="2">
        <v>6</v>
      </c>
      <c r="B2228" s="2" t="s">
        <v>523</v>
      </c>
      <c r="C2228" s="2" t="s">
        <v>444</v>
      </c>
      <c r="D2228" s="3">
        <v>15000</v>
      </c>
      <c r="E2228" s="3">
        <v>10484.1</v>
      </c>
      <c r="F2228" s="2">
        <v>0</v>
      </c>
      <c r="G2228" s="2">
        <v>0</v>
      </c>
      <c r="H2228" s="2">
        <f t="shared" si="34"/>
        <v>0</v>
      </c>
      <c r="I2228" s="2" t="s">
        <v>59</v>
      </c>
      <c r="J2228" s="2" t="s">
        <v>59</v>
      </c>
    </row>
    <row r="2229" ht="19" customHeight="1" spans="1:10">
      <c r="A2229" s="2">
        <v>6</v>
      </c>
      <c r="B2229" s="2" t="s">
        <v>535</v>
      </c>
      <c r="C2229" s="2" t="s">
        <v>444</v>
      </c>
      <c r="D2229" s="3">
        <v>14142.86</v>
      </c>
      <c r="E2229" s="3">
        <v>29882.5</v>
      </c>
      <c r="F2229" s="2">
        <v>5</v>
      </c>
      <c r="G2229" s="2">
        <v>3</v>
      </c>
      <c r="H2229" s="2">
        <f t="shared" si="34"/>
        <v>2</v>
      </c>
      <c r="I2229" s="2" t="s">
        <v>113</v>
      </c>
      <c r="J2229" s="2" t="s">
        <v>59</v>
      </c>
    </row>
    <row r="2230" ht="19" customHeight="1" spans="1:10">
      <c r="A2230" s="2">
        <v>6</v>
      </c>
      <c r="B2230" s="2" t="s">
        <v>554</v>
      </c>
      <c r="C2230" s="2" t="s">
        <v>444</v>
      </c>
      <c r="D2230" s="3">
        <v>11032.26</v>
      </c>
      <c r="E2230" s="3">
        <v>14932.4</v>
      </c>
      <c r="F2230" s="2">
        <v>1</v>
      </c>
      <c r="G2230" s="2">
        <v>1</v>
      </c>
      <c r="H2230" s="2">
        <f t="shared" si="34"/>
        <v>0</v>
      </c>
      <c r="I2230" s="2" t="s">
        <v>113</v>
      </c>
      <c r="J2230" s="2" t="s">
        <v>59</v>
      </c>
    </row>
    <row r="2231" ht="19" customHeight="1" spans="1:10">
      <c r="A2231" s="2">
        <v>6</v>
      </c>
      <c r="B2231" s="2" t="s">
        <v>310</v>
      </c>
      <c r="C2231" s="2" t="s">
        <v>312</v>
      </c>
      <c r="D2231" s="3">
        <v>30000</v>
      </c>
      <c r="E2231" s="3">
        <v>35988.5</v>
      </c>
      <c r="F2231" s="2">
        <v>0</v>
      </c>
      <c r="G2231" s="2">
        <v>0</v>
      </c>
      <c r="H2231" s="2">
        <f t="shared" si="34"/>
        <v>0</v>
      </c>
      <c r="I2231" s="2" t="s">
        <v>113</v>
      </c>
      <c r="J2231" s="2" t="s">
        <v>59</v>
      </c>
    </row>
    <row r="2232" ht="19" customHeight="1" spans="1:10">
      <c r="A2232" s="2">
        <v>6</v>
      </c>
      <c r="B2232" s="2" t="s">
        <v>316</v>
      </c>
      <c r="C2232" s="2" t="s">
        <v>312</v>
      </c>
      <c r="D2232" s="3">
        <v>30000</v>
      </c>
      <c r="E2232" s="3">
        <v>37451.7</v>
      </c>
      <c r="F2232" s="2">
        <v>1</v>
      </c>
      <c r="G2232" s="2">
        <v>0</v>
      </c>
      <c r="H2232" s="2">
        <f t="shared" si="34"/>
        <v>1</v>
      </c>
      <c r="I2232" s="2" t="s">
        <v>113</v>
      </c>
      <c r="J2232" s="2" t="s">
        <v>59</v>
      </c>
    </row>
    <row r="2233" ht="19" customHeight="1" spans="1:10">
      <c r="A2233" s="2">
        <v>6</v>
      </c>
      <c r="B2233" s="2" t="s">
        <v>317</v>
      </c>
      <c r="C2233" s="2" t="s">
        <v>312</v>
      </c>
      <c r="D2233" s="3">
        <v>30000</v>
      </c>
      <c r="E2233" s="3">
        <v>40125</v>
      </c>
      <c r="F2233" s="2">
        <v>1</v>
      </c>
      <c r="G2233" s="2">
        <v>0</v>
      </c>
      <c r="H2233" s="2">
        <f t="shared" si="34"/>
        <v>1</v>
      </c>
      <c r="I2233" s="2" t="s">
        <v>113</v>
      </c>
      <c r="J2233" s="2" t="s">
        <v>59</v>
      </c>
    </row>
    <row r="2234" ht="19" customHeight="1" spans="1:10">
      <c r="A2234" s="2">
        <v>6</v>
      </c>
      <c r="B2234" s="2" t="s">
        <v>318</v>
      </c>
      <c r="C2234" s="2" t="s">
        <v>312</v>
      </c>
      <c r="D2234" s="3">
        <v>15200</v>
      </c>
      <c r="E2234" s="3">
        <v>13208.7</v>
      </c>
      <c r="F2234" s="2">
        <v>0</v>
      </c>
      <c r="G2234" s="2">
        <v>0</v>
      </c>
      <c r="H2234" s="2">
        <f t="shared" si="34"/>
        <v>0</v>
      </c>
      <c r="I2234" s="2" t="s">
        <v>59</v>
      </c>
      <c r="J2234" s="2" t="s">
        <v>59</v>
      </c>
    </row>
    <row r="2235" ht="19" customHeight="1" spans="1:10">
      <c r="A2235" s="2">
        <v>6</v>
      </c>
      <c r="B2235" s="2" t="s">
        <v>321</v>
      </c>
      <c r="C2235" s="2" t="s">
        <v>312</v>
      </c>
      <c r="D2235" s="3">
        <v>32516.13</v>
      </c>
      <c r="E2235" s="3">
        <v>13917.6</v>
      </c>
      <c r="F2235" s="2">
        <v>0</v>
      </c>
      <c r="G2235" s="2">
        <v>0</v>
      </c>
      <c r="H2235" s="2">
        <f t="shared" si="34"/>
        <v>0</v>
      </c>
      <c r="I2235" s="2" t="s">
        <v>59</v>
      </c>
      <c r="J2235" s="2" t="s">
        <v>59</v>
      </c>
    </row>
    <row r="2236" ht="19" customHeight="1" spans="1:10">
      <c r="A2236" s="2">
        <v>6</v>
      </c>
      <c r="B2236" s="2" t="s">
        <v>324</v>
      </c>
      <c r="C2236" s="2" t="s">
        <v>312</v>
      </c>
      <c r="D2236" s="3">
        <v>15800</v>
      </c>
      <c r="E2236" s="3">
        <v>16955.4</v>
      </c>
      <c r="F2236" s="2">
        <v>0</v>
      </c>
      <c r="G2236" s="2">
        <v>0</v>
      </c>
      <c r="H2236" s="2">
        <f t="shared" si="34"/>
        <v>0</v>
      </c>
      <c r="I2236" s="2" t="s">
        <v>113</v>
      </c>
      <c r="J2236" s="2" t="s">
        <v>59</v>
      </c>
    </row>
    <row r="2237" ht="19" customHeight="1" spans="1:10">
      <c r="A2237" s="2">
        <v>6</v>
      </c>
      <c r="B2237" s="2" t="s">
        <v>326</v>
      </c>
      <c r="C2237" s="2" t="s">
        <v>312</v>
      </c>
      <c r="D2237" s="3">
        <v>9483.87</v>
      </c>
      <c r="E2237" s="3">
        <v>12067.4</v>
      </c>
      <c r="F2237" s="2">
        <v>0</v>
      </c>
      <c r="G2237" s="2">
        <v>0</v>
      </c>
      <c r="H2237" s="2">
        <f t="shared" si="34"/>
        <v>0</v>
      </c>
      <c r="I2237" s="2" t="s">
        <v>113</v>
      </c>
      <c r="J2237" s="2" t="s">
        <v>59</v>
      </c>
    </row>
    <row r="2238" ht="19" customHeight="1" spans="1:10">
      <c r="A2238" s="2">
        <v>6</v>
      </c>
      <c r="B2238" s="2" t="s">
        <v>329</v>
      </c>
      <c r="C2238" s="2" t="s">
        <v>312</v>
      </c>
      <c r="D2238" s="3">
        <v>14000</v>
      </c>
      <c r="E2238" s="3">
        <v>11194.8</v>
      </c>
      <c r="F2238" s="2">
        <v>0</v>
      </c>
      <c r="G2238" s="2">
        <v>0</v>
      </c>
      <c r="H2238" s="2">
        <f t="shared" si="34"/>
        <v>0</v>
      </c>
      <c r="I2238" s="2" t="s">
        <v>59</v>
      </c>
      <c r="J2238" s="2" t="s">
        <v>59</v>
      </c>
    </row>
    <row r="2239" ht="19" customHeight="1" spans="1:10">
      <c r="A2239" s="2">
        <v>6</v>
      </c>
      <c r="B2239" s="2" t="s">
        <v>332</v>
      </c>
      <c r="C2239" s="2" t="s">
        <v>312</v>
      </c>
      <c r="D2239" s="3">
        <v>36000</v>
      </c>
      <c r="E2239" s="3">
        <v>12585</v>
      </c>
      <c r="F2239" s="2">
        <v>0</v>
      </c>
      <c r="G2239" s="2">
        <v>0</v>
      </c>
      <c r="H2239" s="2">
        <f t="shared" si="34"/>
        <v>0</v>
      </c>
      <c r="I2239" s="2" t="s">
        <v>59</v>
      </c>
      <c r="J2239" s="2" t="s">
        <v>59</v>
      </c>
    </row>
    <row r="2240" ht="19" customHeight="1" spans="1:10">
      <c r="A2240" s="2">
        <v>6</v>
      </c>
      <c r="B2240" s="2" t="s">
        <v>333</v>
      </c>
      <c r="C2240" s="2" t="s">
        <v>312</v>
      </c>
      <c r="D2240" s="3">
        <v>32322.58</v>
      </c>
      <c r="E2240" s="3">
        <v>36767.8</v>
      </c>
      <c r="F2240" s="2">
        <v>0</v>
      </c>
      <c r="G2240" s="2">
        <v>2</v>
      </c>
      <c r="H2240" s="2">
        <f t="shared" si="34"/>
        <v>0</v>
      </c>
      <c r="I2240" s="2" t="s">
        <v>113</v>
      </c>
      <c r="J2240" s="2" t="s">
        <v>59</v>
      </c>
    </row>
    <row r="2241" ht="19" customHeight="1" spans="1:10">
      <c r="A2241" s="2">
        <v>6</v>
      </c>
      <c r="B2241" s="2" t="s">
        <v>334</v>
      </c>
      <c r="C2241" s="2" t="s">
        <v>312</v>
      </c>
      <c r="D2241" s="3">
        <v>30000</v>
      </c>
      <c r="E2241" s="3">
        <v>41447.3</v>
      </c>
      <c r="F2241" s="2">
        <v>1</v>
      </c>
      <c r="G2241" s="2">
        <v>1</v>
      </c>
      <c r="H2241" s="2">
        <f t="shared" si="34"/>
        <v>0</v>
      </c>
      <c r="I2241" s="2" t="s">
        <v>113</v>
      </c>
      <c r="J2241" s="2" t="s">
        <v>59</v>
      </c>
    </row>
    <row r="2242" ht="19" customHeight="1" spans="1:10">
      <c r="A2242" s="2">
        <v>6</v>
      </c>
      <c r="B2242" s="2" t="s">
        <v>336</v>
      </c>
      <c r="C2242" s="2" t="s">
        <v>312</v>
      </c>
      <c r="D2242" s="3">
        <v>10258.06</v>
      </c>
      <c r="E2242" s="3">
        <v>20681.8</v>
      </c>
      <c r="F2242" s="2">
        <v>1</v>
      </c>
      <c r="G2242" s="2">
        <v>0</v>
      </c>
      <c r="H2242" s="2">
        <f t="shared" ref="H2242:H2305" si="35">MAX(0,F2242-G2242)</f>
        <v>1</v>
      </c>
      <c r="I2242" s="2" t="s">
        <v>113</v>
      </c>
      <c r="J2242" s="2" t="s">
        <v>59</v>
      </c>
    </row>
    <row r="2243" ht="19" customHeight="1" spans="1:10">
      <c r="A2243" s="2">
        <v>6</v>
      </c>
      <c r="B2243" s="2" t="s">
        <v>337</v>
      </c>
      <c r="C2243" s="2" t="s">
        <v>312</v>
      </c>
      <c r="D2243" s="3">
        <v>30580.65</v>
      </c>
      <c r="E2243" s="3">
        <v>20543.9</v>
      </c>
      <c r="F2243" s="2">
        <v>0</v>
      </c>
      <c r="G2243" s="2">
        <v>3</v>
      </c>
      <c r="H2243" s="2">
        <f t="shared" si="35"/>
        <v>0</v>
      </c>
      <c r="I2243" s="2" t="s">
        <v>113</v>
      </c>
      <c r="J2243" s="2" t="s">
        <v>59</v>
      </c>
    </row>
    <row r="2244" ht="19" customHeight="1" spans="1:10">
      <c r="A2244" s="2">
        <v>6</v>
      </c>
      <c r="B2244" s="2" t="s">
        <v>338</v>
      </c>
      <c r="C2244" s="2" t="s">
        <v>312</v>
      </c>
      <c r="D2244" s="3">
        <v>32516.13</v>
      </c>
      <c r="E2244" s="3">
        <v>12510.5</v>
      </c>
      <c r="F2244" s="2">
        <v>0</v>
      </c>
      <c r="G2244" s="2">
        <v>0</v>
      </c>
      <c r="H2244" s="2">
        <f t="shared" si="35"/>
        <v>0</v>
      </c>
      <c r="I2244" s="2" t="s">
        <v>59</v>
      </c>
      <c r="J2244" s="2" t="s">
        <v>59</v>
      </c>
    </row>
    <row r="2245" ht="19" customHeight="1" spans="1:10">
      <c r="A2245" s="2">
        <v>6</v>
      </c>
      <c r="B2245" s="2" t="s">
        <v>3493</v>
      </c>
      <c r="C2245" s="2" t="s">
        <v>312</v>
      </c>
      <c r="D2245" s="3">
        <v>22451.61</v>
      </c>
      <c r="E2245" s="3">
        <v>31702.7</v>
      </c>
      <c r="F2245" s="2">
        <v>1</v>
      </c>
      <c r="G2245" s="2">
        <v>1</v>
      </c>
      <c r="H2245" s="2">
        <f t="shared" si="35"/>
        <v>0</v>
      </c>
      <c r="I2245" s="2" t="s">
        <v>113</v>
      </c>
      <c r="J2245" s="2" t="s">
        <v>59</v>
      </c>
    </row>
    <row r="2246" ht="19" customHeight="1" spans="1:10">
      <c r="A2246" s="2">
        <v>6</v>
      </c>
      <c r="B2246" s="2" t="s">
        <v>339</v>
      </c>
      <c r="C2246" s="2" t="s">
        <v>312</v>
      </c>
      <c r="D2246" s="3">
        <v>19354.84</v>
      </c>
      <c r="E2246" s="3">
        <v>19958.9</v>
      </c>
      <c r="F2246" s="2">
        <v>0</v>
      </c>
      <c r="G2246" s="2">
        <v>0</v>
      </c>
      <c r="H2246" s="2">
        <f t="shared" si="35"/>
        <v>0</v>
      </c>
      <c r="I2246" s="2" t="s">
        <v>113</v>
      </c>
      <c r="J2246" s="2" t="s">
        <v>59</v>
      </c>
    </row>
    <row r="2247" ht="19" customHeight="1" spans="1:10">
      <c r="A2247" s="2">
        <v>6</v>
      </c>
      <c r="B2247" s="2" t="s">
        <v>3640</v>
      </c>
      <c r="C2247" s="2" t="s">
        <v>312</v>
      </c>
      <c r="D2247" s="3">
        <v>18000</v>
      </c>
      <c r="E2247" s="3">
        <v>15466.3</v>
      </c>
      <c r="F2247" s="2">
        <v>0</v>
      </c>
      <c r="G2247" s="2">
        <v>0</v>
      </c>
      <c r="H2247" s="2">
        <f t="shared" si="35"/>
        <v>0</v>
      </c>
      <c r="I2247" s="2" t="s">
        <v>113</v>
      </c>
      <c r="J2247" s="2" t="s">
        <v>59</v>
      </c>
    </row>
    <row r="2248" ht="19" customHeight="1" spans="1:10">
      <c r="A2248" s="2">
        <v>6</v>
      </c>
      <c r="B2248" s="2" t="s">
        <v>340</v>
      </c>
      <c r="C2248" s="2" t="s">
        <v>312</v>
      </c>
      <c r="D2248" s="3">
        <v>1400</v>
      </c>
      <c r="E2248" s="3">
        <v>1927.5</v>
      </c>
      <c r="F2248" s="2">
        <v>0</v>
      </c>
      <c r="G2248" s="2">
        <v>0</v>
      </c>
      <c r="H2248" s="2">
        <f t="shared" si="35"/>
        <v>0</v>
      </c>
      <c r="I2248" s="2" t="s">
        <v>113</v>
      </c>
      <c r="J2248" s="2" t="s">
        <v>59</v>
      </c>
    </row>
    <row r="2249" ht="19" customHeight="1" spans="1:10">
      <c r="A2249" s="2">
        <v>6</v>
      </c>
      <c r="B2249" s="2" t="s">
        <v>341</v>
      </c>
      <c r="C2249" s="2" t="s">
        <v>312</v>
      </c>
      <c r="D2249" s="3">
        <v>34258.06</v>
      </c>
      <c r="E2249" s="3">
        <v>40323.6</v>
      </c>
      <c r="F2249" s="2">
        <v>1</v>
      </c>
      <c r="G2249" s="2">
        <v>0</v>
      </c>
      <c r="H2249" s="2">
        <f t="shared" si="35"/>
        <v>1</v>
      </c>
      <c r="I2249" s="2" t="s">
        <v>113</v>
      </c>
      <c r="J2249" s="2" t="s">
        <v>59</v>
      </c>
    </row>
    <row r="2250" ht="19" customHeight="1" spans="1:10">
      <c r="A2250" s="2">
        <v>6</v>
      </c>
      <c r="B2250" s="2" t="s">
        <v>342</v>
      </c>
      <c r="C2250" s="2" t="s">
        <v>312</v>
      </c>
      <c r="D2250" s="3">
        <v>32516.13</v>
      </c>
      <c r="E2250" s="3">
        <v>15478.9</v>
      </c>
      <c r="F2250" s="2">
        <v>0</v>
      </c>
      <c r="G2250" s="2">
        <v>0</v>
      </c>
      <c r="H2250" s="2">
        <f t="shared" si="35"/>
        <v>0</v>
      </c>
      <c r="I2250" s="2" t="s">
        <v>59</v>
      </c>
      <c r="J2250" s="2" t="s">
        <v>59</v>
      </c>
    </row>
    <row r="2251" ht="19" customHeight="1" spans="1:10">
      <c r="A2251" s="2">
        <v>6</v>
      </c>
      <c r="B2251" s="2" t="s">
        <v>344</v>
      </c>
      <c r="C2251" s="2" t="s">
        <v>312</v>
      </c>
      <c r="D2251" s="3">
        <v>23225.81</v>
      </c>
      <c r="E2251" s="3">
        <v>14091.9</v>
      </c>
      <c r="F2251" s="2">
        <v>0</v>
      </c>
      <c r="G2251" s="2">
        <v>0</v>
      </c>
      <c r="H2251" s="2">
        <f t="shared" si="35"/>
        <v>0</v>
      </c>
      <c r="I2251" s="2" t="s">
        <v>113</v>
      </c>
      <c r="J2251" s="2" t="s">
        <v>59</v>
      </c>
    </row>
    <row r="2252" ht="19" customHeight="1" spans="1:10">
      <c r="A2252" s="2">
        <v>6</v>
      </c>
      <c r="B2252" s="2" t="s">
        <v>345</v>
      </c>
      <c r="C2252" s="2" t="s">
        <v>312</v>
      </c>
      <c r="D2252" s="3">
        <v>14000</v>
      </c>
      <c r="E2252" s="3">
        <v>20971.5</v>
      </c>
      <c r="F2252" s="2">
        <v>1</v>
      </c>
      <c r="G2252" s="2">
        <v>1</v>
      </c>
      <c r="H2252" s="2">
        <f t="shared" si="35"/>
        <v>0</v>
      </c>
      <c r="I2252" s="2" t="s">
        <v>113</v>
      </c>
      <c r="J2252" s="2" t="s">
        <v>59</v>
      </c>
    </row>
    <row r="2253" ht="19" customHeight="1" spans="1:10">
      <c r="A2253" s="2">
        <v>6</v>
      </c>
      <c r="B2253" s="2" t="s">
        <v>347</v>
      </c>
      <c r="C2253" s="2" t="s">
        <v>312</v>
      </c>
      <c r="D2253" s="3">
        <v>15200</v>
      </c>
      <c r="E2253" s="3">
        <v>17218</v>
      </c>
      <c r="F2253" s="2">
        <v>0</v>
      </c>
      <c r="G2253" s="2">
        <v>0</v>
      </c>
      <c r="H2253" s="2">
        <f t="shared" si="35"/>
        <v>0</v>
      </c>
      <c r="I2253" s="2" t="s">
        <v>113</v>
      </c>
      <c r="J2253" s="2" t="s">
        <v>59</v>
      </c>
    </row>
    <row r="2254" ht="19" customHeight="1" spans="1:10">
      <c r="A2254" s="2">
        <v>6</v>
      </c>
      <c r="B2254" s="2" t="s">
        <v>588</v>
      </c>
      <c r="C2254" s="2" t="s">
        <v>3070</v>
      </c>
      <c r="D2254" s="3">
        <v>18000</v>
      </c>
      <c r="E2254" s="3">
        <v>6787</v>
      </c>
      <c r="F2254" s="2">
        <v>0</v>
      </c>
      <c r="G2254" s="2">
        <v>0</v>
      </c>
      <c r="H2254" s="2">
        <f t="shared" si="35"/>
        <v>0</v>
      </c>
      <c r="I2254" s="2" t="s">
        <v>59</v>
      </c>
      <c r="J2254" s="2" t="s">
        <v>59</v>
      </c>
    </row>
    <row r="2255" ht="19" customHeight="1" spans="1:10">
      <c r="A2255" s="2">
        <v>6</v>
      </c>
      <c r="B2255" s="2" t="s">
        <v>608</v>
      </c>
      <c r="C2255" s="2" t="s">
        <v>3070</v>
      </c>
      <c r="D2255" s="3">
        <v>18000</v>
      </c>
      <c r="E2255" s="3">
        <v>8973.9</v>
      </c>
      <c r="F2255" s="2">
        <v>0</v>
      </c>
      <c r="G2255" s="2">
        <v>0</v>
      </c>
      <c r="H2255" s="2">
        <f t="shared" si="35"/>
        <v>0</v>
      </c>
      <c r="I2255" s="2" t="s">
        <v>59</v>
      </c>
      <c r="J2255" s="2" t="s">
        <v>59</v>
      </c>
    </row>
    <row r="2256" ht="19" customHeight="1" spans="1:10">
      <c r="A2256" s="2">
        <v>6</v>
      </c>
      <c r="B2256" s="2" t="s">
        <v>3118</v>
      </c>
      <c r="C2256" s="2" t="s">
        <v>3070</v>
      </c>
      <c r="D2256" s="3">
        <v>18000</v>
      </c>
      <c r="E2256" s="3">
        <v>8067.3</v>
      </c>
      <c r="F2256" s="2">
        <v>0</v>
      </c>
      <c r="G2256" s="2">
        <v>0</v>
      </c>
      <c r="H2256" s="2">
        <f t="shared" si="35"/>
        <v>0</v>
      </c>
      <c r="I2256" s="2" t="s">
        <v>59</v>
      </c>
      <c r="J2256" s="2" t="s">
        <v>59</v>
      </c>
    </row>
    <row r="2257" ht="19" customHeight="1" spans="1:10">
      <c r="A2257" s="2">
        <v>6</v>
      </c>
      <c r="B2257" s="2" t="s">
        <v>3132</v>
      </c>
      <c r="C2257" s="2" t="s">
        <v>3070</v>
      </c>
      <c r="D2257" s="3">
        <v>18000</v>
      </c>
      <c r="E2257" s="3">
        <v>8092.6</v>
      </c>
      <c r="F2257" s="2">
        <v>0</v>
      </c>
      <c r="G2257" s="2">
        <v>0</v>
      </c>
      <c r="H2257" s="2">
        <f t="shared" si="35"/>
        <v>0</v>
      </c>
      <c r="I2257" s="2" t="s">
        <v>59</v>
      </c>
      <c r="J2257" s="2" t="s">
        <v>59</v>
      </c>
    </row>
    <row r="2258" ht="19" customHeight="1" spans="1:10">
      <c r="A2258" s="2">
        <v>6</v>
      </c>
      <c r="B2258" s="2" t="s">
        <v>3251</v>
      </c>
      <c r="C2258" s="2" t="s">
        <v>3070</v>
      </c>
      <c r="D2258" s="3">
        <v>18000</v>
      </c>
      <c r="E2258" s="3">
        <v>16383.6</v>
      </c>
      <c r="F2258" s="2">
        <v>0</v>
      </c>
      <c r="G2258" s="2">
        <v>1</v>
      </c>
      <c r="H2258" s="2">
        <f t="shared" si="35"/>
        <v>0</v>
      </c>
      <c r="I2258" s="2" t="s">
        <v>59</v>
      </c>
      <c r="J2258" s="2" t="s">
        <v>59</v>
      </c>
    </row>
    <row r="2259" ht="19" customHeight="1" spans="1:10">
      <c r="A2259" s="2">
        <v>6</v>
      </c>
      <c r="B2259" s="2" t="s">
        <v>3265</v>
      </c>
      <c r="C2259" s="2" t="s">
        <v>3070</v>
      </c>
      <c r="D2259" s="3">
        <v>18000</v>
      </c>
      <c r="E2259" s="3">
        <v>7179.3</v>
      </c>
      <c r="F2259" s="2">
        <v>0</v>
      </c>
      <c r="G2259" s="2">
        <v>0</v>
      </c>
      <c r="H2259" s="2">
        <f t="shared" si="35"/>
        <v>0</v>
      </c>
      <c r="I2259" s="2" t="s">
        <v>59</v>
      </c>
      <c r="J2259" s="2" t="s">
        <v>59</v>
      </c>
    </row>
    <row r="2260" ht="19" customHeight="1" spans="1:10">
      <c r="A2260" s="2">
        <v>6</v>
      </c>
      <c r="B2260" s="2" t="s">
        <v>3279</v>
      </c>
      <c r="C2260" s="2" t="s">
        <v>3070</v>
      </c>
      <c r="D2260" s="3">
        <v>13666.67</v>
      </c>
      <c r="E2260" s="3">
        <v>10963</v>
      </c>
      <c r="F2260" s="2">
        <v>0</v>
      </c>
      <c r="G2260" s="2">
        <v>0</v>
      </c>
      <c r="H2260" s="2">
        <f t="shared" si="35"/>
        <v>0</v>
      </c>
      <c r="I2260" s="2" t="s">
        <v>59</v>
      </c>
      <c r="J2260" s="2" t="s">
        <v>59</v>
      </c>
    </row>
    <row r="2261" ht="19" customHeight="1" spans="1:10">
      <c r="A2261" s="2">
        <v>6</v>
      </c>
      <c r="B2261" s="2" t="s">
        <v>3728</v>
      </c>
      <c r="C2261" s="2" t="s">
        <v>3070</v>
      </c>
      <c r="D2261" s="3">
        <v>9000</v>
      </c>
      <c r="E2261" s="3">
        <v>5649.1</v>
      </c>
      <c r="F2261" s="2">
        <v>0</v>
      </c>
      <c r="G2261" s="2">
        <v>0</v>
      </c>
      <c r="H2261" s="2">
        <f t="shared" si="35"/>
        <v>0</v>
      </c>
      <c r="I2261" s="2" t="s">
        <v>59</v>
      </c>
      <c r="J2261" s="2" t="s">
        <v>59</v>
      </c>
    </row>
    <row r="2262" ht="19" customHeight="1" spans="1:10">
      <c r="A2262" s="2">
        <v>6</v>
      </c>
      <c r="B2262" s="2" t="s">
        <v>3301</v>
      </c>
      <c r="C2262" s="2" t="s">
        <v>3070</v>
      </c>
      <c r="D2262" s="3">
        <v>15967.74</v>
      </c>
      <c r="E2262" s="3">
        <v>16350.6</v>
      </c>
      <c r="F2262" s="2">
        <v>0</v>
      </c>
      <c r="G2262" s="2">
        <v>0</v>
      </c>
      <c r="H2262" s="2">
        <f t="shared" si="35"/>
        <v>0</v>
      </c>
      <c r="I2262" s="2" t="s">
        <v>113</v>
      </c>
      <c r="J2262" s="2" t="s">
        <v>59</v>
      </c>
    </row>
    <row r="2263" ht="19" customHeight="1" spans="1:10">
      <c r="A2263" s="2">
        <v>6</v>
      </c>
      <c r="B2263" s="2" t="s">
        <v>3319</v>
      </c>
      <c r="C2263" s="2" t="s">
        <v>3070</v>
      </c>
      <c r="D2263" s="3">
        <v>18000</v>
      </c>
      <c r="E2263" s="3">
        <v>5651.3</v>
      </c>
      <c r="F2263" s="2">
        <v>0</v>
      </c>
      <c r="G2263" s="2">
        <v>0</v>
      </c>
      <c r="H2263" s="2">
        <f t="shared" si="35"/>
        <v>0</v>
      </c>
      <c r="I2263" s="2" t="s">
        <v>59</v>
      </c>
      <c r="J2263" s="2" t="s">
        <v>59</v>
      </c>
    </row>
    <row r="2264" ht="19" customHeight="1" spans="1:10">
      <c r="A2264" s="2">
        <v>6</v>
      </c>
      <c r="B2264" s="2" t="s">
        <v>563</v>
      </c>
      <c r="C2264" s="2" t="s">
        <v>564</v>
      </c>
      <c r="D2264" s="3">
        <v>17600</v>
      </c>
      <c r="E2264" s="3">
        <v>10022.5</v>
      </c>
      <c r="F2264" s="2">
        <v>0</v>
      </c>
      <c r="G2264" s="2">
        <v>0</v>
      </c>
      <c r="H2264" s="2">
        <f t="shared" si="35"/>
        <v>0</v>
      </c>
      <c r="I2264" s="2" t="s">
        <v>59</v>
      </c>
      <c r="J2264" s="2" t="s">
        <v>59</v>
      </c>
    </row>
    <row r="2265" ht="19" customHeight="1" spans="1:10">
      <c r="A2265" s="2">
        <v>6</v>
      </c>
      <c r="B2265" s="2" t="s">
        <v>447</v>
      </c>
      <c r="C2265" s="2" t="s">
        <v>564</v>
      </c>
      <c r="D2265" s="3">
        <v>29245.16</v>
      </c>
      <c r="E2265" s="3">
        <v>9731.1</v>
      </c>
      <c r="F2265" s="2">
        <v>0</v>
      </c>
      <c r="G2265" s="2">
        <v>0</v>
      </c>
      <c r="H2265" s="2">
        <f t="shared" si="35"/>
        <v>0</v>
      </c>
      <c r="I2265" s="2" t="s">
        <v>113</v>
      </c>
      <c r="J2265" s="2" t="s">
        <v>59</v>
      </c>
    </row>
    <row r="2266" ht="19" customHeight="1" spans="1:10">
      <c r="A2266" s="2">
        <v>6</v>
      </c>
      <c r="B2266" s="2" t="s">
        <v>3763</v>
      </c>
      <c r="C2266" s="2" t="s">
        <v>564</v>
      </c>
      <c r="D2266" s="3">
        <v>6967.74</v>
      </c>
      <c r="E2266" s="3">
        <v>5579.6</v>
      </c>
      <c r="F2266" s="2">
        <v>0</v>
      </c>
      <c r="G2266" s="2">
        <v>0</v>
      </c>
      <c r="H2266" s="2">
        <f t="shared" si="35"/>
        <v>0</v>
      </c>
      <c r="I2266" s="2" t="s">
        <v>59</v>
      </c>
      <c r="J2266" s="2" t="s">
        <v>59</v>
      </c>
    </row>
    <row r="2267" ht="19" customHeight="1" spans="1:10">
      <c r="A2267" s="2">
        <v>6</v>
      </c>
      <c r="B2267" s="2" t="s">
        <v>573</v>
      </c>
      <c r="C2267" s="2" t="s">
        <v>564</v>
      </c>
      <c r="D2267" s="3">
        <v>18000</v>
      </c>
      <c r="E2267" s="3">
        <v>13799</v>
      </c>
      <c r="F2267" s="2">
        <v>0</v>
      </c>
      <c r="G2267" s="2">
        <v>0</v>
      </c>
      <c r="H2267" s="2">
        <f t="shared" si="35"/>
        <v>0</v>
      </c>
      <c r="I2267" s="2" t="s">
        <v>59</v>
      </c>
      <c r="J2267" s="2" t="s">
        <v>59</v>
      </c>
    </row>
    <row r="2268" ht="19" customHeight="1" spans="1:10">
      <c r="A2268" s="2">
        <v>6</v>
      </c>
      <c r="B2268" s="2" t="s">
        <v>594</v>
      </c>
      <c r="C2268" s="2" t="s">
        <v>564</v>
      </c>
      <c r="D2268" s="3">
        <v>9848.39</v>
      </c>
      <c r="E2268" s="3">
        <v>14242.1</v>
      </c>
      <c r="F2268" s="2">
        <v>1</v>
      </c>
      <c r="G2268" s="2">
        <v>0</v>
      </c>
      <c r="H2268" s="2">
        <f t="shared" si="35"/>
        <v>1</v>
      </c>
      <c r="I2268" s="2" t="s">
        <v>113</v>
      </c>
      <c r="J2268" s="2" t="s">
        <v>59</v>
      </c>
    </row>
    <row r="2269" ht="19" customHeight="1" spans="1:10">
      <c r="A2269" s="2">
        <v>6</v>
      </c>
      <c r="B2269" s="2" t="s">
        <v>3080</v>
      </c>
      <c r="C2269" s="2" t="s">
        <v>564</v>
      </c>
      <c r="D2269" s="3">
        <v>16935.48</v>
      </c>
      <c r="E2269" s="3">
        <v>3380.3</v>
      </c>
      <c r="F2269" s="2">
        <v>0</v>
      </c>
      <c r="G2269" s="2">
        <v>0</v>
      </c>
      <c r="H2269" s="2">
        <f t="shared" si="35"/>
        <v>0</v>
      </c>
      <c r="I2269" s="2" t="s">
        <v>59</v>
      </c>
      <c r="J2269" s="2" t="s">
        <v>59</v>
      </c>
    </row>
    <row r="2270" ht="19" customHeight="1" spans="1:10">
      <c r="A2270" s="2">
        <v>6</v>
      </c>
      <c r="B2270" s="2" t="s">
        <v>604</v>
      </c>
      <c r="C2270" s="2" t="s">
        <v>564</v>
      </c>
      <c r="D2270" s="3">
        <v>18000</v>
      </c>
      <c r="E2270" s="3">
        <v>12835.6</v>
      </c>
      <c r="F2270" s="2">
        <v>0</v>
      </c>
      <c r="G2270" s="2">
        <v>0</v>
      </c>
      <c r="H2270" s="2">
        <f t="shared" si="35"/>
        <v>0</v>
      </c>
      <c r="I2270" s="2" t="s">
        <v>59</v>
      </c>
      <c r="J2270" s="2" t="s">
        <v>59</v>
      </c>
    </row>
    <row r="2271" ht="19" customHeight="1" spans="1:10">
      <c r="A2271" s="2">
        <v>6</v>
      </c>
      <c r="B2271" s="2" t="s">
        <v>612</v>
      </c>
      <c r="C2271" s="2" t="s">
        <v>564</v>
      </c>
      <c r="D2271" s="3">
        <v>23358.29</v>
      </c>
      <c r="E2271" s="3">
        <v>50439.5</v>
      </c>
      <c r="F2271" s="2">
        <v>5</v>
      </c>
      <c r="G2271" s="2">
        <v>3</v>
      </c>
      <c r="H2271" s="2">
        <f t="shared" si="35"/>
        <v>2</v>
      </c>
      <c r="I2271" s="2" t="s">
        <v>113</v>
      </c>
      <c r="J2271" s="2" t="s">
        <v>59</v>
      </c>
    </row>
    <row r="2272" ht="19" customHeight="1" spans="1:10">
      <c r="A2272" s="2">
        <v>6</v>
      </c>
      <c r="B2272" s="2" t="s">
        <v>615</v>
      </c>
      <c r="C2272" s="2" t="s">
        <v>564</v>
      </c>
      <c r="D2272" s="3">
        <v>18650.92</v>
      </c>
      <c r="E2272" s="3">
        <v>7888.1</v>
      </c>
      <c r="F2272" s="2">
        <v>0</v>
      </c>
      <c r="G2272" s="2">
        <v>0</v>
      </c>
      <c r="H2272" s="2">
        <f t="shared" si="35"/>
        <v>0</v>
      </c>
      <c r="I2272" s="2" t="s">
        <v>59</v>
      </c>
      <c r="J2272" s="2" t="s">
        <v>59</v>
      </c>
    </row>
    <row r="2273" ht="19" customHeight="1" spans="1:10">
      <c r="A2273" s="2">
        <v>6</v>
      </c>
      <c r="B2273" s="2" t="s">
        <v>3112</v>
      </c>
      <c r="C2273" s="2" t="s">
        <v>564</v>
      </c>
      <c r="D2273" s="3">
        <v>18000</v>
      </c>
      <c r="E2273" s="3">
        <v>7300.5</v>
      </c>
      <c r="F2273" s="2">
        <v>0</v>
      </c>
      <c r="G2273" s="2">
        <v>0</v>
      </c>
      <c r="H2273" s="2">
        <f t="shared" si="35"/>
        <v>0</v>
      </c>
      <c r="I2273" s="2" t="s">
        <v>59</v>
      </c>
      <c r="J2273" s="2" t="s">
        <v>59</v>
      </c>
    </row>
    <row r="2274" ht="19" customHeight="1" spans="1:10">
      <c r="A2274" s="2">
        <v>6</v>
      </c>
      <c r="B2274" s="2" t="s">
        <v>618</v>
      </c>
      <c r="C2274" s="2" t="s">
        <v>564</v>
      </c>
      <c r="D2274" s="3">
        <v>3000</v>
      </c>
      <c r="E2274" s="3">
        <v>246.4</v>
      </c>
      <c r="F2274" s="2">
        <v>0</v>
      </c>
      <c r="G2274" s="2">
        <v>0</v>
      </c>
      <c r="H2274" s="2">
        <f t="shared" si="35"/>
        <v>0</v>
      </c>
      <c r="I2274" s="2" t="s">
        <v>59</v>
      </c>
      <c r="J2274" s="2" t="s">
        <v>59</v>
      </c>
    </row>
    <row r="2275" ht="19" customHeight="1" spans="1:10">
      <c r="A2275" s="2">
        <v>6</v>
      </c>
      <c r="B2275" s="2" t="s">
        <v>3137</v>
      </c>
      <c r="C2275" s="2" t="s">
        <v>564</v>
      </c>
      <c r="D2275" s="3">
        <v>18000</v>
      </c>
      <c r="E2275" s="3">
        <v>9244.2</v>
      </c>
      <c r="F2275" s="2">
        <v>0</v>
      </c>
      <c r="G2275" s="2">
        <v>0</v>
      </c>
      <c r="H2275" s="2">
        <f t="shared" si="35"/>
        <v>0</v>
      </c>
      <c r="I2275" s="2" t="s">
        <v>59</v>
      </c>
      <c r="J2275" s="2" t="s">
        <v>59</v>
      </c>
    </row>
    <row r="2276" ht="19" customHeight="1" spans="1:10">
      <c r="A2276" s="2">
        <v>6</v>
      </c>
      <c r="B2276" s="2" t="s">
        <v>621</v>
      </c>
      <c r="C2276" s="2" t="s">
        <v>564</v>
      </c>
      <c r="D2276" s="3">
        <v>3500</v>
      </c>
      <c r="E2276" s="3">
        <v>2067</v>
      </c>
      <c r="F2276" s="2">
        <v>0</v>
      </c>
      <c r="G2276" s="2">
        <v>0</v>
      </c>
      <c r="H2276" s="2">
        <f t="shared" si="35"/>
        <v>0</v>
      </c>
      <c r="I2276" s="2" t="s">
        <v>59</v>
      </c>
      <c r="J2276" s="2" t="s">
        <v>59</v>
      </c>
    </row>
    <row r="2277" ht="19" customHeight="1" spans="1:10">
      <c r="A2277" s="2">
        <v>6</v>
      </c>
      <c r="B2277" s="2" t="s">
        <v>627</v>
      </c>
      <c r="C2277" s="2" t="s">
        <v>564</v>
      </c>
      <c r="D2277" s="3">
        <v>14005.38</v>
      </c>
      <c r="E2277" s="3">
        <v>12716.79</v>
      </c>
      <c r="F2277" s="2">
        <v>0</v>
      </c>
      <c r="G2277" s="2">
        <v>0</v>
      </c>
      <c r="H2277" s="2">
        <f t="shared" si="35"/>
        <v>0</v>
      </c>
      <c r="I2277" s="2" t="s">
        <v>113</v>
      </c>
      <c r="J2277" s="2" t="s">
        <v>59</v>
      </c>
    </row>
    <row r="2278" ht="19" customHeight="1" spans="1:10">
      <c r="A2278" s="2">
        <v>6</v>
      </c>
      <c r="B2278" s="2" t="s">
        <v>629</v>
      </c>
      <c r="C2278" s="2" t="s">
        <v>564</v>
      </c>
      <c r="D2278" s="3">
        <v>25112.9</v>
      </c>
      <c r="E2278" s="3">
        <v>5718.2</v>
      </c>
      <c r="F2278" s="2">
        <v>0</v>
      </c>
      <c r="G2278" s="2">
        <v>0</v>
      </c>
      <c r="H2278" s="2">
        <f t="shared" si="35"/>
        <v>0</v>
      </c>
      <c r="I2278" s="2" t="s">
        <v>59</v>
      </c>
      <c r="J2278" s="2" t="s">
        <v>59</v>
      </c>
    </row>
    <row r="2279" ht="19" customHeight="1" spans="1:10">
      <c r="A2279" s="2">
        <v>6</v>
      </c>
      <c r="B2279" s="2" t="s">
        <v>497</v>
      </c>
      <c r="C2279" s="2" t="s">
        <v>564</v>
      </c>
      <c r="D2279" s="3">
        <v>16000</v>
      </c>
      <c r="E2279" s="3">
        <v>10423</v>
      </c>
      <c r="F2279" s="2">
        <v>0</v>
      </c>
      <c r="G2279" s="2">
        <v>0</v>
      </c>
      <c r="H2279" s="2">
        <f t="shared" si="35"/>
        <v>0</v>
      </c>
      <c r="I2279" s="2" t="s">
        <v>59</v>
      </c>
      <c r="J2279" s="2" t="s">
        <v>59</v>
      </c>
    </row>
    <row r="2280" ht="19" customHeight="1" spans="1:10">
      <c r="A2280" s="2">
        <v>6</v>
      </c>
      <c r="B2280" s="2" t="s">
        <v>500</v>
      </c>
      <c r="C2280" s="2" t="s">
        <v>564</v>
      </c>
      <c r="D2280" s="3">
        <v>16300</v>
      </c>
      <c r="E2280" s="3">
        <v>12220.6</v>
      </c>
      <c r="F2280" s="2">
        <v>0</v>
      </c>
      <c r="G2280" s="2">
        <v>0</v>
      </c>
      <c r="H2280" s="2">
        <f t="shared" si="35"/>
        <v>0</v>
      </c>
      <c r="I2280" s="2" t="s">
        <v>59</v>
      </c>
      <c r="J2280" s="2" t="s">
        <v>59</v>
      </c>
    </row>
    <row r="2281" ht="19" customHeight="1" spans="1:10">
      <c r="A2281" s="2">
        <v>6</v>
      </c>
      <c r="B2281" s="2" t="s">
        <v>633</v>
      </c>
      <c r="C2281" s="2" t="s">
        <v>564</v>
      </c>
      <c r="D2281" s="3">
        <v>14035.71</v>
      </c>
      <c r="E2281" s="3">
        <v>17431</v>
      </c>
      <c r="F2281" s="2">
        <v>1</v>
      </c>
      <c r="G2281" s="2">
        <v>1</v>
      </c>
      <c r="H2281" s="2">
        <f t="shared" si="35"/>
        <v>0</v>
      </c>
      <c r="I2281" s="2" t="s">
        <v>113</v>
      </c>
      <c r="J2281" s="2" t="s">
        <v>59</v>
      </c>
    </row>
    <row r="2282" ht="19" customHeight="1" spans="1:10">
      <c r="A2282" s="2">
        <v>6</v>
      </c>
      <c r="B2282" s="2" t="s">
        <v>3198</v>
      </c>
      <c r="C2282" s="2" t="s">
        <v>564</v>
      </c>
      <c r="D2282" s="3">
        <v>18000</v>
      </c>
      <c r="E2282" s="3">
        <v>14790.8</v>
      </c>
      <c r="F2282" s="2">
        <v>0</v>
      </c>
      <c r="G2282" s="2">
        <v>0</v>
      </c>
      <c r="H2282" s="2">
        <f t="shared" si="35"/>
        <v>0</v>
      </c>
      <c r="I2282" s="2" t="s">
        <v>59</v>
      </c>
      <c r="J2282" s="2" t="s">
        <v>59</v>
      </c>
    </row>
    <row r="2283" ht="19" customHeight="1" spans="1:10">
      <c r="A2283" s="2">
        <v>6</v>
      </c>
      <c r="B2283" s="2" t="s">
        <v>3204</v>
      </c>
      <c r="C2283" s="2" t="s">
        <v>564</v>
      </c>
      <c r="D2283" s="3">
        <v>10322.81</v>
      </c>
      <c r="E2283" s="3">
        <v>5679.8</v>
      </c>
      <c r="F2283" s="2">
        <v>0</v>
      </c>
      <c r="G2283" s="2">
        <v>0</v>
      </c>
      <c r="H2283" s="2">
        <f t="shared" si="35"/>
        <v>0</v>
      </c>
      <c r="I2283" s="2" t="s">
        <v>59</v>
      </c>
      <c r="J2283" s="2" t="s">
        <v>59</v>
      </c>
    </row>
    <row r="2284" ht="19" customHeight="1" spans="1:10">
      <c r="A2284" s="2">
        <v>6</v>
      </c>
      <c r="B2284" s="2" t="s">
        <v>514</v>
      </c>
      <c r="C2284" s="2" t="s">
        <v>564</v>
      </c>
      <c r="D2284" s="3">
        <v>16300</v>
      </c>
      <c r="E2284" s="3">
        <v>6627.1</v>
      </c>
      <c r="F2284" s="2">
        <v>0</v>
      </c>
      <c r="G2284" s="2">
        <v>0</v>
      </c>
      <c r="H2284" s="2">
        <f t="shared" si="35"/>
        <v>0</v>
      </c>
      <c r="I2284" s="2" t="s">
        <v>59</v>
      </c>
      <c r="J2284" s="2" t="s">
        <v>59</v>
      </c>
    </row>
    <row r="2285" ht="19" customHeight="1" spans="1:10">
      <c r="A2285" s="2">
        <v>6</v>
      </c>
      <c r="B2285" s="2" t="s">
        <v>637</v>
      </c>
      <c r="C2285" s="2" t="s">
        <v>564</v>
      </c>
      <c r="D2285" s="3">
        <v>18000</v>
      </c>
      <c r="E2285" s="3">
        <v>19209.8</v>
      </c>
      <c r="F2285" s="2">
        <v>0</v>
      </c>
      <c r="G2285" s="2">
        <v>0</v>
      </c>
      <c r="H2285" s="2">
        <f t="shared" si="35"/>
        <v>0</v>
      </c>
      <c r="I2285" s="2" t="s">
        <v>113</v>
      </c>
      <c r="J2285" s="2" t="s">
        <v>59</v>
      </c>
    </row>
    <row r="2286" ht="19" customHeight="1" spans="1:10">
      <c r="A2286" s="2">
        <v>6</v>
      </c>
      <c r="B2286" s="2" t="s">
        <v>641</v>
      </c>
      <c r="C2286" s="2" t="s">
        <v>564</v>
      </c>
      <c r="D2286" s="3">
        <v>18000</v>
      </c>
      <c r="E2286" s="3">
        <v>24380.2</v>
      </c>
      <c r="F2286" s="2">
        <v>2</v>
      </c>
      <c r="G2286" s="2">
        <v>1</v>
      </c>
      <c r="H2286" s="2">
        <f t="shared" si="35"/>
        <v>1</v>
      </c>
      <c r="I2286" s="2" t="s">
        <v>113</v>
      </c>
      <c r="J2286" s="2" t="s">
        <v>59</v>
      </c>
    </row>
    <row r="2287" ht="19" customHeight="1" spans="1:10">
      <c r="A2287" s="2">
        <v>6</v>
      </c>
      <c r="B2287" s="2" t="s">
        <v>517</v>
      </c>
      <c r="C2287" s="2" t="s">
        <v>564</v>
      </c>
      <c r="D2287" s="3">
        <v>2641.94</v>
      </c>
      <c r="E2287" s="3">
        <v>1843.7</v>
      </c>
      <c r="F2287" s="2">
        <v>0</v>
      </c>
      <c r="G2287" s="2">
        <v>0</v>
      </c>
      <c r="H2287" s="2">
        <f t="shared" si="35"/>
        <v>0</v>
      </c>
      <c r="I2287" s="2" t="s">
        <v>59</v>
      </c>
      <c r="J2287" s="2" t="s">
        <v>59</v>
      </c>
    </row>
    <row r="2288" ht="19" customHeight="1" spans="1:10">
      <c r="A2288" s="2">
        <v>6</v>
      </c>
      <c r="B2288" s="2" t="s">
        <v>3230</v>
      </c>
      <c r="C2288" s="2" t="s">
        <v>564</v>
      </c>
      <c r="D2288" s="3">
        <v>15400</v>
      </c>
      <c r="E2288" s="3">
        <v>16008.8</v>
      </c>
      <c r="F2288" s="2">
        <v>0</v>
      </c>
      <c r="G2288" s="2">
        <v>1</v>
      </c>
      <c r="H2288" s="2">
        <f t="shared" si="35"/>
        <v>0</v>
      </c>
      <c r="I2288" s="2" t="s">
        <v>113</v>
      </c>
      <c r="J2288" s="2" t="s">
        <v>59</v>
      </c>
    </row>
    <row r="2289" ht="19" customHeight="1" spans="1:10">
      <c r="A2289" s="2">
        <v>6</v>
      </c>
      <c r="B2289" s="2" t="s">
        <v>642</v>
      </c>
      <c r="C2289" s="2" t="s">
        <v>564</v>
      </c>
      <c r="D2289" s="3">
        <v>18000</v>
      </c>
      <c r="E2289" s="3">
        <v>11701.4</v>
      </c>
      <c r="F2289" s="2">
        <v>0</v>
      </c>
      <c r="G2289" s="2">
        <v>0</v>
      </c>
      <c r="H2289" s="2">
        <f t="shared" si="35"/>
        <v>0</v>
      </c>
      <c r="I2289" s="2" t="s">
        <v>59</v>
      </c>
      <c r="J2289" s="2" t="s">
        <v>59</v>
      </c>
    </row>
    <row r="2290" ht="19" customHeight="1" spans="1:10">
      <c r="A2290" s="2">
        <v>6</v>
      </c>
      <c r="B2290" s="2" t="s">
        <v>646</v>
      </c>
      <c r="C2290" s="2" t="s">
        <v>564</v>
      </c>
      <c r="D2290" s="3">
        <v>7419.35</v>
      </c>
      <c r="E2290" s="3">
        <v>3598.4</v>
      </c>
      <c r="F2290" s="2">
        <v>0</v>
      </c>
      <c r="G2290" s="2">
        <v>0</v>
      </c>
      <c r="H2290" s="2">
        <f t="shared" si="35"/>
        <v>0</v>
      </c>
      <c r="I2290" s="2" t="s">
        <v>59</v>
      </c>
      <c r="J2290" s="2" t="s">
        <v>59</v>
      </c>
    </row>
    <row r="2291" ht="19" customHeight="1" spans="1:10">
      <c r="A2291" s="2">
        <v>6</v>
      </c>
      <c r="B2291" s="2" t="s">
        <v>648</v>
      </c>
      <c r="C2291" s="2" t="s">
        <v>564</v>
      </c>
      <c r="D2291" s="3">
        <v>25112.9</v>
      </c>
      <c r="E2291" s="3">
        <v>7480.7</v>
      </c>
      <c r="F2291" s="2">
        <v>0</v>
      </c>
      <c r="G2291" s="2">
        <v>0</v>
      </c>
      <c r="H2291" s="2">
        <f t="shared" si="35"/>
        <v>0</v>
      </c>
      <c r="I2291" s="2" t="s">
        <v>113</v>
      </c>
      <c r="J2291" s="2" t="s">
        <v>59</v>
      </c>
    </row>
    <row r="2292" ht="19" customHeight="1" spans="1:10">
      <c r="A2292" s="2">
        <v>6</v>
      </c>
      <c r="B2292" s="2" t="s">
        <v>3249</v>
      </c>
      <c r="C2292" s="2" t="s">
        <v>564</v>
      </c>
      <c r="D2292" s="3">
        <v>18000</v>
      </c>
      <c r="E2292" s="3">
        <v>6950.9</v>
      </c>
      <c r="F2292" s="2">
        <v>0</v>
      </c>
      <c r="G2292" s="2">
        <v>0</v>
      </c>
      <c r="H2292" s="2">
        <f t="shared" si="35"/>
        <v>0</v>
      </c>
      <c r="I2292" s="2" t="s">
        <v>59</v>
      </c>
      <c r="J2292" s="2" t="s">
        <v>59</v>
      </c>
    </row>
    <row r="2293" ht="19" customHeight="1" spans="1:10">
      <c r="A2293" s="2">
        <v>6</v>
      </c>
      <c r="B2293" s="2" t="s">
        <v>654</v>
      </c>
      <c r="C2293" s="2" t="s">
        <v>564</v>
      </c>
      <c r="D2293" s="3">
        <v>18000</v>
      </c>
      <c r="E2293" s="3">
        <v>16518.9</v>
      </c>
      <c r="F2293" s="2">
        <v>0</v>
      </c>
      <c r="G2293" s="2">
        <v>0</v>
      </c>
      <c r="H2293" s="2">
        <f t="shared" si="35"/>
        <v>0</v>
      </c>
      <c r="I2293" s="2" t="s">
        <v>113</v>
      </c>
      <c r="J2293" s="2" t="s">
        <v>59</v>
      </c>
    </row>
    <row r="2294" ht="19" customHeight="1" spans="1:10">
      <c r="A2294" s="2">
        <v>6</v>
      </c>
      <c r="B2294" s="2" t="s">
        <v>3271</v>
      </c>
      <c r="C2294" s="2" t="s">
        <v>564</v>
      </c>
      <c r="D2294" s="3">
        <v>3166.67</v>
      </c>
      <c r="E2294" s="3">
        <v>1069.4</v>
      </c>
      <c r="F2294" s="2">
        <v>0</v>
      </c>
      <c r="G2294" s="2">
        <v>0</v>
      </c>
      <c r="H2294" s="2">
        <f t="shared" si="35"/>
        <v>0</v>
      </c>
      <c r="I2294" s="2" t="s">
        <v>59</v>
      </c>
      <c r="J2294" s="2" t="s">
        <v>59</v>
      </c>
    </row>
    <row r="2295" ht="19" customHeight="1" spans="1:10">
      <c r="A2295" s="2">
        <v>6</v>
      </c>
      <c r="B2295" s="2" t="s">
        <v>531</v>
      </c>
      <c r="C2295" s="2" t="s">
        <v>564</v>
      </c>
      <c r="D2295" s="3">
        <v>24779.57</v>
      </c>
      <c r="E2295" s="3">
        <v>4436.6</v>
      </c>
      <c r="F2295" s="2">
        <v>0</v>
      </c>
      <c r="G2295" s="2">
        <v>0</v>
      </c>
      <c r="H2295" s="2">
        <f t="shared" si="35"/>
        <v>0</v>
      </c>
      <c r="I2295" s="2" t="s">
        <v>59</v>
      </c>
      <c r="J2295" s="2" t="s">
        <v>59</v>
      </c>
    </row>
    <row r="2296" ht="19" customHeight="1" spans="1:10">
      <c r="A2296" s="2">
        <v>6</v>
      </c>
      <c r="B2296" s="2" t="s">
        <v>656</v>
      </c>
      <c r="C2296" s="2" t="s">
        <v>564</v>
      </c>
      <c r="D2296" s="3">
        <v>3000</v>
      </c>
      <c r="E2296" s="3">
        <v>2555.1</v>
      </c>
      <c r="F2296" s="2">
        <v>0</v>
      </c>
      <c r="G2296" s="2">
        <v>0</v>
      </c>
      <c r="H2296" s="2">
        <f t="shared" si="35"/>
        <v>0</v>
      </c>
      <c r="I2296" s="2" t="s">
        <v>59</v>
      </c>
      <c r="J2296" s="2" t="s">
        <v>59</v>
      </c>
    </row>
    <row r="2297" ht="19" customHeight="1" spans="1:10">
      <c r="A2297" s="2">
        <v>6</v>
      </c>
      <c r="B2297" s="2" t="s">
        <v>657</v>
      </c>
      <c r="C2297" s="2" t="s">
        <v>564</v>
      </c>
      <c r="D2297" s="3">
        <v>18000</v>
      </c>
      <c r="E2297" s="3">
        <v>12205</v>
      </c>
      <c r="F2297" s="2">
        <v>0</v>
      </c>
      <c r="G2297" s="2">
        <v>0</v>
      </c>
      <c r="H2297" s="2">
        <f t="shared" si="35"/>
        <v>0</v>
      </c>
      <c r="I2297" s="2" t="s">
        <v>113</v>
      </c>
      <c r="J2297" s="2" t="s">
        <v>59</v>
      </c>
    </row>
    <row r="2298" ht="19" customHeight="1" spans="1:10">
      <c r="A2298" s="2">
        <v>6</v>
      </c>
      <c r="B2298" s="2" t="s">
        <v>658</v>
      </c>
      <c r="C2298" s="2" t="s">
        <v>564</v>
      </c>
      <c r="D2298" s="3">
        <v>18000</v>
      </c>
      <c r="E2298" s="3">
        <v>26320.9</v>
      </c>
      <c r="F2298" s="2">
        <v>2</v>
      </c>
      <c r="G2298" s="2">
        <v>2</v>
      </c>
      <c r="H2298" s="2">
        <f t="shared" si="35"/>
        <v>0</v>
      </c>
      <c r="I2298" s="2" t="s">
        <v>113</v>
      </c>
      <c r="J2298" s="2" t="s">
        <v>59</v>
      </c>
    </row>
    <row r="2299" ht="19" customHeight="1" spans="1:10">
      <c r="A2299" s="2">
        <v>6</v>
      </c>
      <c r="B2299" s="2" t="s">
        <v>659</v>
      </c>
      <c r="C2299" s="2" t="s">
        <v>564</v>
      </c>
      <c r="D2299" s="3">
        <v>3387.1</v>
      </c>
      <c r="E2299" s="3">
        <v>3830.6</v>
      </c>
      <c r="F2299" s="2">
        <v>0</v>
      </c>
      <c r="G2299" s="2">
        <v>0</v>
      </c>
      <c r="H2299" s="2">
        <f t="shared" si="35"/>
        <v>0</v>
      </c>
      <c r="I2299" s="2" t="s">
        <v>113</v>
      </c>
      <c r="J2299" s="2" t="s">
        <v>59</v>
      </c>
    </row>
    <row r="2300" ht="19" customHeight="1" spans="1:10">
      <c r="A2300" s="2">
        <v>6</v>
      </c>
      <c r="B2300" s="2" t="s">
        <v>661</v>
      </c>
      <c r="C2300" s="2" t="s">
        <v>564</v>
      </c>
      <c r="D2300" s="3">
        <v>4935.48</v>
      </c>
      <c r="E2300" s="3">
        <v>4417.4</v>
      </c>
      <c r="F2300" s="2">
        <v>0</v>
      </c>
      <c r="G2300" s="2">
        <v>0</v>
      </c>
      <c r="H2300" s="2">
        <f t="shared" si="35"/>
        <v>0</v>
      </c>
      <c r="I2300" s="2" t="s">
        <v>113</v>
      </c>
      <c r="J2300" s="2" t="s">
        <v>59</v>
      </c>
    </row>
    <row r="2301" ht="19" customHeight="1" spans="1:10">
      <c r="A2301" s="2">
        <v>6</v>
      </c>
      <c r="B2301" s="2" t="s">
        <v>662</v>
      </c>
      <c r="C2301" s="2" t="s">
        <v>564</v>
      </c>
      <c r="D2301" s="3">
        <v>18000</v>
      </c>
      <c r="E2301" s="3">
        <v>7463.9</v>
      </c>
      <c r="F2301" s="2">
        <v>0</v>
      </c>
      <c r="G2301" s="2">
        <v>0</v>
      </c>
      <c r="H2301" s="2">
        <f t="shared" si="35"/>
        <v>0</v>
      </c>
      <c r="I2301" s="2" t="s">
        <v>59</v>
      </c>
      <c r="J2301" s="2" t="s">
        <v>59</v>
      </c>
    </row>
    <row r="2302" ht="19" customHeight="1" spans="1:10">
      <c r="A2302" s="2">
        <v>6</v>
      </c>
      <c r="B2302" s="2" t="s">
        <v>537</v>
      </c>
      <c r="C2302" s="2" t="s">
        <v>564</v>
      </c>
      <c r="D2302" s="3">
        <v>15600</v>
      </c>
      <c r="E2302" s="3">
        <v>21570.2</v>
      </c>
      <c r="F2302" s="2">
        <v>1</v>
      </c>
      <c r="G2302" s="2">
        <v>1</v>
      </c>
      <c r="H2302" s="2">
        <f t="shared" si="35"/>
        <v>0</v>
      </c>
      <c r="I2302" s="2" t="s">
        <v>113</v>
      </c>
      <c r="J2302" s="2" t="s">
        <v>59</v>
      </c>
    </row>
    <row r="2303" ht="19" customHeight="1" spans="1:10">
      <c r="A2303" s="2">
        <v>6</v>
      </c>
      <c r="B2303" s="2" t="s">
        <v>664</v>
      </c>
      <c r="C2303" s="2" t="s">
        <v>564</v>
      </c>
      <c r="D2303" s="3">
        <v>18000</v>
      </c>
      <c r="E2303" s="3">
        <v>21234.8</v>
      </c>
      <c r="F2303" s="2">
        <v>1</v>
      </c>
      <c r="G2303" s="2">
        <v>2</v>
      </c>
      <c r="H2303" s="2">
        <f t="shared" si="35"/>
        <v>0</v>
      </c>
      <c r="I2303" s="2" t="s">
        <v>113</v>
      </c>
      <c r="J2303" s="2" t="s">
        <v>59</v>
      </c>
    </row>
    <row r="2304" ht="19" customHeight="1" spans="1:10">
      <c r="A2304" s="2">
        <v>6</v>
      </c>
      <c r="B2304" s="2" t="s">
        <v>667</v>
      </c>
      <c r="C2304" s="2" t="s">
        <v>564</v>
      </c>
      <c r="D2304" s="3">
        <v>18000</v>
      </c>
      <c r="E2304" s="3">
        <v>30028.7</v>
      </c>
      <c r="F2304" s="2">
        <v>4</v>
      </c>
      <c r="G2304" s="2">
        <v>3</v>
      </c>
      <c r="H2304" s="2">
        <f t="shared" si="35"/>
        <v>1</v>
      </c>
      <c r="I2304" s="2" t="s">
        <v>113</v>
      </c>
      <c r="J2304" s="2" t="s">
        <v>59</v>
      </c>
    </row>
    <row r="2305" ht="19" customHeight="1" spans="1:10">
      <c r="A2305" s="2">
        <v>6</v>
      </c>
      <c r="B2305" s="2" t="s">
        <v>540</v>
      </c>
      <c r="C2305" s="2" t="s">
        <v>564</v>
      </c>
      <c r="D2305" s="3">
        <v>15400</v>
      </c>
      <c r="E2305" s="3">
        <v>16543.8</v>
      </c>
      <c r="F2305" s="2">
        <v>0</v>
      </c>
      <c r="G2305" s="2">
        <v>0</v>
      </c>
      <c r="H2305" s="2">
        <f t="shared" si="35"/>
        <v>0</v>
      </c>
      <c r="I2305" s="2" t="s">
        <v>113</v>
      </c>
      <c r="J2305" s="2" t="s">
        <v>59</v>
      </c>
    </row>
    <row r="2306" ht="19" customHeight="1" spans="1:10">
      <c r="A2306" s="2">
        <v>6</v>
      </c>
      <c r="B2306" s="2" t="s">
        <v>541</v>
      </c>
      <c r="C2306" s="2" t="s">
        <v>564</v>
      </c>
      <c r="D2306" s="3">
        <v>16200</v>
      </c>
      <c r="E2306" s="3">
        <v>12661.3</v>
      </c>
      <c r="F2306" s="2">
        <v>0</v>
      </c>
      <c r="G2306" s="2">
        <v>0</v>
      </c>
      <c r="H2306" s="2">
        <f t="shared" ref="H2306:H2369" si="36">MAX(0,F2306-G2306)</f>
        <v>0</v>
      </c>
      <c r="I2306" s="2" t="s">
        <v>113</v>
      </c>
      <c r="J2306" s="2" t="s">
        <v>59</v>
      </c>
    </row>
    <row r="2307" ht="19" customHeight="1" spans="1:10">
      <c r="A2307" s="2">
        <v>6</v>
      </c>
      <c r="B2307" s="2" t="s">
        <v>3358</v>
      </c>
      <c r="C2307" s="2" t="s">
        <v>564</v>
      </c>
      <c r="D2307" s="3">
        <v>5129.03</v>
      </c>
      <c r="E2307" s="3">
        <v>2739.7</v>
      </c>
      <c r="F2307" s="2">
        <v>0</v>
      </c>
      <c r="G2307" s="2">
        <v>0</v>
      </c>
      <c r="H2307" s="2">
        <f t="shared" si="36"/>
        <v>0</v>
      </c>
      <c r="I2307" s="2" t="s">
        <v>59</v>
      </c>
      <c r="J2307" s="2" t="s">
        <v>59</v>
      </c>
    </row>
    <row r="2308" ht="19" customHeight="1" spans="1:10">
      <c r="A2308" s="2">
        <v>6</v>
      </c>
      <c r="B2308" s="2" t="s">
        <v>3370</v>
      </c>
      <c r="C2308" s="2" t="s">
        <v>564</v>
      </c>
      <c r="D2308" s="3">
        <v>5129.03</v>
      </c>
      <c r="E2308" s="3">
        <v>3357.3</v>
      </c>
      <c r="F2308" s="2">
        <v>0</v>
      </c>
      <c r="G2308" s="2">
        <v>0</v>
      </c>
      <c r="H2308" s="2">
        <f t="shared" si="36"/>
        <v>0</v>
      </c>
      <c r="I2308" s="2" t="s">
        <v>59</v>
      </c>
      <c r="J2308" s="2" t="s">
        <v>59</v>
      </c>
    </row>
    <row r="2309" ht="19" customHeight="1" spans="1:10">
      <c r="A2309" s="2">
        <v>6</v>
      </c>
      <c r="B2309" s="2" t="s">
        <v>3372</v>
      </c>
      <c r="C2309" s="2" t="s">
        <v>564</v>
      </c>
      <c r="D2309" s="3">
        <v>5129.03</v>
      </c>
      <c r="E2309" s="3">
        <v>2116.5</v>
      </c>
      <c r="F2309" s="2">
        <v>0</v>
      </c>
      <c r="G2309" s="2">
        <v>0</v>
      </c>
      <c r="H2309" s="2">
        <f t="shared" si="36"/>
        <v>0</v>
      </c>
      <c r="I2309" s="2" t="s">
        <v>59</v>
      </c>
      <c r="J2309" s="2" t="s">
        <v>59</v>
      </c>
    </row>
    <row r="2310" ht="19" customHeight="1" spans="1:10">
      <c r="A2310" s="2">
        <v>6</v>
      </c>
      <c r="B2310" s="2" t="s">
        <v>671</v>
      </c>
      <c r="C2310" s="2" t="s">
        <v>564</v>
      </c>
      <c r="D2310" s="3">
        <v>18000</v>
      </c>
      <c r="E2310" s="3">
        <v>13420</v>
      </c>
      <c r="F2310" s="2">
        <v>0</v>
      </c>
      <c r="G2310" s="2">
        <v>0</v>
      </c>
      <c r="H2310" s="2">
        <f t="shared" si="36"/>
        <v>0</v>
      </c>
      <c r="I2310" s="2" t="s">
        <v>59</v>
      </c>
      <c r="J2310" s="2" t="s">
        <v>59</v>
      </c>
    </row>
    <row r="2311" ht="19" customHeight="1" spans="1:10">
      <c r="A2311" s="2">
        <v>6</v>
      </c>
      <c r="B2311" s="2" t="s">
        <v>549</v>
      </c>
      <c r="C2311" s="2" t="s">
        <v>564</v>
      </c>
      <c r="D2311" s="3">
        <v>2935.48</v>
      </c>
      <c r="E2311" s="3">
        <v>5654.4</v>
      </c>
      <c r="F2311" s="2">
        <v>0</v>
      </c>
      <c r="G2311" s="2">
        <v>0</v>
      </c>
      <c r="H2311" s="2">
        <f t="shared" si="36"/>
        <v>0</v>
      </c>
      <c r="I2311" s="2" t="s">
        <v>113</v>
      </c>
      <c r="J2311" s="2" t="s">
        <v>59</v>
      </c>
    </row>
    <row r="2312" ht="19" customHeight="1" spans="1:10">
      <c r="A2312" s="2">
        <v>6</v>
      </c>
      <c r="B2312" s="2" t="s">
        <v>675</v>
      </c>
      <c r="C2312" s="2" t="s">
        <v>564</v>
      </c>
      <c r="D2312" s="3">
        <v>3000</v>
      </c>
      <c r="E2312" s="3">
        <v>726.5</v>
      </c>
      <c r="F2312" s="2">
        <v>0</v>
      </c>
      <c r="G2312" s="2">
        <v>0</v>
      </c>
      <c r="H2312" s="2">
        <f t="shared" si="36"/>
        <v>0</v>
      </c>
      <c r="I2312" s="2" t="s">
        <v>59</v>
      </c>
      <c r="J2312" s="2" t="s">
        <v>59</v>
      </c>
    </row>
    <row r="2313" ht="19" customHeight="1" spans="1:10">
      <c r="A2313" s="2">
        <v>6</v>
      </c>
      <c r="B2313" s="2" t="s">
        <v>676</v>
      </c>
      <c r="C2313" s="2" t="s">
        <v>564</v>
      </c>
      <c r="D2313" s="3">
        <v>3000</v>
      </c>
      <c r="E2313" s="3">
        <v>2859</v>
      </c>
      <c r="F2313" s="2">
        <v>0</v>
      </c>
      <c r="G2313" s="2">
        <v>0</v>
      </c>
      <c r="H2313" s="2">
        <f t="shared" si="36"/>
        <v>0</v>
      </c>
      <c r="I2313" s="2" t="s">
        <v>59</v>
      </c>
      <c r="J2313" s="2" t="s">
        <v>59</v>
      </c>
    </row>
    <row r="2314" ht="19" customHeight="1" spans="1:10">
      <c r="A2314" s="2">
        <v>6</v>
      </c>
      <c r="B2314" s="2" t="s">
        <v>555</v>
      </c>
      <c r="C2314" s="2" t="s">
        <v>564</v>
      </c>
      <c r="D2314" s="3">
        <v>16100</v>
      </c>
      <c r="E2314" s="3">
        <v>15536.9</v>
      </c>
      <c r="F2314" s="2">
        <v>0</v>
      </c>
      <c r="G2314" s="2">
        <v>0</v>
      </c>
      <c r="H2314" s="2">
        <f t="shared" si="36"/>
        <v>0</v>
      </c>
      <c r="I2314" s="2" t="s">
        <v>59</v>
      </c>
      <c r="J2314" s="2" t="s">
        <v>59</v>
      </c>
    </row>
    <row r="2315" ht="19" customHeight="1" spans="1:10">
      <c r="A2315" s="2">
        <v>6</v>
      </c>
      <c r="B2315" s="2" t="s">
        <v>3140</v>
      </c>
      <c r="C2315" s="2" t="s">
        <v>3190</v>
      </c>
      <c r="D2315" s="3">
        <v>6919.35</v>
      </c>
      <c r="E2315" s="3">
        <v>2829.52</v>
      </c>
      <c r="F2315" s="2">
        <v>0</v>
      </c>
      <c r="G2315" s="2">
        <v>0</v>
      </c>
      <c r="H2315" s="2">
        <f t="shared" si="36"/>
        <v>0</v>
      </c>
      <c r="I2315" s="2" t="s">
        <v>59</v>
      </c>
      <c r="J2315" s="2" t="s">
        <v>59</v>
      </c>
    </row>
    <row r="2316" ht="19" customHeight="1" spans="1:10">
      <c r="A2316" s="2">
        <v>6</v>
      </c>
      <c r="B2316" s="2" t="s">
        <v>3142</v>
      </c>
      <c r="C2316" s="2" t="s">
        <v>3190</v>
      </c>
      <c r="D2316" s="3">
        <v>10940.86</v>
      </c>
      <c r="E2316" s="3">
        <v>11531.1</v>
      </c>
      <c r="F2316" s="2">
        <v>0</v>
      </c>
      <c r="G2316" s="2">
        <v>0</v>
      </c>
      <c r="H2316" s="2">
        <f t="shared" si="36"/>
        <v>0</v>
      </c>
      <c r="I2316" s="2" t="s">
        <v>59</v>
      </c>
      <c r="J2316" s="2" t="s">
        <v>59</v>
      </c>
    </row>
    <row r="2317" ht="19" customHeight="1" spans="1:10">
      <c r="A2317" s="2">
        <v>6</v>
      </c>
      <c r="B2317" s="2" t="s">
        <v>499</v>
      </c>
      <c r="C2317" s="2" t="s">
        <v>3190</v>
      </c>
      <c r="D2317" s="3">
        <v>2245.16</v>
      </c>
      <c r="E2317" s="3">
        <v>1475.9</v>
      </c>
      <c r="F2317" s="2">
        <v>0</v>
      </c>
      <c r="G2317" s="2">
        <v>0</v>
      </c>
      <c r="H2317" s="2">
        <f t="shared" si="36"/>
        <v>0</v>
      </c>
      <c r="I2317" s="2" t="s">
        <v>59</v>
      </c>
      <c r="J2317" s="2" t="s">
        <v>59</v>
      </c>
    </row>
    <row r="2318" ht="19" customHeight="1" spans="1:10">
      <c r="A2318" s="2">
        <v>6</v>
      </c>
      <c r="B2318" s="2" t="s">
        <v>3186</v>
      </c>
      <c r="C2318" s="2" t="s">
        <v>3190</v>
      </c>
      <c r="D2318" s="3">
        <v>13166.67</v>
      </c>
      <c r="E2318" s="3">
        <v>2871.1</v>
      </c>
      <c r="F2318" s="2">
        <v>0</v>
      </c>
      <c r="G2318" s="2">
        <v>0</v>
      </c>
      <c r="H2318" s="2">
        <f t="shared" si="36"/>
        <v>0</v>
      </c>
      <c r="I2318" s="2" t="s">
        <v>59</v>
      </c>
      <c r="J2318" s="2" t="s">
        <v>59</v>
      </c>
    </row>
    <row r="2319" ht="19" customHeight="1" spans="1:10">
      <c r="A2319" s="2">
        <v>6</v>
      </c>
      <c r="B2319" s="2" t="s">
        <v>636</v>
      </c>
      <c r="C2319" s="2" t="s">
        <v>3190</v>
      </c>
      <c r="D2319" s="3">
        <v>11107.52</v>
      </c>
      <c r="E2319" s="3">
        <v>13910.62</v>
      </c>
      <c r="F2319" s="2">
        <v>0</v>
      </c>
      <c r="G2319" s="2">
        <v>0</v>
      </c>
      <c r="H2319" s="2">
        <f t="shared" si="36"/>
        <v>0</v>
      </c>
      <c r="I2319" s="2" t="s">
        <v>59</v>
      </c>
      <c r="J2319" s="2" t="s">
        <v>59</v>
      </c>
    </row>
    <row r="2320" ht="19" customHeight="1" spans="1:10">
      <c r="A2320" s="2">
        <v>6</v>
      </c>
      <c r="B2320" s="2" t="s">
        <v>3219</v>
      </c>
      <c r="C2320" s="2" t="s">
        <v>3190</v>
      </c>
      <c r="D2320" s="3">
        <v>5032.26</v>
      </c>
      <c r="E2320" s="3">
        <v>13137.7</v>
      </c>
      <c r="F2320" s="2">
        <v>2</v>
      </c>
      <c r="G2320" s="2">
        <v>0</v>
      </c>
      <c r="H2320" s="2">
        <f t="shared" si="36"/>
        <v>2</v>
      </c>
      <c r="I2320" s="2" t="s">
        <v>59</v>
      </c>
      <c r="J2320" s="2" t="s">
        <v>59</v>
      </c>
    </row>
    <row r="2321" ht="19" customHeight="1" spans="1:10">
      <c r="A2321" s="2">
        <v>6</v>
      </c>
      <c r="B2321" s="2" t="s">
        <v>3322</v>
      </c>
      <c r="C2321" s="2" t="s">
        <v>3190</v>
      </c>
      <c r="D2321" s="3">
        <v>13009.21</v>
      </c>
      <c r="E2321" s="3">
        <v>24739.7</v>
      </c>
      <c r="F2321" s="2">
        <v>3</v>
      </c>
      <c r="G2321" s="2">
        <v>1</v>
      </c>
      <c r="H2321" s="2">
        <f t="shared" si="36"/>
        <v>2</v>
      </c>
      <c r="I2321" s="2" t="s">
        <v>59</v>
      </c>
      <c r="J2321" s="2" t="s">
        <v>59</v>
      </c>
    </row>
    <row r="2322" ht="19" customHeight="1" spans="1:10">
      <c r="A2322" s="2">
        <v>6</v>
      </c>
      <c r="B2322" s="2" t="s">
        <v>3822</v>
      </c>
      <c r="C2322" s="2" t="s">
        <v>3190</v>
      </c>
      <c r="D2322" s="3">
        <v>2038.71</v>
      </c>
      <c r="E2322" s="3">
        <v>4020.8</v>
      </c>
      <c r="F2322" s="2">
        <v>0</v>
      </c>
      <c r="G2322" s="2">
        <v>0</v>
      </c>
      <c r="H2322" s="2">
        <f t="shared" si="36"/>
        <v>0</v>
      </c>
      <c r="I2322" s="2" t="s">
        <v>59</v>
      </c>
      <c r="J2322" s="2" t="s">
        <v>59</v>
      </c>
    </row>
    <row r="2323" ht="19" customHeight="1" spans="1:10">
      <c r="A2323" s="2">
        <v>6</v>
      </c>
      <c r="B2323" s="2" t="s">
        <v>670</v>
      </c>
      <c r="C2323" s="2" t="s">
        <v>3190</v>
      </c>
      <c r="D2323" s="3">
        <v>16800</v>
      </c>
      <c r="E2323" s="3">
        <v>26824.4</v>
      </c>
      <c r="F2323" s="2">
        <v>3</v>
      </c>
      <c r="G2323" s="2">
        <v>3</v>
      </c>
      <c r="H2323" s="2">
        <f t="shared" si="36"/>
        <v>0</v>
      </c>
      <c r="I2323" s="2" t="s">
        <v>59</v>
      </c>
      <c r="J2323" s="2" t="s">
        <v>59</v>
      </c>
    </row>
    <row r="2324" ht="19" customHeight="1" spans="1:10">
      <c r="A2324" s="2">
        <v>6</v>
      </c>
      <c r="B2324" s="2" t="s">
        <v>556</v>
      </c>
      <c r="C2324" s="2" t="s">
        <v>3190</v>
      </c>
      <c r="D2324" s="3">
        <v>9707.14</v>
      </c>
      <c r="E2324" s="3">
        <v>9392</v>
      </c>
      <c r="F2324" s="2">
        <v>0</v>
      </c>
      <c r="G2324" s="2">
        <v>0</v>
      </c>
      <c r="H2324" s="2">
        <f t="shared" si="36"/>
        <v>0</v>
      </c>
      <c r="I2324" s="2" t="s">
        <v>113</v>
      </c>
      <c r="J2324" s="2" t="s">
        <v>59</v>
      </c>
    </row>
    <row r="2325" ht="19" customHeight="1" spans="1:10">
      <c r="A2325" s="2">
        <v>6</v>
      </c>
      <c r="B2325" s="2" t="s">
        <v>3675</v>
      </c>
      <c r="C2325" s="2" t="s">
        <v>3104</v>
      </c>
      <c r="D2325" s="3">
        <v>12360.22</v>
      </c>
      <c r="E2325" s="3">
        <v>19324.54</v>
      </c>
      <c r="F2325" s="2">
        <v>1</v>
      </c>
      <c r="G2325" s="2">
        <v>1</v>
      </c>
      <c r="H2325" s="2">
        <f t="shared" si="36"/>
        <v>0</v>
      </c>
      <c r="I2325" s="2" t="s">
        <v>59</v>
      </c>
      <c r="J2325" s="2" t="s">
        <v>113</v>
      </c>
    </row>
    <row r="2326" ht="19" customHeight="1" spans="1:10">
      <c r="A2326" s="2">
        <v>6</v>
      </c>
      <c r="B2326" s="2" t="s">
        <v>3431</v>
      </c>
      <c r="C2326" s="2" t="s">
        <v>3104</v>
      </c>
      <c r="D2326" s="3">
        <v>19567.97</v>
      </c>
      <c r="E2326" s="3">
        <v>28837.21</v>
      </c>
      <c r="F2326" s="2">
        <v>1</v>
      </c>
      <c r="G2326" s="2">
        <v>1</v>
      </c>
      <c r="H2326" s="2">
        <f t="shared" si="36"/>
        <v>0</v>
      </c>
      <c r="I2326" s="2" t="s">
        <v>59</v>
      </c>
      <c r="J2326" s="2" t="s">
        <v>113</v>
      </c>
    </row>
    <row r="2327" ht="19" customHeight="1" spans="1:10">
      <c r="A2327" s="2">
        <v>6</v>
      </c>
      <c r="B2327" s="2" t="s">
        <v>3440</v>
      </c>
      <c r="C2327" s="2" t="s">
        <v>3104</v>
      </c>
      <c r="D2327" s="3">
        <v>19567.97</v>
      </c>
      <c r="E2327" s="3">
        <v>26134.4</v>
      </c>
      <c r="F2327" s="2">
        <v>1</v>
      </c>
      <c r="G2327" s="2">
        <v>0</v>
      </c>
      <c r="H2327" s="2">
        <f t="shared" si="36"/>
        <v>1</v>
      </c>
      <c r="I2327" s="2" t="s">
        <v>59</v>
      </c>
      <c r="J2327" s="2" t="s">
        <v>113</v>
      </c>
    </row>
    <row r="2328" ht="19" customHeight="1" spans="1:10">
      <c r="A2328" s="2">
        <v>6</v>
      </c>
      <c r="B2328" s="2" t="s">
        <v>170</v>
      </c>
      <c r="C2328" s="2" t="s">
        <v>3273</v>
      </c>
      <c r="D2328" s="3">
        <v>16838.71</v>
      </c>
      <c r="E2328" s="3">
        <v>27805.9</v>
      </c>
      <c r="F2328" s="2">
        <v>3</v>
      </c>
      <c r="G2328" s="2">
        <v>3</v>
      </c>
      <c r="H2328" s="2">
        <f t="shared" si="36"/>
        <v>0</v>
      </c>
      <c r="I2328" s="2" t="s">
        <v>59</v>
      </c>
      <c r="J2328" s="2" t="s">
        <v>113</v>
      </c>
    </row>
    <row r="2329" ht="19" customHeight="1" spans="1:10">
      <c r="A2329" s="2">
        <v>7</v>
      </c>
      <c r="B2329" s="2" t="s">
        <v>52</v>
      </c>
      <c r="C2329" s="2" t="s">
        <v>54</v>
      </c>
      <c r="D2329" s="3">
        <v>2322.58</v>
      </c>
      <c r="E2329" s="3">
        <v>557.8</v>
      </c>
      <c r="F2329" s="2">
        <v>0</v>
      </c>
      <c r="G2329" s="2">
        <v>0</v>
      </c>
      <c r="H2329" s="2">
        <f t="shared" si="36"/>
        <v>0</v>
      </c>
      <c r="I2329" s="2" t="s">
        <v>59</v>
      </c>
      <c r="J2329" s="2" t="s">
        <v>59</v>
      </c>
    </row>
    <row r="2330" ht="19" customHeight="1" spans="1:10">
      <c r="A2330" s="2">
        <v>7</v>
      </c>
      <c r="B2330" s="2" t="s">
        <v>61</v>
      </c>
      <c r="C2330" s="2" t="s">
        <v>54</v>
      </c>
      <c r="D2330" s="3">
        <v>2322.58</v>
      </c>
      <c r="E2330" s="3">
        <v>64.4</v>
      </c>
      <c r="F2330" s="2">
        <v>0</v>
      </c>
      <c r="G2330" s="2">
        <v>0</v>
      </c>
      <c r="H2330" s="2">
        <f t="shared" si="36"/>
        <v>0</v>
      </c>
      <c r="I2330" s="2" t="s">
        <v>59</v>
      </c>
      <c r="J2330" s="2" t="s">
        <v>59</v>
      </c>
    </row>
    <row r="2331" ht="19" customHeight="1" spans="1:10">
      <c r="A2331" s="2">
        <v>7</v>
      </c>
      <c r="B2331" s="2" t="s">
        <v>62</v>
      </c>
      <c r="C2331" s="2" t="s">
        <v>54</v>
      </c>
      <c r="D2331" s="3">
        <v>2322.58</v>
      </c>
      <c r="E2331" s="3">
        <v>450.4</v>
      </c>
      <c r="F2331" s="2">
        <v>0</v>
      </c>
      <c r="G2331" s="2">
        <v>0</v>
      </c>
      <c r="H2331" s="2">
        <f t="shared" si="36"/>
        <v>0</v>
      </c>
      <c r="I2331" s="2" t="s">
        <v>59</v>
      </c>
      <c r="J2331" s="2" t="s">
        <v>59</v>
      </c>
    </row>
    <row r="2332" ht="19" customHeight="1" spans="1:10">
      <c r="A2332" s="2">
        <v>7</v>
      </c>
      <c r="B2332" s="2" t="s">
        <v>563</v>
      </c>
      <c r="C2332" s="2" t="s">
        <v>564</v>
      </c>
      <c r="D2332" s="3">
        <v>23600</v>
      </c>
      <c r="E2332" s="3">
        <v>11175.6</v>
      </c>
      <c r="F2332" s="2">
        <v>0</v>
      </c>
      <c r="G2332" s="2">
        <v>0</v>
      </c>
      <c r="H2332" s="2">
        <f t="shared" si="36"/>
        <v>0</v>
      </c>
      <c r="I2332" s="2" t="s">
        <v>59</v>
      </c>
      <c r="J2332" s="2" t="s">
        <v>59</v>
      </c>
    </row>
    <row r="2333" ht="19" customHeight="1" spans="1:10">
      <c r="A2333" s="2">
        <v>7</v>
      </c>
      <c r="B2333" s="2" t="s">
        <v>567</v>
      </c>
      <c r="C2333" s="2" t="s">
        <v>564</v>
      </c>
      <c r="D2333" s="3">
        <v>3290.32</v>
      </c>
      <c r="E2333" s="3">
        <v>3062</v>
      </c>
      <c r="F2333" s="2">
        <v>0</v>
      </c>
      <c r="G2333" s="2">
        <v>0</v>
      </c>
      <c r="H2333" s="2">
        <f t="shared" si="36"/>
        <v>0</v>
      </c>
      <c r="I2333" s="2" t="s">
        <v>59</v>
      </c>
      <c r="J2333" s="2" t="s">
        <v>59</v>
      </c>
    </row>
    <row r="2334" ht="19" customHeight="1" spans="1:10">
      <c r="A2334" s="2">
        <v>7</v>
      </c>
      <c r="B2334" s="2" t="s">
        <v>573</v>
      </c>
      <c r="C2334" s="2" t="s">
        <v>564</v>
      </c>
      <c r="D2334" s="3">
        <v>21000</v>
      </c>
      <c r="E2334" s="3">
        <v>14237.2</v>
      </c>
      <c r="F2334" s="2">
        <v>0</v>
      </c>
      <c r="G2334" s="2">
        <v>0</v>
      </c>
      <c r="H2334" s="2">
        <f t="shared" si="36"/>
        <v>0</v>
      </c>
      <c r="I2334" s="2" t="s">
        <v>59</v>
      </c>
      <c r="J2334" s="2" t="s">
        <v>59</v>
      </c>
    </row>
    <row r="2335" ht="19" customHeight="1" spans="1:10">
      <c r="A2335" s="2">
        <v>7</v>
      </c>
      <c r="B2335" s="2" t="s">
        <v>588</v>
      </c>
      <c r="C2335" s="2" t="s">
        <v>564</v>
      </c>
      <c r="D2335" s="3">
        <v>3000</v>
      </c>
      <c r="E2335" s="3">
        <v>1185.2</v>
      </c>
      <c r="F2335" s="2">
        <v>0</v>
      </c>
      <c r="G2335" s="2">
        <v>0</v>
      </c>
      <c r="H2335" s="2">
        <f t="shared" si="36"/>
        <v>0</v>
      </c>
      <c r="I2335" s="2" t="s">
        <v>59</v>
      </c>
      <c r="J2335" s="2" t="s">
        <v>59</v>
      </c>
    </row>
    <row r="2336" ht="19" customHeight="1" spans="1:10">
      <c r="A2336" s="2">
        <v>7</v>
      </c>
      <c r="B2336" s="2" t="s">
        <v>594</v>
      </c>
      <c r="C2336" s="2" t="s">
        <v>564</v>
      </c>
      <c r="D2336" s="3">
        <v>12848.39</v>
      </c>
      <c r="E2336" s="3">
        <v>16310.4</v>
      </c>
      <c r="F2336" s="2">
        <v>1</v>
      </c>
      <c r="G2336" s="2">
        <v>1</v>
      </c>
      <c r="H2336" s="2">
        <f t="shared" si="36"/>
        <v>0</v>
      </c>
      <c r="I2336" s="2" t="s">
        <v>113</v>
      </c>
      <c r="J2336" s="2" t="s">
        <v>59</v>
      </c>
    </row>
    <row r="2337" ht="19" customHeight="1" spans="1:10">
      <c r="A2337" s="2">
        <v>7</v>
      </c>
      <c r="B2337" s="2" t="s">
        <v>3080</v>
      </c>
      <c r="C2337" s="2" t="s">
        <v>564</v>
      </c>
      <c r="D2337" s="3">
        <v>17225.8</v>
      </c>
      <c r="E2337" s="3">
        <v>3424.4</v>
      </c>
      <c r="F2337" s="2">
        <v>0</v>
      </c>
      <c r="G2337" s="2">
        <v>0</v>
      </c>
      <c r="H2337" s="2">
        <f t="shared" si="36"/>
        <v>0</v>
      </c>
      <c r="I2337" s="2" t="s">
        <v>59</v>
      </c>
      <c r="J2337" s="2" t="s">
        <v>59</v>
      </c>
    </row>
    <row r="2338" ht="19" customHeight="1" spans="1:10">
      <c r="A2338" s="2">
        <v>7</v>
      </c>
      <c r="B2338" s="2" t="s">
        <v>604</v>
      </c>
      <c r="C2338" s="2" t="s">
        <v>564</v>
      </c>
      <c r="D2338" s="3">
        <v>21000</v>
      </c>
      <c r="E2338" s="3">
        <v>14949.6</v>
      </c>
      <c r="F2338" s="2">
        <v>0</v>
      </c>
      <c r="G2338" s="2">
        <v>0</v>
      </c>
      <c r="H2338" s="2">
        <f t="shared" si="36"/>
        <v>0</v>
      </c>
      <c r="I2338" s="2" t="s">
        <v>59</v>
      </c>
      <c r="J2338" s="2" t="s">
        <v>59</v>
      </c>
    </row>
    <row r="2339" ht="19" customHeight="1" spans="1:10">
      <c r="A2339" s="2">
        <v>7</v>
      </c>
      <c r="B2339" s="2" t="s">
        <v>608</v>
      </c>
      <c r="C2339" s="2" t="s">
        <v>564</v>
      </c>
      <c r="D2339" s="3">
        <v>3000</v>
      </c>
      <c r="E2339" s="3">
        <v>1567.1</v>
      </c>
      <c r="F2339" s="2">
        <v>0</v>
      </c>
      <c r="G2339" s="2">
        <v>0</v>
      </c>
      <c r="H2339" s="2">
        <f t="shared" si="36"/>
        <v>0</v>
      </c>
      <c r="I2339" s="2" t="s">
        <v>59</v>
      </c>
      <c r="J2339" s="2" t="s">
        <v>59</v>
      </c>
    </row>
    <row r="2340" ht="19" customHeight="1" spans="1:10">
      <c r="A2340" s="2">
        <v>7</v>
      </c>
      <c r="B2340" s="2" t="s">
        <v>612</v>
      </c>
      <c r="C2340" s="2" t="s">
        <v>564</v>
      </c>
      <c r="D2340" s="3">
        <v>28358.29</v>
      </c>
      <c r="E2340" s="3">
        <v>50818.2</v>
      </c>
      <c r="F2340" s="2">
        <v>4</v>
      </c>
      <c r="G2340" s="2">
        <v>4</v>
      </c>
      <c r="H2340" s="2">
        <f t="shared" si="36"/>
        <v>0</v>
      </c>
      <c r="I2340" s="2" t="s">
        <v>113</v>
      </c>
      <c r="J2340" s="2" t="s">
        <v>59</v>
      </c>
    </row>
    <row r="2341" ht="19" customHeight="1" spans="1:10">
      <c r="A2341" s="2">
        <v>7</v>
      </c>
      <c r="B2341" s="2" t="s">
        <v>615</v>
      </c>
      <c r="C2341" s="2" t="s">
        <v>564</v>
      </c>
      <c r="D2341" s="3">
        <v>23650.92</v>
      </c>
      <c r="E2341" s="3">
        <v>12484</v>
      </c>
      <c r="F2341" s="2">
        <v>0</v>
      </c>
      <c r="G2341" s="2">
        <v>0</v>
      </c>
      <c r="H2341" s="2">
        <f t="shared" si="36"/>
        <v>0</v>
      </c>
      <c r="I2341" s="2" t="s">
        <v>59</v>
      </c>
      <c r="J2341" s="2" t="s">
        <v>59</v>
      </c>
    </row>
    <row r="2342" ht="19" customHeight="1" spans="1:10">
      <c r="A2342" s="2">
        <v>7</v>
      </c>
      <c r="B2342" s="2" t="s">
        <v>618</v>
      </c>
      <c r="C2342" s="2" t="s">
        <v>564</v>
      </c>
      <c r="D2342" s="3">
        <v>6000</v>
      </c>
      <c r="E2342" s="3">
        <v>3492.7</v>
      </c>
      <c r="F2342" s="2">
        <v>0</v>
      </c>
      <c r="G2342" s="2">
        <v>0</v>
      </c>
      <c r="H2342" s="2">
        <f t="shared" si="36"/>
        <v>0</v>
      </c>
      <c r="I2342" s="2" t="s">
        <v>113</v>
      </c>
      <c r="J2342" s="2" t="s">
        <v>59</v>
      </c>
    </row>
    <row r="2343" ht="19" customHeight="1" spans="1:10">
      <c r="A2343" s="2">
        <v>7</v>
      </c>
      <c r="B2343" s="2" t="s">
        <v>621</v>
      </c>
      <c r="C2343" s="2" t="s">
        <v>564</v>
      </c>
      <c r="D2343" s="3">
        <v>8500</v>
      </c>
      <c r="E2343" s="3">
        <v>4895.7</v>
      </c>
      <c r="F2343" s="2">
        <v>0</v>
      </c>
      <c r="G2343" s="2">
        <v>0</v>
      </c>
      <c r="H2343" s="2">
        <f t="shared" si="36"/>
        <v>0</v>
      </c>
      <c r="I2343" s="2" t="s">
        <v>59</v>
      </c>
      <c r="J2343" s="2" t="s">
        <v>59</v>
      </c>
    </row>
    <row r="2344" ht="19" customHeight="1" spans="1:10">
      <c r="A2344" s="2">
        <v>7</v>
      </c>
      <c r="B2344" s="2" t="s">
        <v>627</v>
      </c>
      <c r="C2344" s="2" t="s">
        <v>564</v>
      </c>
      <c r="D2344" s="3">
        <v>19005.38</v>
      </c>
      <c r="E2344" s="3">
        <v>16679.09</v>
      </c>
      <c r="F2344" s="2">
        <v>0</v>
      </c>
      <c r="G2344" s="2">
        <v>0</v>
      </c>
      <c r="H2344" s="2">
        <f t="shared" si="36"/>
        <v>0</v>
      </c>
      <c r="I2344" s="2" t="s">
        <v>59</v>
      </c>
      <c r="J2344" s="2" t="s">
        <v>59</v>
      </c>
    </row>
    <row r="2345" ht="19" customHeight="1" spans="1:10">
      <c r="A2345" s="2">
        <v>7</v>
      </c>
      <c r="B2345" s="2" t="s">
        <v>629</v>
      </c>
      <c r="C2345" s="2" t="s">
        <v>564</v>
      </c>
      <c r="D2345" s="3">
        <v>30112.9</v>
      </c>
      <c r="E2345" s="3">
        <v>8040.5</v>
      </c>
      <c r="F2345" s="2">
        <v>0</v>
      </c>
      <c r="G2345" s="2">
        <v>0</v>
      </c>
      <c r="H2345" s="2">
        <f t="shared" si="36"/>
        <v>0</v>
      </c>
      <c r="I2345" s="2" t="s">
        <v>59</v>
      </c>
      <c r="J2345" s="2" t="s">
        <v>59</v>
      </c>
    </row>
    <row r="2346" ht="19" customHeight="1" spans="1:10">
      <c r="A2346" s="2">
        <v>7</v>
      </c>
      <c r="B2346" s="2" t="s">
        <v>633</v>
      </c>
      <c r="C2346" s="2" t="s">
        <v>564</v>
      </c>
      <c r="D2346" s="3">
        <v>17035.71</v>
      </c>
      <c r="E2346" s="3">
        <v>19517.4</v>
      </c>
      <c r="F2346" s="2">
        <v>0</v>
      </c>
      <c r="G2346" s="2">
        <v>1</v>
      </c>
      <c r="H2346" s="2">
        <f t="shared" si="36"/>
        <v>0</v>
      </c>
      <c r="I2346" s="2" t="s">
        <v>113</v>
      </c>
      <c r="J2346" s="2" t="s">
        <v>59</v>
      </c>
    </row>
    <row r="2347" ht="19" customHeight="1" spans="1:10">
      <c r="A2347" s="2">
        <v>7</v>
      </c>
      <c r="B2347" s="2" t="s">
        <v>637</v>
      </c>
      <c r="C2347" s="2" t="s">
        <v>564</v>
      </c>
      <c r="D2347" s="3">
        <v>18967.74</v>
      </c>
      <c r="E2347" s="3">
        <v>19921.6</v>
      </c>
      <c r="F2347" s="2">
        <v>0</v>
      </c>
      <c r="G2347" s="2">
        <v>0</v>
      </c>
      <c r="H2347" s="2">
        <f t="shared" si="36"/>
        <v>0</v>
      </c>
      <c r="I2347" s="2" t="s">
        <v>113</v>
      </c>
      <c r="J2347" s="2" t="s">
        <v>59</v>
      </c>
    </row>
    <row r="2348" ht="19" customHeight="1" spans="1:10">
      <c r="A2348" s="2">
        <v>7</v>
      </c>
      <c r="B2348" s="2" t="s">
        <v>641</v>
      </c>
      <c r="C2348" s="2" t="s">
        <v>564</v>
      </c>
      <c r="D2348" s="3">
        <v>21000</v>
      </c>
      <c r="E2348" s="3">
        <v>28901.1</v>
      </c>
      <c r="F2348" s="2">
        <v>2</v>
      </c>
      <c r="G2348" s="2">
        <v>2</v>
      </c>
      <c r="H2348" s="2">
        <f t="shared" si="36"/>
        <v>0</v>
      </c>
      <c r="I2348" s="2" t="s">
        <v>113</v>
      </c>
      <c r="J2348" s="2" t="s">
        <v>59</v>
      </c>
    </row>
    <row r="2349" ht="19" customHeight="1" spans="1:10">
      <c r="A2349" s="2">
        <v>7</v>
      </c>
      <c r="B2349" s="2" t="s">
        <v>642</v>
      </c>
      <c r="C2349" s="2" t="s">
        <v>564</v>
      </c>
      <c r="D2349" s="3">
        <v>18967.74</v>
      </c>
      <c r="E2349" s="3">
        <v>12111.7</v>
      </c>
      <c r="F2349" s="2">
        <v>0</v>
      </c>
      <c r="G2349" s="2">
        <v>0</v>
      </c>
      <c r="H2349" s="2">
        <f t="shared" si="36"/>
        <v>0</v>
      </c>
      <c r="I2349" s="2" t="s">
        <v>59</v>
      </c>
      <c r="J2349" s="2" t="s">
        <v>59</v>
      </c>
    </row>
    <row r="2350" ht="19" customHeight="1" spans="1:10">
      <c r="A2350" s="2">
        <v>7</v>
      </c>
      <c r="B2350" s="2" t="s">
        <v>643</v>
      </c>
      <c r="C2350" s="2" t="s">
        <v>564</v>
      </c>
      <c r="D2350" s="3">
        <v>193.55</v>
      </c>
      <c r="E2350" s="3">
        <v>27</v>
      </c>
      <c r="F2350" s="2">
        <v>0</v>
      </c>
      <c r="G2350" s="2">
        <v>0</v>
      </c>
      <c r="H2350" s="2">
        <f t="shared" si="36"/>
        <v>0</v>
      </c>
      <c r="I2350" s="2" t="s">
        <v>59</v>
      </c>
      <c r="J2350" s="2" t="s">
        <v>59</v>
      </c>
    </row>
    <row r="2351" ht="19" customHeight="1" spans="1:10">
      <c r="A2351" s="2">
        <v>7</v>
      </c>
      <c r="B2351" s="2" t="s">
        <v>646</v>
      </c>
      <c r="C2351" s="2" t="s">
        <v>564</v>
      </c>
      <c r="D2351" s="3">
        <v>12419.35</v>
      </c>
      <c r="E2351" s="3">
        <v>5811.6</v>
      </c>
      <c r="F2351" s="2">
        <v>0</v>
      </c>
      <c r="G2351" s="2">
        <v>0</v>
      </c>
      <c r="H2351" s="2">
        <f t="shared" si="36"/>
        <v>0</v>
      </c>
      <c r="I2351" s="2" t="s">
        <v>59</v>
      </c>
      <c r="J2351" s="2" t="s">
        <v>59</v>
      </c>
    </row>
    <row r="2352" ht="19" customHeight="1" spans="1:10">
      <c r="A2352" s="2">
        <v>7</v>
      </c>
      <c r="B2352" s="2" t="s">
        <v>648</v>
      </c>
      <c r="C2352" s="2" t="s">
        <v>564</v>
      </c>
      <c r="D2352" s="3">
        <v>30112.9</v>
      </c>
      <c r="E2352" s="3">
        <v>10571.3</v>
      </c>
      <c r="F2352" s="2">
        <v>0</v>
      </c>
      <c r="G2352" s="2">
        <v>0</v>
      </c>
      <c r="H2352" s="2">
        <f t="shared" si="36"/>
        <v>0</v>
      </c>
      <c r="I2352" s="2" t="s">
        <v>59</v>
      </c>
      <c r="J2352" s="2" t="s">
        <v>59</v>
      </c>
    </row>
    <row r="2353" ht="19" customHeight="1" spans="1:10">
      <c r="A2353" s="2">
        <v>7</v>
      </c>
      <c r="B2353" s="2" t="s">
        <v>654</v>
      </c>
      <c r="C2353" s="2" t="s">
        <v>564</v>
      </c>
      <c r="D2353" s="3">
        <v>21000</v>
      </c>
      <c r="E2353" s="3">
        <v>21928.8</v>
      </c>
      <c r="F2353" s="2">
        <v>0</v>
      </c>
      <c r="G2353" s="2">
        <v>0</v>
      </c>
      <c r="H2353" s="2">
        <f t="shared" si="36"/>
        <v>0</v>
      </c>
      <c r="I2353" s="2" t="s">
        <v>113</v>
      </c>
      <c r="J2353" s="2" t="s">
        <v>59</v>
      </c>
    </row>
    <row r="2354" ht="19" customHeight="1" spans="1:10">
      <c r="A2354" s="2">
        <v>7</v>
      </c>
      <c r="B2354" s="2" t="s">
        <v>3271</v>
      </c>
      <c r="C2354" s="2" t="s">
        <v>564</v>
      </c>
      <c r="D2354" s="3">
        <v>4779.57</v>
      </c>
      <c r="E2354" s="3">
        <v>1281.2</v>
      </c>
      <c r="F2354" s="2">
        <v>0</v>
      </c>
      <c r="G2354" s="2">
        <v>0</v>
      </c>
      <c r="H2354" s="2">
        <f t="shared" si="36"/>
        <v>0</v>
      </c>
      <c r="I2354" s="2" t="s">
        <v>59</v>
      </c>
      <c r="J2354" s="2" t="s">
        <v>59</v>
      </c>
    </row>
    <row r="2355" ht="19" customHeight="1" spans="1:10">
      <c r="A2355" s="2">
        <v>7</v>
      </c>
      <c r="B2355" s="2" t="s">
        <v>655</v>
      </c>
      <c r="C2355" s="2" t="s">
        <v>564</v>
      </c>
      <c r="D2355" s="3">
        <v>193.55</v>
      </c>
      <c r="E2355" s="3">
        <v>226.8</v>
      </c>
      <c r="F2355" s="2">
        <v>0</v>
      </c>
      <c r="G2355" s="2">
        <v>0</v>
      </c>
      <c r="H2355" s="2">
        <f t="shared" si="36"/>
        <v>0</v>
      </c>
      <c r="I2355" s="2" t="s">
        <v>113</v>
      </c>
      <c r="J2355" s="2" t="s">
        <v>59</v>
      </c>
    </row>
    <row r="2356" ht="19" customHeight="1" spans="1:10">
      <c r="A2356" s="2">
        <v>7</v>
      </c>
      <c r="B2356" s="2" t="s">
        <v>531</v>
      </c>
      <c r="C2356" s="2" t="s">
        <v>564</v>
      </c>
      <c r="D2356" s="3">
        <v>26392.47</v>
      </c>
      <c r="E2356" s="3">
        <v>4586</v>
      </c>
      <c r="F2356" s="2">
        <v>0</v>
      </c>
      <c r="G2356" s="2">
        <v>0</v>
      </c>
      <c r="H2356" s="2">
        <f t="shared" si="36"/>
        <v>0</v>
      </c>
      <c r="I2356" s="2" t="s">
        <v>59</v>
      </c>
      <c r="J2356" s="2" t="s">
        <v>59</v>
      </c>
    </row>
    <row r="2357" ht="19" customHeight="1" spans="1:10">
      <c r="A2357" s="2">
        <v>7</v>
      </c>
      <c r="B2357" s="2" t="s">
        <v>656</v>
      </c>
      <c r="C2357" s="2" t="s">
        <v>564</v>
      </c>
      <c r="D2357" s="3">
        <v>6000</v>
      </c>
      <c r="E2357" s="3">
        <v>4704.9</v>
      </c>
      <c r="F2357" s="2">
        <v>0</v>
      </c>
      <c r="G2357" s="2">
        <v>0</v>
      </c>
      <c r="H2357" s="2">
        <f t="shared" si="36"/>
        <v>0</v>
      </c>
      <c r="I2357" s="2" t="s">
        <v>59</v>
      </c>
      <c r="J2357" s="2" t="s">
        <v>59</v>
      </c>
    </row>
    <row r="2358" ht="19" customHeight="1" spans="1:10">
      <c r="A2358" s="2">
        <v>7</v>
      </c>
      <c r="B2358" s="2" t="s">
        <v>657</v>
      </c>
      <c r="C2358" s="2" t="s">
        <v>564</v>
      </c>
      <c r="D2358" s="3">
        <v>21000</v>
      </c>
      <c r="E2358" s="3">
        <v>12910.8</v>
      </c>
      <c r="F2358" s="2">
        <v>0</v>
      </c>
      <c r="G2358" s="2">
        <v>0</v>
      </c>
      <c r="H2358" s="2">
        <f t="shared" si="36"/>
        <v>0</v>
      </c>
      <c r="I2358" s="2" t="s">
        <v>59</v>
      </c>
      <c r="J2358" s="2" t="s">
        <v>59</v>
      </c>
    </row>
    <row r="2359" ht="19" customHeight="1" spans="1:10">
      <c r="A2359" s="2">
        <v>7</v>
      </c>
      <c r="B2359" s="2" t="s">
        <v>658</v>
      </c>
      <c r="C2359" s="2" t="s">
        <v>564</v>
      </c>
      <c r="D2359" s="3">
        <v>21000</v>
      </c>
      <c r="E2359" s="3">
        <v>27913.1</v>
      </c>
      <c r="F2359" s="2">
        <v>2</v>
      </c>
      <c r="G2359" s="2">
        <v>2</v>
      </c>
      <c r="H2359" s="2">
        <f t="shared" si="36"/>
        <v>0</v>
      </c>
      <c r="I2359" s="2" t="s">
        <v>113</v>
      </c>
      <c r="J2359" s="2" t="s">
        <v>59</v>
      </c>
    </row>
    <row r="2360" ht="19" customHeight="1" spans="1:10">
      <c r="A2360" s="2">
        <v>7</v>
      </c>
      <c r="B2360" s="2" t="s">
        <v>659</v>
      </c>
      <c r="C2360" s="2" t="s">
        <v>564</v>
      </c>
      <c r="D2360" s="3">
        <v>6387.1</v>
      </c>
      <c r="E2360" s="3">
        <v>4682.5</v>
      </c>
      <c r="F2360" s="2">
        <v>0</v>
      </c>
      <c r="G2360" s="2">
        <v>0</v>
      </c>
      <c r="H2360" s="2">
        <f t="shared" si="36"/>
        <v>0</v>
      </c>
      <c r="I2360" s="2" t="s">
        <v>59</v>
      </c>
      <c r="J2360" s="2" t="s">
        <v>59</v>
      </c>
    </row>
    <row r="2361" ht="19" customHeight="1" spans="1:10">
      <c r="A2361" s="2">
        <v>7</v>
      </c>
      <c r="B2361" s="2" t="s">
        <v>661</v>
      </c>
      <c r="C2361" s="2" t="s">
        <v>564</v>
      </c>
      <c r="D2361" s="3">
        <v>7935.48</v>
      </c>
      <c r="E2361" s="3">
        <v>5802.4</v>
      </c>
      <c r="F2361" s="2">
        <v>0</v>
      </c>
      <c r="G2361" s="2">
        <v>0</v>
      </c>
      <c r="H2361" s="2">
        <f t="shared" si="36"/>
        <v>0</v>
      </c>
      <c r="I2361" s="2" t="s">
        <v>59</v>
      </c>
      <c r="J2361" s="2" t="s">
        <v>59</v>
      </c>
    </row>
    <row r="2362" ht="19" customHeight="1" spans="1:10">
      <c r="A2362" s="2">
        <v>7</v>
      </c>
      <c r="B2362" s="2" t="s">
        <v>662</v>
      </c>
      <c r="C2362" s="2" t="s">
        <v>564</v>
      </c>
      <c r="D2362" s="3">
        <v>21000</v>
      </c>
      <c r="E2362" s="3">
        <v>8910.9</v>
      </c>
      <c r="F2362" s="2">
        <v>0</v>
      </c>
      <c r="G2362" s="2">
        <v>0</v>
      </c>
      <c r="H2362" s="2">
        <f t="shared" si="36"/>
        <v>0</v>
      </c>
      <c r="I2362" s="2" t="s">
        <v>59</v>
      </c>
      <c r="J2362" s="2" t="s">
        <v>59</v>
      </c>
    </row>
    <row r="2363" ht="19" customHeight="1" spans="1:10">
      <c r="A2363" s="2">
        <v>7</v>
      </c>
      <c r="B2363" s="2" t="s">
        <v>664</v>
      </c>
      <c r="C2363" s="2" t="s">
        <v>564</v>
      </c>
      <c r="D2363" s="3">
        <v>21000</v>
      </c>
      <c r="E2363" s="3">
        <v>25853.8</v>
      </c>
      <c r="F2363" s="2">
        <v>1</v>
      </c>
      <c r="G2363" s="2">
        <v>2</v>
      </c>
      <c r="H2363" s="2">
        <f t="shared" si="36"/>
        <v>0</v>
      </c>
      <c r="I2363" s="2" t="s">
        <v>113</v>
      </c>
      <c r="J2363" s="2" t="s">
        <v>59</v>
      </c>
    </row>
    <row r="2364" ht="19" customHeight="1" spans="1:10">
      <c r="A2364" s="2">
        <v>7</v>
      </c>
      <c r="B2364" s="2" t="s">
        <v>667</v>
      </c>
      <c r="C2364" s="2" t="s">
        <v>564</v>
      </c>
      <c r="D2364" s="3">
        <v>21000</v>
      </c>
      <c r="E2364" s="3">
        <v>35099.4</v>
      </c>
      <c r="F2364" s="2">
        <v>4</v>
      </c>
      <c r="G2364" s="2">
        <v>4</v>
      </c>
      <c r="H2364" s="2">
        <f t="shared" si="36"/>
        <v>0</v>
      </c>
      <c r="I2364" s="2" t="s">
        <v>113</v>
      </c>
      <c r="J2364" s="2" t="s">
        <v>59</v>
      </c>
    </row>
    <row r="2365" ht="19" customHeight="1" spans="1:10">
      <c r="A2365" s="2">
        <v>7</v>
      </c>
      <c r="B2365" s="2" t="s">
        <v>671</v>
      </c>
      <c r="C2365" s="2" t="s">
        <v>564</v>
      </c>
      <c r="D2365" s="3">
        <v>21000</v>
      </c>
      <c r="E2365" s="3">
        <v>14398.2</v>
      </c>
      <c r="F2365" s="2">
        <v>0</v>
      </c>
      <c r="G2365" s="2">
        <v>0</v>
      </c>
      <c r="H2365" s="2">
        <f t="shared" si="36"/>
        <v>0</v>
      </c>
      <c r="I2365" s="2" t="s">
        <v>59</v>
      </c>
      <c r="J2365" s="2" t="s">
        <v>59</v>
      </c>
    </row>
    <row r="2366" ht="19" customHeight="1" spans="1:10">
      <c r="A2366" s="2">
        <v>7</v>
      </c>
      <c r="B2366" s="2" t="s">
        <v>675</v>
      </c>
      <c r="C2366" s="2" t="s">
        <v>564</v>
      </c>
      <c r="D2366" s="3">
        <v>6000</v>
      </c>
      <c r="E2366" s="3">
        <v>2709.7</v>
      </c>
      <c r="F2366" s="2">
        <v>0</v>
      </c>
      <c r="G2366" s="2">
        <v>0</v>
      </c>
      <c r="H2366" s="2">
        <f t="shared" si="36"/>
        <v>0</v>
      </c>
      <c r="I2366" s="2" t="s">
        <v>59</v>
      </c>
      <c r="J2366" s="2" t="s">
        <v>59</v>
      </c>
    </row>
    <row r="2367" ht="19" customHeight="1" spans="1:10">
      <c r="A2367" s="2">
        <v>7</v>
      </c>
      <c r="B2367" s="2" t="s">
        <v>676</v>
      </c>
      <c r="C2367" s="2" t="s">
        <v>564</v>
      </c>
      <c r="D2367" s="3">
        <v>6000</v>
      </c>
      <c r="E2367" s="3">
        <v>5837.1</v>
      </c>
      <c r="F2367" s="2">
        <v>0</v>
      </c>
      <c r="G2367" s="2">
        <v>0</v>
      </c>
      <c r="H2367" s="2">
        <f t="shared" si="36"/>
        <v>0</v>
      </c>
      <c r="I2367" s="2" t="s">
        <v>59</v>
      </c>
      <c r="J2367" s="2" t="s">
        <v>59</v>
      </c>
    </row>
    <row r="2368" ht="19" customHeight="1" spans="1:10">
      <c r="A2368" s="2">
        <v>7</v>
      </c>
      <c r="B2368" s="2" t="s">
        <v>609</v>
      </c>
      <c r="C2368" s="2" t="s">
        <v>110</v>
      </c>
      <c r="D2368" s="3">
        <v>2096.77</v>
      </c>
      <c r="E2368" s="3">
        <v>531.7</v>
      </c>
      <c r="F2368" s="2">
        <v>0</v>
      </c>
      <c r="G2368" s="2">
        <v>0</v>
      </c>
      <c r="H2368" s="2">
        <f t="shared" si="36"/>
        <v>0</v>
      </c>
      <c r="I2368" s="2" t="s">
        <v>59</v>
      </c>
      <c r="J2368" s="2" t="s">
        <v>59</v>
      </c>
    </row>
    <row r="2369" ht="19" customHeight="1" spans="1:10">
      <c r="A2369" s="2">
        <v>7</v>
      </c>
      <c r="B2369" s="2" t="s">
        <v>628</v>
      </c>
      <c r="C2369" s="2" t="s">
        <v>110</v>
      </c>
      <c r="D2369" s="3">
        <v>2096.77</v>
      </c>
      <c r="E2369" s="3">
        <v>2005.3</v>
      </c>
      <c r="F2369" s="2">
        <v>0</v>
      </c>
      <c r="G2369" s="2">
        <v>0</v>
      </c>
      <c r="H2369" s="2">
        <f t="shared" si="36"/>
        <v>0</v>
      </c>
      <c r="I2369" s="2" t="s">
        <v>59</v>
      </c>
      <c r="J2369" s="2" t="s">
        <v>59</v>
      </c>
    </row>
    <row r="2370" ht="19" customHeight="1" spans="1:10">
      <c r="A2370" s="2">
        <v>7</v>
      </c>
      <c r="B2370" s="2" t="s">
        <v>3175</v>
      </c>
      <c r="C2370" s="2" t="s">
        <v>110</v>
      </c>
      <c r="D2370" s="3">
        <v>2096.77</v>
      </c>
      <c r="E2370" s="3">
        <v>2026.8</v>
      </c>
      <c r="F2370" s="2">
        <v>0</v>
      </c>
      <c r="G2370" s="2">
        <v>0</v>
      </c>
      <c r="H2370" s="2">
        <f t="shared" ref="H2370:H2433" si="37">MAX(0,F2370-G2370)</f>
        <v>0</v>
      </c>
      <c r="I2370" s="2" t="s">
        <v>59</v>
      </c>
      <c r="J2370" s="2" t="s">
        <v>59</v>
      </c>
    </row>
    <row r="2371" ht="19" customHeight="1" spans="1:10">
      <c r="A2371" s="2">
        <v>7</v>
      </c>
      <c r="B2371" s="2" t="s">
        <v>109</v>
      </c>
      <c r="C2371" s="2" t="s">
        <v>110</v>
      </c>
      <c r="D2371" s="3">
        <v>2741.94</v>
      </c>
      <c r="E2371" s="3">
        <v>3534.6</v>
      </c>
      <c r="F2371" s="2">
        <v>0</v>
      </c>
      <c r="G2371" s="2">
        <v>0</v>
      </c>
      <c r="H2371" s="2">
        <f t="shared" si="37"/>
        <v>0</v>
      </c>
      <c r="I2371" s="2" t="s">
        <v>113</v>
      </c>
      <c r="J2371" s="2" t="s">
        <v>59</v>
      </c>
    </row>
    <row r="2372" ht="19" customHeight="1" spans="1:10">
      <c r="A2372" s="2">
        <v>7</v>
      </c>
      <c r="B2372" s="2" t="s">
        <v>520</v>
      </c>
      <c r="C2372" s="2" t="s">
        <v>110</v>
      </c>
      <c r="D2372" s="3">
        <v>2096.77</v>
      </c>
      <c r="E2372" s="3">
        <v>1448.3</v>
      </c>
      <c r="F2372" s="2">
        <v>0</v>
      </c>
      <c r="G2372" s="2">
        <v>0</v>
      </c>
      <c r="H2372" s="2">
        <f t="shared" si="37"/>
        <v>0</v>
      </c>
      <c r="I2372" s="2" t="s">
        <v>59</v>
      </c>
      <c r="J2372" s="2" t="s">
        <v>59</v>
      </c>
    </row>
    <row r="2373" ht="19" customHeight="1" spans="1:10">
      <c r="A2373" s="2">
        <v>7</v>
      </c>
      <c r="B2373" s="2" t="s">
        <v>114</v>
      </c>
      <c r="C2373" s="2" t="s">
        <v>110</v>
      </c>
      <c r="D2373" s="3">
        <v>2741.94</v>
      </c>
      <c r="E2373" s="3">
        <v>2431</v>
      </c>
      <c r="F2373" s="2">
        <v>0</v>
      </c>
      <c r="G2373" s="2">
        <v>0</v>
      </c>
      <c r="H2373" s="2">
        <f t="shared" si="37"/>
        <v>0</v>
      </c>
      <c r="I2373" s="2" t="s">
        <v>59</v>
      </c>
      <c r="J2373" s="2" t="s">
        <v>59</v>
      </c>
    </row>
    <row r="2374" ht="19" customHeight="1" spans="1:10">
      <c r="A2374" s="2">
        <v>7</v>
      </c>
      <c r="B2374" s="2" t="s">
        <v>3579</v>
      </c>
      <c r="C2374" s="2" t="s">
        <v>110</v>
      </c>
      <c r="D2374" s="3">
        <v>1129.03</v>
      </c>
      <c r="E2374" s="3">
        <v>1085</v>
      </c>
      <c r="F2374" s="2">
        <v>0</v>
      </c>
      <c r="G2374" s="2">
        <v>0</v>
      </c>
      <c r="H2374" s="2">
        <f t="shared" si="37"/>
        <v>0</v>
      </c>
      <c r="I2374" s="2" t="s">
        <v>59</v>
      </c>
      <c r="J2374" s="2" t="s">
        <v>59</v>
      </c>
    </row>
    <row r="2375" ht="19" customHeight="1" spans="1:10">
      <c r="A2375" s="2">
        <v>7</v>
      </c>
      <c r="B2375" s="2" t="s">
        <v>3271</v>
      </c>
      <c r="C2375" s="2" t="s">
        <v>110</v>
      </c>
      <c r="D2375" s="3">
        <v>2096.77</v>
      </c>
      <c r="E2375" s="3">
        <v>2516.8</v>
      </c>
      <c r="F2375" s="2">
        <v>0</v>
      </c>
      <c r="G2375" s="2">
        <v>0</v>
      </c>
      <c r="H2375" s="2">
        <f t="shared" si="37"/>
        <v>0</v>
      </c>
      <c r="I2375" s="2" t="s">
        <v>113</v>
      </c>
      <c r="J2375" s="2" t="s">
        <v>59</v>
      </c>
    </row>
    <row r="2376" ht="19" customHeight="1" spans="1:10">
      <c r="A2376" s="2">
        <v>7</v>
      </c>
      <c r="B2376" s="2" t="s">
        <v>531</v>
      </c>
      <c r="C2376" s="2" t="s">
        <v>110</v>
      </c>
      <c r="D2376" s="3">
        <v>2096.77</v>
      </c>
      <c r="E2376" s="3">
        <v>2544.8</v>
      </c>
      <c r="F2376" s="2">
        <v>0</v>
      </c>
      <c r="G2376" s="2">
        <v>0</v>
      </c>
      <c r="H2376" s="2">
        <f t="shared" si="37"/>
        <v>0</v>
      </c>
      <c r="I2376" s="2" t="s">
        <v>113</v>
      </c>
      <c r="J2376" s="2" t="s">
        <v>59</v>
      </c>
    </row>
    <row r="2377" ht="19" customHeight="1" spans="1:10">
      <c r="A2377" s="2">
        <v>7</v>
      </c>
      <c r="B2377" s="2" t="s">
        <v>355</v>
      </c>
      <c r="C2377" s="2" t="s">
        <v>356</v>
      </c>
      <c r="D2377" s="3">
        <v>21000</v>
      </c>
      <c r="E2377" s="3">
        <v>21483</v>
      </c>
      <c r="F2377" s="2">
        <v>0</v>
      </c>
      <c r="G2377" s="2">
        <v>0</v>
      </c>
      <c r="H2377" s="2">
        <f t="shared" si="37"/>
        <v>0</v>
      </c>
      <c r="I2377" s="2" t="s">
        <v>113</v>
      </c>
      <c r="J2377" s="2" t="s">
        <v>59</v>
      </c>
    </row>
    <row r="2378" ht="19" customHeight="1" spans="1:10">
      <c r="A2378" s="2">
        <v>7</v>
      </c>
      <c r="B2378" s="2" t="s">
        <v>361</v>
      </c>
      <c r="C2378" s="2" t="s">
        <v>356</v>
      </c>
      <c r="D2378" s="3">
        <v>20000</v>
      </c>
      <c r="E2378" s="3">
        <v>22905.6</v>
      </c>
      <c r="F2378" s="2">
        <v>0</v>
      </c>
      <c r="G2378" s="2">
        <v>0</v>
      </c>
      <c r="H2378" s="2">
        <f t="shared" si="37"/>
        <v>0</v>
      </c>
      <c r="I2378" s="2" t="s">
        <v>113</v>
      </c>
      <c r="J2378" s="2" t="s">
        <v>59</v>
      </c>
    </row>
    <row r="2379" ht="19" customHeight="1" spans="1:10">
      <c r="A2379" s="2">
        <v>7</v>
      </c>
      <c r="B2379" s="2" t="s">
        <v>364</v>
      </c>
      <c r="C2379" s="2" t="s">
        <v>356</v>
      </c>
      <c r="D2379" s="3">
        <v>21000</v>
      </c>
      <c r="E2379" s="3">
        <v>16518.1</v>
      </c>
      <c r="F2379" s="2">
        <v>0</v>
      </c>
      <c r="G2379" s="2">
        <v>0</v>
      </c>
      <c r="H2379" s="2">
        <f t="shared" si="37"/>
        <v>0</v>
      </c>
      <c r="I2379" s="2" t="s">
        <v>59</v>
      </c>
      <c r="J2379" s="2" t="s">
        <v>59</v>
      </c>
    </row>
    <row r="2380" ht="19" customHeight="1" spans="1:10">
      <c r="A2380" s="2">
        <v>7</v>
      </c>
      <c r="B2380" s="2" t="s">
        <v>3914</v>
      </c>
      <c r="C2380" s="2" t="s">
        <v>356</v>
      </c>
      <c r="D2380" s="3">
        <v>483.87</v>
      </c>
      <c r="E2380" s="3">
        <v>0</v>
      </c>
      <c r="F2380" s="2">
        <v>0</v>
      </c>
      <c r="G2380" s="2">
        <v>0</v>
      </c>
      <c r="H2380" s="2">
        <f t="shared" si="37"/>
        <v>0</v>
      </c>
      <c r="I2380" s="2" t="s">
        <v>59</v>
      </c>
      <c r="J2380" s="2" t="s">
        <v>59</v>
      </c>
    </row>
    <row r="2381" ht="19" customHeight="1" spans="1:10">
      <c r="A2381" s="2">
        <v>7</v>
      </c>
      <c r="B2381" s="2" t="s">
        <v>365</v>
      </c>
      <c r="C2381" s="2" t="s">
        <v>356</v>
      </c>
      <c r="D2381" s="3">
        <v>20483.87</v>
      </c>
      <c r="E2381" s="3">
        <v>18553.47</v>
      </c>
      <c r="F2381" s="2">
        <v>0</v>
      </c>
      <c r="G2381" s="2">
        <v>0</v>
      </c>
      <c r="H2381" s="2">
        <f t="shared" si="37"/>
        <v>0</v>
      </c>
      <c r="I2381" s="2" t="s">
        <v>113</v>
      </c>
      <c r="J2381" s="2" t="s">
        <v>59</v>
      </c>
    </row>
    <row r="2382" ht="19" customHeight="1" spans="1:10">
      <c r="A2382" s="2">
        <v>7</v>
      </c>
      <c r="B2382" s="2" t="s">
        <v>3915</v>
      </c>
      <c r="C2382" s="2" t="s">
        <v>356</v>
      </c>
      <c r="D2382" s="3">
        <v>483.87</v>
      </c>
      <c r="E2382" s="3">
        <v>24.9</v>
      </c>
      <c r="F2382" s="2">
        <v>0</v>
      </c>
      <c r="G2382" s="2">
        <v>0</v>
      </c>
      <c r="H2382" s="2">
        <f t="shared" si="37"/>
        <v>0</v>
      </c>
      <c r="I2382" s="2" t="s">
        <v>59</v>
      </c>
      <c r="J2382" s="2" t="s">
        <v>59</v>
      </c>
    </row>
    <row r="2383" ht="19" customHeight="1" spans="1:10">
      <c r="A2383" s="2">
        <v>7</v>
      </c>
      <c r="B2383" s="2" t="s">
        <v>368</v>
      </c>
      <c r="C2383" s="2" t="s">
        <v>356</v>
      </c>
      <c r="D2383" s="3">
        <v>10645.16</v>
      </c>
      <c r="E2383" s="3">
        <v>9643.9</v>
      </c>
      <c r="F2383" s="2">
        <v>0</v>
      </c>
      <c r="G2383" s="2">
        <v>0</v>
      </c>
      <c r="H2383" s="2">
        <f t="shared" si="37"/>
        <v>0</v>
      </c>
      <c r="I2383" s="2" t="s">
        <v>59</v>
      </c>
      <c r="J2383" s="2" t="s">
        <v>59</v>
      </c>
    </row>
    <row r="2384" ht="19" customHeight="1" spans="1:10">
      <c r="A2384" s="2">
        <v>7</v>
      </c>
      <c r="B2384" s="2" t="s">
        <v>370</v>
      </c>
      <c r="C2384" s="2" t="s">
        <v>356</v>
      </c>
      <c r="D2384" s="3">
        <v>20483.87</v>
      </c>
      <c r="E2384" s="3">
        <v>15847.36</v>
      </c>
      <c r="F2384" s="2">
        <v>0</v>
      </c>
      <c r="G2384" s="2">
        <v>0</v>
      </c>
      <c r="H2384" s="2">
        <f t="shared" si="37"/>
        <v>0</v>
      </c>
      <c r="I2384" s="2" t="s">
        <v>59</v>
      </c>
      <c r="J2384" s="2" t="s">
        <v>59</v>
      </c>
    </row>
    <row r="2385" ht="19" customHeight="1" spans="1:10">
      <c r="A2385" s="2">
        <v>7</v>
      </c>
      <c r="B2385" s="2" t="s">
        <v>371</v>
      </c>
      <c r="C2385" s="2" t="s">
        <v>356</v>
      </c>
      <c r="D2385" s="3">
        <v>19166.67</v>
      </c>
      <c r="E2385" s="3">
        <v>37357.3</v>
      </c>
      <c r="F2385" s="2">
        <v>3</v>
      </c>
      <c r="G2385" s="2">
        <v>2</v>
      </c>
      <c r="H2385" s="2">
        <f t="shared" si="37"/>
        <v>1</v>
      </c>
      <c r="I2385" s="2" t="s">
        <v>113</v>
      </c>
      <c r="J2385" s="2" t="s">
        <v>59</v>
      </c>
    </row>
    <row r="2386" ht="19" customHeight="1" spans="1:10">
      <c r="A2386" s="2">
        <v>7</v>
      </c>
      <c r="B2386" s="2" t="s">
        <v>375</v>
      </c>
      <c r="C2386" s="2" t="s">
        <v>356</v>
      </c>
      <c r="D2386" s="3">
        <v>35000</v>
      </c>
      <c r="E2386" s="3">
        <v>38161.6</v>
      </c>
      <c r="F2386" s="2">
        <v>0</v>
      </c>
      <c r="G2386" s="2">
        <v>0</v>
      </c>
      <c r="H2386" s="2">
        <f t="shared" si="37"/>
        <v>0</v>
      </c>
      <c r="I2386" s="2" t="s">
        <v>113</v>
      </c>
      <c r="J2386" s="2" t="s">
        <v>59</v>
      </c>
    </row>
    <row r="2387" ht="19" customHeight="1" spans="1:10">
      <c r="A2387" s="2">
        <v>7</v>
      </c>
      <c r="B2387" s="2" t="s">
        <v>378</v>
      </c>
      <c r="C2387" s="2" t="s">
        <v>356</v>
      </c>
      <c r="D2387" s="3">
        <v>29285.71</v>
      </c>
      <c r="E2387" s="3">
        <v>37389.6</v>
      </c>
      <c r="F2387" s="2">
        <v>1</v>
      </c>
      <c r="G2387" s="2">
        <v>1</v>
      </c>
      <c r="H2387" s="2">
        <f t="shared" si="37"/>
        <v>0</v>
      </c>
      <c r="I2387" s="2" t="s">
        <v>113</v>
      </c>
      <c r="J2387" s="2" t="s">
        <v>59</v>
      </c>
    </row>
    <row r="2388" ht="19" customHeight="1" spans="1:10">
      <c r="A2388" s="2">
        <v>7</v>
      </c>
      <c r="B2388" s="2" t="s">
        <v>380</v>
      </c>
      <c r="C2388" s="2" t="s">
        <v>356</v>
      </c>
      <c r="D2388" s="3">
        <v>1935.48</v>
      </c>
      <c r="E2388" s="3">
        <v>463.9</v>
      </c>
      <c r="F2388" s="2">
        <v>0</v>
      </c>
      <c r="G2388" s="2">
        <v>0</v>
      </c>
      <c r="H2388" s="2">
        <f t="shared" si="37"/>
        <v>0</v>
      </c>
      <c r="I2388" s="2" t="s">
        <v>59</v>
      </c>
      <c r="J2388" s="2" t="s">
        <v>59</v>
      </c>
    </row>
    <row r="2389" ht="19" customHeight="1" spans="1:10">
      <c r="A2389" s="2">
        <v>7</v>
      </c>
      <c r="B2389" s="2" t="s">
        <v>703</v>
      </c>
      <c r="C2389" s="2" t="s">
        <v>356</v>
      </c>
      <c r="D2389" s="3">
        <v>19451.61</v>
      </c>
      <c r="E2389" s="3">
        <v>41174</v>
      </c>
      <c r="F2389" s="2">
        <v>7</v>
      </c>
      <c r="G2389" s="2">
        <v>5</v>
      </c>
      <c r="H2389" s="2">
        <f t="shared" si="37"/>
        <v>2</v>
      </c>
      <c r="I2389" s="2" t="s">
        <v>113</v>
      </c>
      <c r="J2389" s="2" t="s">
        <v>59</v>
      </c>
    </row>
    <row r="2390" ht="19" customHeight="1" spans="1:10">
      <c r="A2390" s="2">
        <v>7</v>
      </c>
      <c r="B2390" s="2" t="s">
        <v>381</v>
      </c>
      <c r="C2390" s="2" t="s">
        <v>356</v>
      </c>
      <c r="D2390" s="3">
        <v>19166.67</v>
      </c>
      <c r="E2390" s="3">
        <v>27638.8</v>
      </c>
      <c r="F2390" s="2">
        <v>1</v>
      </c>
      <c r="G2390" s="2">
        <v>1</v>
      </c>
      <c r="H2390" s="2">
        <f t="shared" si="37"/>
        <v>0</v>
      </c>
      <c r="I2390" s="2" t="s">
        <v>113</v>
      </c>
      <c r="J2390" s="2" t="s">
        <v>59</v>
      </c>
    </row>
    <row r="2391" ht="19" customHeight="1" spans="1:10">
      <c r="A2391" s="2">
        <v>7</v>
      </c>
      <c r="B2391" s="2" t="s">
        <v>388</v>
      </c>
      <c r="C2391" s="2" t="s">
        <v>356</v>
      </c>
      <c r="D2391" s="3">
        <v>20000</v>
      </c>
      <c r="E2391" s="3">
        <v>35055.9</v>
      </c>
      <c r="F2391" s="2">
        <v>3</v>
      </c>
      <c r="G2391" s="2">
        <v>2</v>
      </c>
      <c r="H2391" s="2">
        <f t="shared" si="37"/>
        <v>1</v>
      </c>
      <c r="I2391" s="2" t="s">
        <v>113</v>
      </c>
      <c r="J2391" s="2" t="s">
        <v>59</v>
      </c>
    </row>
    <row r="2392" ht="19" customHeight="1" spans="1:10">
      <c r="A2392" s="2">
        <v>7</v>
      </c>
      <c r="B2392" s="2" t="s">
        <v>390</v>
      </c>
      <c r="C2392" s="2" t="s">
        <v>356</v>
      </c>
      <c r="D2392" s="3">
        <v>35000</v>
      </c>
      <c r="E2392" s="3">
        <v>18798.64</v>
      </c>
      <c r="F2392" s="2">
        <v>0</v>
      </c>
      <c r="G2392" s="2">
        <v>0</v>
      </c>
      <c r="H2392" s="2">
        <f t="shared" si="37"/>
        <v>0</v>
      </c>
      <c r="I2392" s="2" t="s">
        <v>59</v>
      </c>
      <c r="J2392" s="2" t="s">
        <v>59</v>
      </c>
    </row>
    <row r="2393" ht="19" customHeight="1" spans="1:10">
      <c r="A2393" s="2">
        <v>7</v>
      </c>
      <c r="B2393" s="2" t="s">
        <v>396</v>
      </c>
      <c r="C2393" s="2" t="s">
        <v>356</v>
      </c>
      <c r="D2393" s="3">
        <v>33000</v>
      </c>
      <c r="E2393" s="3">
        <v>11375.9</v>
      </c>
      <c r="F2393" s="2">
        <v>0</v>
      </c>
      <c r="G2393" s="2">
        <v>0</v>
      </c>
      <c r="H2393" s="2">
        <f t="shared" si="37"/>
        <v>0</v>
      </c>
      <c r="I2393" s="2" t="s">
        <v>59</v>
      </c>
      <c r="J2393" s="2" t="s">
        <v>59</v>
      </c>
    </row>
    <row r="2394" ht="19" customHeight="1" spans="1:10">
      <c r="A2394" s="2">
        <v>7</v>
      </c>
      <c r="B2394" s="2" t="s">
        <v>397</v>
      </c>
      <c r="C2394" s="2" t="s">
        <v>356</v>
      </c>
      <c r="D2394" s="3">
        <v>10645.16</v>
      </c>
      <c r="E2394" s="3">
        <v>15418.6</v>
      </c>
      <c r="F2394" s="2">
        <v>0</v>
      </c>
      <c r="G2394" s="2">
        <v>0</v>
      </c>
      <c r="H2394" s="2">
        <f t="shared" si="37"/>
        <v>0</v>
      </c>
      <c r="I2394" s="2" t="s">
        <v>113</v>
      </c>
      <c r="J2394" s="2" t="s">
        <v>59</v>
      </c>
    </row>
    <row r="2395" ht="19" customHeight="1" spans="1:10">
      <c r="A2395" s="2">
        <v>7</v>
      </c>
      <c r="B2395" s="2" t="s">
        <v>398</v>
      </c>
      <c r="C2395" s="2" t="s">
        <v>356</v>
      </c>
      <c r="D2395" s="3">
        <v>35000</v>
      </c>
      <c r="E2395" s="3">
        <v>26882.67</v>
      </c>
      <c r="F2395" s="2">
        <v>0</v>
      </c>
      <c r="G2395" s="2">
        <v>0</v>
      </c>
      <c r="H2395" s="2">
        <f t="shared" si="37"/>
        <v>0</v>
      </c>
      <c r="I2395" s="2" t="s">
        <v>113</v>
      </c>
      <c r="J2395" s="2" t="s">
        <v>59</v>
      </c>
    </row>
    <row r="2396" ht="19" customHeight="1" spans="1:10">
      <c r="A2396" s="2">
        <v>7</v>
      </c>
      <c r="B2396" s="2" t="s">
        <v>399</v>
      </c>
      <c r="C2396" s="2" t="s">
        <v>356</v>
      </c>
      <c r="D2396" s="3">
        <v>6387.1</v>
      </c>
      <c r="E2396" s="3">
        <v>10228</v>
      </c>
      <c r="F2396" s="2">
        <v>1</v>
      </c>
      <c r="G2396" s="2">
        <v>0</v>
      </c>
      <c r="H2396" s="2">
        <f t="shared" si="37"/>
        <v>1</v>
      </c>
      <c r="I2396" s="2" t="s">
        <v>113</v>
      </c>
      <c r="J2396" s="2" t="s">
        <v>59</v>
      </c>
    </row>
    <row r="2397" ht="19" customHeight="1" spans="1:10">
      <c r="A2397" s="2">
        <v>7</v>
      </c>
      <c r="B2397" s="2" t="s">
        <v>400</v>
      </c>
      <c r="C2397" s="2" t="s">
        <v>356</v>
      </c>
      <c r="D2397" s="3">
        <v>21000</v>
      </c>
      <c r="E2397" s="3">
        <v>29851.1</v>
      </c>
      <c r="F2397" s="2">
        <v>2</v>
      </c>
      <c r="G2397" s="2">
        <v>2</v>
      </c>
      <c r="H2397" s="2">
        <f t="shared" si="37"/>
        <v>0</v>
      </c>
      <c r="I2397" s="2" t="s">
        <v>113</v>
      </c>
      <c r="J2397" s="2" t="s">
        <v>59</v>
      </c>
    </row>
    <row r="2398" ht="19" customHeight="1" spans="1:10">
      <c r="A2398" s="2">
        <v>7</v>
      </c>
      <c r="B2398" s="2" t="s">
        <v>401</v>
      </c>
      <c r="C2398" s="2" t="s">
        <v>356</v>
      </c>
      <c r="D2398" s="3">
        <v>21000</v>
      </c>
      <c r="E2398" s="3">
        <v>22380.8</v>
      </c>
      <c r="F2398" s="2">
        <v>0</v>
      </c>
      <c r="G2398" s="2">
        <v>0</v>
      </c>
      <c r="H2398" s="2">
        <f t="shared" si="37"/>
        <v>0</v>
      </c>
      <c r="I2398" s="2" t="s">
        <v>113</v>
      </c>
      <c r="J2398" s="2" t="s">
        <v>59</v>
      </c>
    </row>
    <row r="2399" ht="19" customHeight="1" spans="1:10">
      <c r="A2399" s="2">
        <v>7</v>
      </c>
      <c r="B2399" s="2" t="s">
        <v>402</v>
      </c>
      <c r="C2399" s="2" t="s">
        <v>356</v>
      </c>
      <c r="D2399" s="3">
        <v>21000</v>
      </c>
      <c r="E2399" s="3">
        <v>15720</v>
      </c>
      <c r="F2399" s="2">
        <v>0</v>
      </c>
      <c r="G2399" s="2">
        <v>0</v>
      </c>
      <c r="H2399" s="2">
        <f t="shared" si="37"/>
        <v>0</v>
      </c>
      <c r="I2399" s="2" t="s">
        <v>59</v>
      </c>
      <c r="J2399" s="2" t="s">
        <v>59</v>
      </c>
    </row>
    <row r="2400" ht="19" customHeight="1" spans="1:10">
      <c r="A2400" s="2">
        <v>7</v>
      </c>
      <c r="B2400" s="2" t="s">
        <v>405</v>
      </c>
      <c r="C2400" s="2" t="s">
        <v>356</v>
      </c>
      <c r="D2400" s="3">
        <v>21000</v>
      </c>
      <c r="E2400" s="3">
        <v>31859.2</v>
      </c>
      <c r="F2400" s="2">
        <v>3</v>
      </c>
      <c r="G2400" s="2">
        <v>3</v>
      </c>
      <c r="H2400" s="2">
        <f t="shared" si="37"/>
        <v>0</v>
      </c>
      <c r="I2400" s="2" t="s">
        <v>113</v>
      </c>
      <c r="J2400" s="2" t="s">
        <v>59</v>
      </c>
    </row>
    <row r="2401" ht="19" customHeight="1" spans="1:10">
      <c r="A2401" s="2">
        <v>7</v>
      </c>
      <c r="B2401" s="2" t="s">
        <v>406</v>
      </c>
      <c r="C2401" s="2" t="s">
        <v>356</v>
      </c>
      <c r="D2401" s="3">
        <v>10967.74</v>
      </c>
      <c r="E2401" s="3">
        <v>17076.96</v>
      </c>
      <c r="F2401" s="2">
        <v>1</v>
      </c>
      <c r="G2401" s="2">
        <v>0</v>
      </c>
      <c r="H2401" s="2">
        <f t="shared" si="37"/>
        <v>1</v>
      </c>
      <c r="I2401" s="2" t="s">
        <v>113</v>
      </c>
      <c r="J2401" s="2" t="s">
        <v>59</v>
      </c>
    </row>
    <row r="2402" ht="19" customHeight="1" spans="1:10">
      <c r="A2402" s="2">
        <v>7</v>
      </c>
      <c r="B2402" s="2" t="s">
        <v>407</v>
      </c>
      <c r="C2402" s="2" t="s">
        <v>356</v>
      </c>
      <c r="D2402" s="3">
        <v>21000</v>
      </c>
      <c r="E2402" s="3">
        <v>38684.9</v>
      </c>
      <c r="F2402" s="2">
        <v>5</v>
      </c>
      <c r="G2402" s="2">
        <v>2</v>
      </c>
      <c r="H2402" s="2">
        <f t="shared" si="37"/>
        <v>3</v>
      </c>
      <c r="I2402" s="2" t="s">
        <v>113</v>
      </c>
      <c r="J2402" s="2" t="s">
        <v>59</v>
      </c>
    </row>
    <row r="2403" ht="19" customHeight="1" spans="1:10">
      <c r="A2403" s="2">
        <v>7</v>
      </c>
      <c r="B2403" s="2" t="s">
        <v>408</v>
      </c>
      <c r="C2403" s="2" t="s">
        <v>356</v>
      </c>
      <c r="D2403" s="3">
        <v>20000</v>
      </c>
      <c r="E2403" s="3">
        <v>24556.9</v>
      </c>
      <c r="F2403" s="2">
        <v>0</v>
      </c>
      <c r="G2403" s="2">
        <v>1</v>
      </c>
      <c r="H2403" s="2">
        <f t="shared" si="37"/>
        <v>0</v>
      </c>
      <c r="I2403" s="2" t="s">
        <v>113</v>
      </c>
      <c r="J2403" s="2" t="s">
        <v>59</v>
      </c>
    </row>
    <row r="2404" ht="19" customHeight="1" spans="1:10">
      <c r="A2404" s="2">
        <v>7</v>
      </c>
      <c r="B2404" s="2" t="s">
        <v>409</v>
      </c>
      <c r="C2404" s="2" t="s">
        <v>356</v>
      </c>
      <c r="D2404" s="3">
        <v>29642.86</v>
      </c>
      <c r="E2404" s="3">
        <v>36513.1</v>
      </c>
      <c r="F2404" s="2">
        <v>1</v>
      </c>
      <c r="G2404" s="2">
        <v>1</v>
      </c>
      <c r="H2404" s="2">
        <f t="shared" si="37"/>
        <v>0</v>
      </c>
      <c r="I2404" s="2" t="s">
        <v>113</v>
      </c>
      <c r="J2404" s="2" t="s">
        <v>59</v>
      </c>
    </row>
    <row r="2405" ht="19" customHeight="1" spans="1:10">
      <c r="A2405" s="2">
        <v>7</v>
      </c>
      <c r="B2405" s="2" t="s">
        <v>412</v>
      </c>
      <c r="C2405" s="2" t="s">
        <v>356</v>
      </c>
      <c r="D2405" s="3">
        <v>9833.33</v>
      </c>
      <c r="E2405" s="3">
        <v>8967.6</v>
      </c>
      <c r="F2405" s="2">
        <v>0</v>
      </c>
      <c r="G2405" s="2">
        <v>0</v>
      </c>
      <c r="H2405" s="2">
        <f t="shared" si="37"/>
        <v>0</v>
      </c>
      <c r="I2405" s="2" t="s">
        <v>59</v>
      </c>
      <c r="J2405" s="2" t="s">
        <v>59</v>
      </c>
    </row>
    <row r="2406" ht="19" customHeight="1" spans="1:10">
      <c r="A2406" s="2">
        <v>7</v>
      </c>
      <c r="B2406" s="2" t="s">
        <v>413</v>
      </c>
      <c r="C2406" s="2" t="s">
        <v>356</v>
      </c>
      <c r="D2406" s="3">
        <v>35000</v>
      </c>
      <c r="E2406" s="3">
        <v>44166.49</v>
      </c>
      <c r="F2406" s="2">
        <v>1</v>
      </c>
      <c r="G2406" s="2">
        <v>1</v>
      </c>
      <c r="H2406" s="2">
        <f t="shared" si="37"/>
        <v>0</v>
      </c>
      <c r="I2406" s="2" t="s">
        <v>113</v>
      </c>
      <c r="J2406" s="2" t="s">
        <v>59</v>
      </c>
    </row>
    <row r="2407" ht="19" customHeight="1" spans="1:10">
      <c r="A2407" s="2">
        <v>7</v>
      </c>
      <c r="B2407" s="2" t="s">
        <v>294</v>
      </c>
      <c r="C2407" s="2" t="s">
        <v>356</v>
      </c>
      <c r="D2407" s="3">
        <v>35000</v>
      </c>
      <c r="E2407" s="3">
        <v>15396.35</v>
      </c>
      <c r="F2407" s="2">
        <v>0</v>
      </c>
      <c r="G2407" s="2">
        <v>0</v>
      </c>
      <c r="H2407" s="2">
        <f t="shared" si="37"/>
        <v>0</v>
      </c>
      <c r="I2407" s="2" t="s">
        <v>113</v>
      </c>
      <c r="J2407" s="2" t="s">
        <v>59</v>
      </c>
    </row>
    <row r="2408" ht="19" customHeight="1" spans="1:10">
      <c r="A2408" s="2">
        <v>7</v>
      </c>
      <c r="B2408" s="2" t="s">
        <v>417</v>
      </c>
      <c r="C2408" s="2" t="s">
        <v>356</v>
      </c>
      <c r="D2408" s="3">
        <v>21000</v>
      </c>
      <c r="E2408" s="3">
        <v>33347</v>
      </c>
      <c r="F2408" s="2">
        <v>4</v>
      </c>
      <c r="G2408" s="2">
        <v>2</v>
      </c>
      <c r="H2408" s="2">
        <f t="shared" si="37"/>
        <v>2</v>
      </c>
      <c r="I2408" s="2" t="s">
        <v>113</v>
      </c>
      <c r="J2408" s="2" t="s">
        <v>59</v>
      </c>
    </row>
    <row r="2409" ht="19" customHeight="1" spans="1:10">
      <c r="A2409" s="2">
        <v>7</v>
      </c>
      <c r="B2409" s="2" t="s">
        <v>3916</v>
      </c>
      <c r="C2409" s="2" t="s">
        <v>356</v>
      </c>
      <c r="D2409" s="3">
        <v>483.87</v>
      </c>
      <c r="E2409" s="3">
        <v>117</v>
      </c>
      <c r="F2409" s="2">
        <v>0</v>
      </c>
      <c r="G2409" s="2">
        <v>0</v>
      </c>
      <c r="H2409" s="2">
        <f t="shared" si="37"/>
        <v>0</v>
      </c>
      <c r="I2409" s="2" t="s">
        <v>59</v>
      </c>
      <c r="J2409" s="2" t="s">
        <v>59</v>
      </c>
    </row>
    <row r="2410" ht="19" customHeight="1" spans="1:10">
      <c r="A2410" s="2">
        <v>7</v>
      </c>
      <c r="B2410" s="2" t="s">
        <v>418</v>
      </c>
      <c r="C2410" s="2" t="s">
        <v>356</v>
      </c>
      <c r="D2410" s="3">
        <v>21000</v>
      </c>
      <c r="E2410" s="3">
        <v>25984.4</v>
      </c>
      <c r="F2410" s="2">
        <v>1</v>
      </c>
      <c r="G2410" s="2">
        <v>1</v>
      </c>
      <c r="H2410" s="2">
        <f t="shared" si="37"/>
        <v>0</v>
      </c>
      <c r="I2410" s="2" t="s">
        <v>113</v>
      </c>
      <c r="J2410" s="2" t="s">
        <v>59</v>
      </c>
    </row>
    <row r="2411" ht="19" customHeight="1" spans="1:10">
      <c r="A2411" s="2">
        <v>7</v>
      </c>
      <c r="B2411" s="2" t="s">
        <v>420</v>
      </c>
      <c r="C2411" s="2" t="s">
        <v>356</v>
      </c>
      <c r="D2411" s="3">
        <v>21000</v>
      </c>
      <c r="E2411" s="3">
        <v>45902.5</v>
      </c>
      <c r="F2411" s="2">
        <v>8</v>
      </c>
      <c r="G2411" s="2">
        <v>6</v>
      </c>
      <c r="H2411" s="2">
        <f t="shared" si="37"/>
        <v>2</v>
      </c>
      <c r="I2411" s="2" t="s">
        <v>113</v>
      </c>
      <c r="J2411" s="2" t="s">
        <v>59</v>
      </c>
    </row>
    <row r="2412" ht="19" customHeight="1" spans="1:10">
      <c r="A2412" s="2">
        <v>7</v>
      </c>
      <c r="B2412" s="2" t="s">
        <v>421</v>
      </c>
      <c r="C2412" s="2" t="s">
        <v>356</v>
      </c>
      <c r="D2412" s="3">
        <v>21000</v>
      </c>
      <c r="E2412" s="3">
        <v>16258.7</v>
      </c>
      <c r="F2412" s="2">
        <v>0</v>
      </c>
      <c r="G2412" s="2">
        <v>0</v>
      </c>
      <c r="H2412" s="2">
        <f t="shared" si="37"/>
        <v>0</v>
      </c>
      <c r="I2412" s="2" t="s">
        <v>59</v>
      </c>
      <c r="J2412" s="2" t="s">
        <v>59</v>
      </c>
    </row>
    <row r="2413" ht="19" customHeight="1" spans="1:10">
      <c r="A2413" s="2">
        <v>7</v>
      </c>
      <c r="B2413" s="2" t="s">
        <v>423</v>
      </c>
      <c r="C2413" s="2" t="s">
        <v>356</v>
      </c>
      <c r="D2413" s="3">
        <v>21000</v>
      </c>
      <c r="E2413" s="3">
        <v>19146.8</v>
      </c>
      <c r="F2413" s="2">
        <v>0</v>
      </c>
      <c r="G2413" s="2">
        <v>0</v>
      </c>
      <c r="H2413" s="2">
        <f t="shared" si="37"/>
        <v>0</v>
      </c>
      <c r="I2413" s="2" t="s">
        <v>113</v>
      </c>
      <c r="J2413" s="2" t="s">
        <v>59</v>
      </c>
    </row>
    <row r="2414" ht="19" customHeight="1" spans="1:10">
      <c r="A2414" s="2">
        <v>7</v>
      </c>
      <c r="B2414" s="2" t="s">
        <v>424</v>
      </c>
      <c r="C2414" s="2" t="s">
        <v>356</v>
      </c>
      <c r="D2414" s="3">
        <v>21000</v>
      </c>
      <c r="E2414" s="3">
        <v>25511.6</v>
      </c>
      <c r="F2414" s="2">
        <v>1</v>
      </c>
      <c r="G2414" s="2">
        <v>0</v>
      </c>
      <c r="H2414" s="2">
        <f t="shared" si="37"/>
        <v>1</v>
      </c>
      <c r="I2414" s="2" t="s">
        <v>113</v>
      </c>
      <c r="J2414" s="2" t="s">
        <v>59</v>
      </c>
    </row>
    <row r="2415" ht="19" customHeight="1" spans="1:10">
      <c r="A2415" s="2">
        <v>7</v>
      </c>
      <c r="B2415" s="2" t="s">
        <v>426</v>
      </c>
      <c r="C2415" s="2" t="s">
        <v>356</v>
      </c>
      <c r="D2415" s="3">
        <v>21000</v>
      </c>
      <c r="E2415" s="3">
        <v>9075.2</v>
      </c>
      <c r="F2415" s="2">
        <v>0</v>
      </c>
      <c r="G2415" s="2">
        <v>0</v>
      </c>
      <c r="H2415" s="2">
        <f t="shared" si="37"/>
        <v>0</v>
      </c>
      <c r="I2415" s="2" t="s">
        <v>59</v>
      </c>
      <c r="J2415" s="2" t="s">
        <v>59</v>
      </c>
    </row>
    <row r="2416" ht="19" customHeight="1" spans="1:10">
      <c r="A2416" s="2">
        <v>7</v>
      </c>
      <c r="B2416" s="2" t="s">
        <v>427</v>
      </c>
      <c r="C2416" s="2" t="s">
        <v>356</v>
      </c>
      <c r="D2416" s="3">
        <v>21000</v>
      </c>
      <c r="E2416" s="3">
        <v>19791.6</v>
      </c>
      <c r="F2416" s="2">
        <v>0</v>
      </c>
      <c r="G2416" s="2">
        <v>0</v>
      </c>
      <c r="H2416" s="2">
        <f t="shared" si="37"/>
        <v>0</v>
      </c>
      <c r="I2416" s="2" t="s">
        <v>59</v>
      </c>
      <c r="J2416" s="2" t="s">
        <v>59</v>
      </c>
    </row>
    <row r="2417" ht="19" customHeight="1" spans="1:10">
      <c r="A2417" s="2">
        <v>7</v>
      </c>
      <c r="B2417" s="2" t="s">
        <v>3345</v>
      </c>
      <c r="C2417" s="2" t="s">
        <v>356</v>
      </c>
      <c r="D2417" s="3">
        <v>21000</v>
      </c>
      <c r="E2417" s="3">
        <v>8833</v>
      </c>
      <c r="F2417" s="2">
        <v>0</v>
      </c>
      <c r="G2417" s="2">
        <v>0</v>
      </c>
      <c r="H2417" s="2">
        <f t="shared" si="37"/>
        <v>0</v>
      </c>
      <c r="I2417" s="2" t="s">
        <v>59</v>
      </c>
      <c r="J2417" s="2" t="s">
        <v>59</v>
      </c>
    </row>
    <row r="2418" ht="19" customHeight="1" spans="1:10">
      <c r="A2418" s="2">
        <v>7</v>
      </c>
      <c r="B2418" s="2" t="s">
        <v>428</v>
      </c>
      <c r="C2418" s="2" t="s">
        <v>356</v>
      </c>
      <c r="D2418" s="3">
        <v>21000</v>
      </c>
      <c r="E2418" s="3">
        <v>23953.7</v>
      </c>
      <c r="F2418" s="2">
        <v>0</v>
      </c>
      <c r="G2418" s="2">
        <v>0</v>
      </c>
      <c r="H2418" s="2">
        <f t="shared" si="37"/>
        <v>0</v>
      </c>
      <c r="I2418" s="2" t="s">
        <v>113</v>
      </c>
      <c r="J2418" s="2" t="s">
        <v>59</v>
      </c>
    </row>
    <row r="2419" ht="19" customHeight="1" spans="1:10">
      <c r="A2419" s="2">
        <v>7</v>
      </c>
      <c r="B2419" s="2" t="s">
        <v>429</v>
      </c>
      <c r="C2419" s="2" t="s">
        <v>356</v>
      </c>
      <c r="D2419" s="3">
        <v>21000</v>
      </c>
      <c r="E2419" s="3">
        <v>14687.6</v>
      </c>
      <c r="F2419" s="2">
        <v>0</v>
      </c>
      <c r="G2419" s="2">
        <v>0</v>
      </c>
      <c r="H2419" s="2">
        <f t="shared" si="37"/>
        <v>0</v>
      </c>
      <c r="I2419" s="2" t="s">
        <v>59</v>
      </c>
      <c r="J2419" s="2" t="s">
        <v>59</v>
      </c>
    </row>
    <row r="2420" ht="19" customHeight="1" spans="1:10">
      <c r="A2420" s="2">
        <v>7</v>
      </c>
      <c r="B2420" s="2" t="s">
        <v>431</v>
      </c>
      <c r="C2420" s="2" t="s">
        <v>356</v>
      </c>
      <c r="D2420" s="3">
        <v>21000</v>
      </c>
      <c r="E2420" s="3">
        <v>40349.4</v>
      </c>
      <c r="F2420" s="2">
        <v>6</v>
      </c>
      <c r="G2420" s="2">
        <v>4</v>
      </c>
      <c r="H2420" s="2">
        <f t="shared" si="37"/>
        <v>2</v>
      </c>
      <c r="I2420" s="2" t="s">
        <v>113</v>
      </c>
      <c r="J2420" s="2" t="s">
        <v>59</v>
      </c>
    </row>
    <row r="2421" ht="19" customHeight="1" spans="1:10">
      <c r="A2421" s="2">
        <v>7</v>
      </c>
      <c r="B2421" s="2" t="s">
        <v>704</v>
      </c>
      <c r="C2421" s="2" t="s">
        <v>356</v>
      </c>
      <c r="D2421" s="3">
        <v>19451.61</v>
      </c>
      <c r="E2421" s="3">
        <v>38611.6</v>
      </c>
      <c r="F2421" s="2">
        <v>6</v>
      </c>
      <c r="G2421" s="2">
        <v>5</v>
      </c>
      <c r="H2421" s="2">
        <f t="shared" si="37"/>
        <v>1</v>
      </c>
      <c r="I2421" s="2" t="s">
        <v>113</v>
      </c>
      <c r="J2421" s="2" t="s">
        <v>59</v>
      </c>
    </row>
    <row r="2422" ht="19" customHeight="1" spans="1:10">
      <c r="A2422" s="2">
        <v>7</v>
      </c>
      <c r="B2422" s="2" t="s">
        <v>433</v>
      </c>
      <c r="C2422" s="2" t="s">
        <v>356</v>
      </c>
      <c r="D2422" s="3">
        <v>6387.1</v>
      </c>
      <c r="E2422" s="3">
        <v>14350.2</v>
      </c>
      <c r="F2422" s="2">
        <v>2</v>
      </c>
      <c r="G2422" s="2">
        <v>1</v>
      </c>
      <c r="H2422" s="2">
        <f t="shared" si="37"/>
        <v>1</v>
      </c>
      <c r="I2422" s="2" t="s">
        <v>113</v>
      </c>
      <c r="J2422" s="2" t="s">
        <v>59</v>
      </c>
    </row>
    <row r="2423" ht="19" customHeight="1" spans="1:10">
      <c r="A2423" s="2">
        <v>7</v>
      </c>
      <c r="B2423" s="2" t="s">
        <v>434</v>
      </c>
      <c r="C2423" s="2" t="s">
        <v>356</v>
      </c>
      <c r="D2423" s="3">
        <v>12870.97</v>
      </c>
      <c r="E2423" s="3">
        <v>26260.1</v>
      </c>
      <c r="F2423" s="2">
        <v>4</v>
      </c>
      <c r="G2423" s="2">
        <v>3</v>
      </c>
      <c r="H2423" s="2">
        <f t="shared" si="37"/>
        <v>1</v>
      </c>
      <c r="I2423" s="2" t="s">
        <v>113</v>
      </c>
      <c r="J2423" s="2" t="s">
        <v>59</v>
      </c>
    </row>
    <row r="2424" ht="19" customHeight="1" spans="1:10">
      <c r="A2424" s="2">
        <v>7</v>
      </c>
      <c r="B2424" s="2" t="s">
        <v>435</v>
      </c>
      <c r="C2424" s="2" t="s">
        <v>356</v>
      </c>
      <c r="D2424" s="3">
        <v>21000</v>
      </c>
      <c r="E2424" s="3">
        <v>45757.3</v>
      </c>
      <c r="F2424" s="2">
        <v>8</v>
      </c>
      <c r="G2424" s="2">
        <v>4</v>
      </c>
      <c r="H2424" s="2">
        <f t="shared" si="37"/>
        <v>4</v>
      </c>
      <c r="I2424" s="2" t="s">
        <v>113</v>
      </c>
      <c r="J2424" s="2" t="s">
        <v>59</v>
      </c>
    </row>
    <row r="2425" ht="19" customHeight="1" spans="1:10">
      <c r="A2425" s="2">
        <v>7</v>
      </c>
      <c r="B2425" s="2" t="s">
        <v>436</v>
      </c>
      <c r="C2425" s="2" t="s">
        <v>356</v>
      </c>
      <c r="D2425" s="3">
        <v>21000</v>
      </c>
      <c r="E2425" s="3">
        <v>49626.2</v>
      </c>
      <c r="F2425" s="2">
        <v>9</v>
      </c>
      <c r="G2425" s="2">
        <v>4</v>
      </c>
      <c r="H2425" s="2">
        <f t="shared" si="37"/>
        <v>5</v>
      </c>
      <c r="I2425" s="2" t="s">
        <v>113</v>
      </c>
      <c r="J2425" s="2" t="s">
        <v>59</v>
      </c>
    </row>
    <row r="2426" ht="19" customHeight="1" spans="1:10">
      <c r="A2426" s="2">
        <v>7</v>
      </c>
      <c r="B2426" s="2" t="s">
        <v>178</v>
      </c>
      <c r="C2426" s="2" t="s">
        <v>179</v>
      </c>
      <c r="D2426" s="3">
        <v>41225.81</v>
      </c>
      <c r="E2426" s="3">
        <v>22395.5</v>
      </c>
      <c r="F2426" s="2">
        <v>0</v>
      </c>
      <c r="G2426" s="2">
        <v>0</v>
      </c>
      <c r="H2426" s="2">
        <f t="shared" si="37"/>
        <v>0</v>
      </c>
      <c r="I2426" s="2" t="s">
        <v>59</v>
      </c>
      <c r="J2426" s="2" t="s">
        <v>59</v>
      </c>
    </row>
    <row r="2427" ht="19" customHeight="1" spans="1:10">
      <c r="A2427" s="2">
        <v>7</v>
      </c>
      <c r="B2427" s="2" t="s">
        <v>182</v>
      </c>
      <c r="C2427" s="2" t="s">
        <v>179</v>
      </c>
      <c r="D2427" s="3">
        <v>25161.29</v>
      </c>
      <c r="E2427" s="3">
        <v>37960.2</v>
      </c>
      <c r="F2427" s="2">
        <v>2</v>
      </c>
      <c r="G2427" s="2">
        <v>2</v>
      </c>
      <c r="H2427" s="2">
        <f t="shared" si="37"/>
        <v>0</v>
      </c>
      <c r="I2427" s="2" t="s">
        <v>113</v>
      </c>
      <c r="J2427" s="2" t="s">
        <v>59</v>
      </c>
    </row>
    <row r="2428" ht="19" customHeight="1" spans="1:10">
      <c r="A2428" s="2">
        <v>7</v>
      </c>
      <c r="B2428" s="2" t="s">
        <v>185</v>
      </c>
      <c r="C2428" s="2" t="s">
        <v>179</v>
      </c>
      <c r="D2428" s="3">
        <v>39290.31</v>
      </c>
      <c r="E2428" s="3">
        <v>43649.2</v>
      </c>
      <c r="F2428" s="2">
        <v>0</v>
      </c>
      <c r="G2428" s="2">
        <v>3</v>
      </c>
      <c r="H2428" s="2">
        <f t="shared" si="37"/>
        <v>0</v>
      </c>
      <c r="I2428" s="2" t="s">
        <v>113</v>
      </c>
      <c r="J2428" s="2" t="s">
        <v>59</v>
      </c>
    </row>
    <row r="2429" ht="19" customHeight="1" spans="1:10">
      <c r="A2429" s="2">
        <v>7</v>
      </c>
      <c r="B2429" s="2" t="s">
        <v>187</v>
      </c>
      <c r="C2429" s="2" t="s">
        <v>179</v>
      </c>
      <c r="D2429" s="3">
        <v>18600</v>
      </c>
      <c r="E2429" s="3">
        <v>13960</v>
      </c>
      <c r="F2429" s="2">
        <v>0</v>
      </c>
      <c r="G2429" s="2">
        <v>0</v>
      </c>
      <c r="H2429" s="2">
        <f t="shared" si="37"/>
        <v>0</v>
      </c>
      <c r="I2429" s="2" t="s">
        <v>59</v>
      </c>
      <c r="J2429" s="2" t="s">
        <v>59</v>
      </c>
    </row>
    <row r="2430" ht="19" customHeight="1" spans="1:10">
      <c r="A2430" s="2">
        <v>7</v>
      </c>
      <c r="B2430" s="2" t="s">
        <v>190</v>
      </c>
      <c r="C2430" s="2" t="s">
        <v>179</v>
      </c>
      <c r="D2430" s="3">
        <v>35357.14</v>
      </c>
      <c r="E2430" s="3">
        <v>28832.9</v>
      </c>
      <c r="F2430" s="2">
        <v>0</v>
      </c>
      <c r="G2430" s="2">
        <v>0</v>
      </c>
      <c r="H2430" s="2">
        <f t="shared" si="37"/>
        <v>0</v>
      </c>
      <c r="I2430" s="2" t="s">
        <v>59</v>
      </c>
      <c r="J2430" s="2" t="s">
        <v>59</v>
      </c>
    </row>
    <row r="2431" ht="19" customHeight="1" spans="1:10">
      <c r="A2431" s="2">
        <v>7</v>
      </c>
      <c r="B2431" s="2" t="s">
        <v>192</v>
      </c>
      <c r="C2431" s="2" t="s">
        <v>179</v>
      </c>
      <c r="D2431" s="3">
        <v>41419.35</v>
      </c>
      <c r="E2431" s="3">
        <v>34125.3</v>
      </c>
      <c r="F2431" s="2">
        <v>0</v>
      </c>
      <c r="G2431" s="2">
        <v>1</v>
      </c>
      <c r="H2431" s="2">
        <f t="shared" si="37"/>
        <v>0</v>
      </c>
      <c r="I2431" s="2" t="s">
        <v>113</v>
      </c>
      <c r="J2431" s="2" t="s">
        <v>59</v>
      </c>
    </row>
    <row r="2432" ht="19" customHeight="1" spans="1:10">
      <c r="A2432" s="2">
        <v>7</v>
      </c>
      <c r="B2432" s="2" t="s">
        <v>193</v>
      </c>
      <c r="C2432" s="2" t="s">
        <v>179</v>
      </c>
      <c r="D2432" s="3">
        <v>14516.13</v>
      </c>
      <c r="E2432" s="3">
        <v>4937.6</v>
      </c>
      <c r="F2432" s="2">
        <v>0</v>
      </c>
      <c r="G2432" s="2">
        <v>0</v>
      </c>
      <c r="H2432" s="2">
        <f t="shared" si="37"/>
        <v>0</v>
      </c>
      <c r="I2432" s="2" t="s">
        <v>59</v>
      </c>
      <c r="J2432" s="2" t="s">
        <v>59</v>
      </c>
    </row>
    <row r="2433" ht="19" customHeight="1" spans="1:10">
      <c r="A2433" s="2">
        <v>7</v>
      </c>
      <c r="B2433" s="2" t="s">
        <v>195</v>
      </c>
      <c r="C2433" s="2" t="s">
        <v>179</v>
      </c>
      <c r="D2433" s="3">
        <v>40838.71</v>
      </c>
      <c r="E2433" s="3">
        <v>40378</v>
      </c>
      <c r="F2433" s="2">
        <v>0</v>
      </c>
      <c r="G2433" s="2">
        <v>2</v>
      </c>
      <c r="H2433" s="2">
        <f t="shared" si="37"/>
        <v>0</v>
      </c>
      <c r="I2433" s="2" t="s">
        <v>113</v>
      </c>
      <c r="J2433" s="2" t="s">
        <v>59</v>
      </c>
    </row>
    <row r="2434" ht="19" customHeight="1" spans="1:10">
      <c r="A2434" s="2">
        <v>7</v>
      </c>
      <c r="B2434" s="2" t="s">
        <v>52</v>
      </c>
      <c r="C2434" s="2" t="s">
        <v>179</v>
      </c>
      <c r="D2434" s="3">
        <v>24988.48</v>
      </c>
      <c r="E2434" s="3">
        <v>9068.4</v>
      </c>
      <c r="F2434" s="2">
        <v>0</v>
      </c>
      <c r="G2434" s="2">
        <v>0</v>
      </c>
      <c r="H2434" s="2">
        <f t="shared" ref="H2434:H2497" si="38">MAX(0,F2434-G2434)</f>
        <v>0</v>
      </c>
      <c r="I2434" s="2" t="s">
        <v>59</v>
      </c>
      <c r="J2434" s="2" t="s">
        <v>59</v>
      </c>
    </row>
    <row r="2435" ht="19" customHeight="1" spans="1:10">
      <c r="A2435" s="2">
        <v>7</v>
      </c>
      <c r="B2435" s="2" t="s">
        <v>196</v>
      </c>
      <c r="C2435" s="2" t="s">
        <v>179</v>
      </c>
      <c r="D2435" s="3">
        <v>38709.68</v>
      </c>
      <c r="E2435" s="3">
        <v>31382.6</v>
      </c>
      <c r="F2435" s="2">
        <v>0</v>
      </c>
      <c r="G2435" s="2">
        <v>1</v>
      </c>
      <c r="H2435" s="2">
        <f t="shared" si="38"/>
        <v>0</v>
      </c>
      <c r="I2435" s="2" t="s">
        <v>59</v>
      </c>
      <c r="J2435" s="2" t="s">
        <v>59</v>
      </c>
    </row>
    <row r="2436" ht="19" customHeight="1" spans="1:10">
      <c r="A2436" s="2">
        <v>7</v>
      </c>
      <c r="B2436" s="2" t="s">
        <v>3005</v>
      </c>
      <c r="C2436" s="2" t="s">
        <v>179</v>
      </c>
      <c r="D2436" s="3">
        <v>38129.03</v>
      </c>
      <c r="E2436" s="3">
        <v>26017.8</v>
      </c>
      <c r="F2436" s="2">
        <v>0</v>
      </c>
      <c r="G2436" s="2">
        <v>0</v>
      </c>
      <c r="H2436" s="2">
        <f t="shared" si="38"/>
        <v>0</v>
      </c>
      <c r="I2436" s="2" t="s">
        <v>59</v>
      </c>
      <c r="J2436" s="2" t="s">
        <v>59</v>
      </c>
    </row>
    <row r="2437" ht="19" customHeight="1" spans="1:10">
      <c r="A2437" s="2">
        <v>7</v>
      </c>
      <c r="B2437" s="2" t="s">
        <v>197</v>
      </c>
      <c r="C2437" s="2" t="s">
        <v>179</v>
      </c>
      <c r="D2437" s="3">
        <v>26516.13</v>
      </c>
      <c r="E2437" s="3">
        <v>27869.7</v>
      </c>
      <c r="F2437" s="2">
        <v>0</v>
      </c>
      <c r="G2437" s="2">
        <v>1</v>
      </c>
      <c r="H2437" s="2">
        <f t="shared" si="38"/>
        <v>0</v>
      </c>
      <c r="I2437" s="2" t="s">
        <v>113</v>
      </c>
      <c r="J2437" s="2" t="s">
        <v>59</v>
      </c>
    </row>
    <row r="2438" ht="19" customHeight="1" spans="1:10">
      <c r="A2438" s="2">
        <v>7</v>
      </c>
      <c r="B2438" s="2" t="s">
        <v>200</v>
      </c>
      <c r="C2438" s="2" t="s">
        <v>179</v>
      </c>
      <c r="D2438" s="3">
        <v>24780.65</v>
      </c>
      <c r="E2438" s="3">
        <v>25926.2</v>
      </c>
      <c r="F2438" s="2">
        <v>0</v>
      </c>
      <c r="G2438" s="2">
        <v>0</v>
      </c>
      <c r="H2438" s="2">
        <f t="shared" si="38"/>
        <v>0</v>
      </c>
      <c r="I2438" s="2" t="s">
        <v>113</v>
      </c>
      <c r="J2438" s="2" t="s">
        <v>59</v>
      </c>
    </row>
    <row r="2439" ht="19" customHeight="1" spans="1:10">
      <c r="A2439" s="2">
        <v>7</v>
      </c>
      <c r="B2439" s="2" t="s">
        <v>128</v>
      </c>
      <c r="C2439" s="2" t="s">
        <v>179</v>
      </c>
      <c r="D2439" s="3">
        <v>12967.74</v>
      </c>
      <c r="E2439" s="3">
        <v>18906.4</v>
      </c>
      <c r="F2439" s="2">
        <v>0</v>
      </c>
      <c r="G2439" s="2">
        <v>0</v>
      </c>
      <c r="H2439" s="2">
        <f t="shared" si="38"/>
        <v>0</v>
      </c>
      <c r="I2439" s="2" t="s">
        <v>113</v>
      </c>
      <c r="J2439" s="2" t="s">
        <v>59</v>
      </c>
    </row>
    <row r="2440" ht="19" customHeight="1" spans="1:10">
      <c r="A2440" s="2">
        <v>7</v>
      </c>
      <c r="B2440" s="2" t="s">
        <v>203</v>
      </c>
      <c r="C2440" s="2" t="s">
        <v>179</v>
      </c>
      <c r="D2440" s="3">
        <v>39096.77</v>
      </c>
      <c r="E2440" s="3">
        <v>30435.6</v>
      </c>
      <c r="F2440" s="2">
        <v>0</v>
      </c>
      <c r="G2440" s="2">
        <v>0</v>
      </c>
      <c r="H2440" s="2">
        <f t="shared" si="38"/>
        <v>0</v>
      </c>
      <c r="I2440" s="2" t="s">
        <v>59</v>
      </c>
      <c r="J2440" s="2" t="s">
        <v>59</v>
      </c>
    </row>
    <row r="2441" ht="19" customHeight="1" spans="1:10">
      <c r="A2441" s="2">
        <v>7</v>
      </c>
      <c r="B2441" s="2" t="s">
        <v>204</v>
      </c>
      <c r="C2441" s="2" t="s">
        <v>179</v>
      </c>
      <c r="D2441" s="3">
        <v>21212.9</v>
      </c>
      <c r="E2441" s="3">
        <v>10436.3</v>
      </c>
      <c r="F2441" s="2">
        <v>0</v>
      </c>
      <c r="G2441" s="2">
        <v>0</v>
      </c>
      <c r="H2441" s="2">
        <f t="shared" si="38"/>
        <v>0</v>
      </c>
      <c r="I2441" s="2" t="s">
        <v>59</v>
      </c>
      <c r="J2441" s="2" t="s">
        <v>59</v>
      </c>
    </row>
    <row r="2442" ht="19" customHeight="1" spans="1:10">
      <c r="A2442" s="2">
        <v>7</v>
      </c>
      <c r="B2442" s="2" t="s">
        <v>208</v>
      </c>
      <c r="C2442" s="2" t="s">
        <v>179</v>
      </c>
      <c r="D2442" s="3">
        <v>41232.26</v>
      </c>
      <c r="E2442" s="3">
        <v>37949.8</v>
      </c>
      <c r="F2442" s="2">
        <v>0</v>
      </c>
      <c r="G2442" s="2">
        <v>2</v>
      </c>
      <c r="H2442" s="2">
        <f t="shared" si="38"/>
        <v>0</v>
      </c>
      <c r="I2442" s="2" t="s">
        <v>113</v>
      </c>
      <c r="J2442" s="2" t="s">
        <v>59</v>
      </c>
    </row>
    <row r="2443" ht="19" customHeight="1" spans="1:10">
      <c r="A2443" s="2">
        <v>7</v>
      </c>
      <c r="B2443" s="2" t="s">
        <v>209</v>
      </c>
      <c r="C2443" s="2" t="s">
        <v>179</v>
      </c>
      <c r="D2443" s="3">
        <v>25941.94</v>
      </c>
      <c r="E2443" s="3">
        <v>25519.6</v>
      </c>
      <c r="F2443" s="2">
        <v>0</v>
      </c>
      <c r="G2443" s="2">
        <v>1</v>
      </c>
      <c r="H2443" s="2">
        <f t="shared" si="38"/>
        <v>0</v>
      </c>
      <c r="I2443" s="2" t="s">
        <v>113</v>
      </c>
      <c r="J2443" s="2" t="s">
        <v>59</v>
      </c>
    </row>
    <row r="2444" ht="19" customHeight="1" spans="1:10">
      <c r="A2444" s="2">
        <v>7</v>
      </c>
      <c r="B2444" s="2" t="s">
        <v>212</v>
      </c>
      <c r="C2444" s="2" t="s">
        <v>179</v>
      </c>
      <c r="D2444" s="3">
        <v>41032.26</v>
      </c>
      <c r="E2444" s="3">
        <v>22100.9</v>
      </c>
      <c r="F2444" s="2">
        <v>0</v>
      </c>
      <c r="G2444" s="2">
        <v>0</v>
      </c>
      <c r="H2444" s="2">
        <f t="shared" si="38"/>
        <v>0</v>
      </c>
      <c r="I2444" s="2" t="s">
        <v>59</v>
      </c>
      <c r="J2444" s="2" t="s">
        <v>59</v>
      </c>
    </row>
    <row r="2445" ht="19" customHeight="1" spans="1:10">
      <c r="A2445" s="2">
        <v>7</v>
      </c>
      <c r="B2445" s="2" t="s">
        <v>213</v>
      </c>
      <c r="C2445" s="2" t="s">
        <v>179</v>
      </c>
      <c r="D2445" s="3">
        <v>14516.13</v>
      </c>
      <c r="E2445" s="3">
        <v>9157.2</v>
      </c>
      <c r="F2445" s="2">
        <v>0</v>
      </c>
      <c r="G2445" s="2">
        <v>0</v>
      </c>
      <c r="H2445" s="2">
        <f t="shared" si="38"/>
        <v>0</v>
      </c>
      <c r="I2445" s="2" t="s">
        <v>59</v>
      </c>
      <c r="J2445" s="2" t="s">
        <v>59</v>
      </c>
    </row>
    <row r="2446" ht="19" customHeight="1" spans="1:10">
      <c r="A2446" s="2">
        <v>7</v>
      </c>
      <c r="B2446" s="2" t="s">
        <v>214</v>
      </c>
      <c r="C2446" s="2" t="s">
        <v>179</v>
      </c>
      <c r="D2446" s="3">
        <v>14516.13</v>
      </c>
      <c r="E2446" s="3">
        <v>1887.4</v>
      </c>
      <c r="F2446" s="2">
        <v>0</v>
      </c>
      <c r="G2446" s="2">
        <v>0</v>
      </c>
      <c r="H2446" s="2">
        <f t="shared" si="38"/>
        <v>0</v>
      </c>
      <c r="I2446" s="2" t="s">
        <v>59</v>
      </c>
      <c r="J2446" s="2" t="s">
        <v>59</v>
      </c>
    </row>
    <row r="2447" ht="19" customHeight="1" spans="1:10">
      <c r="A2447" s="2">
        <v>7</v>
      </c>
      <c r="B2447" s="2" t="s">
        <v>215</v>
      </c>
      <c r="C2447" s="2" t="s">
        <v>179</v>
      </c>
      <c r="D2447" s="3">
        <v>39290.33</v>
      </c>
      <c r="E2447" s="3">
        <v>38055.7</v>
      </c>
      <c r="F2447" s="2">
        <v>0</v>
      </c>
      <c r="G2447" s="2">
        <v>0</v>
      </c>
      <c r="H2447" s="2">
        <f t="shared" si="38"/>
        <v>0</v>
      </c>
      <c r="I2447" s="2" t="s">
        <v>113</v>
      </c>
      <c r="J2447" s="2" t="s">
        <v>59</v>
      </c>
    </row>
    <row r="2448" ht="19" customHeight="1" spans="1:10">
      <c r="A2448" s="2">
        <v>7</v>
      </c>
      <c r="B2448" s="2" t="s">
        <v>218</v>
      </c>
      <c r="C2448" s="2" t="s">
        <v>179</v>
      </c>
      <c r="D2448" s="3">
        <v>24580.65</v>
      </c>
      <c r="E2448" s="3">
        <v>39361.8</v>
      </c>
      <c r="F2448" s="2">
        <v>2</v>
      </c>
      <c r="G2448" s="2">
        <v>2</v>
      </c>
      <c r="H2448" s="2">
        <f t="shared" si="38"/>
        <v>0</v>
      </c>
      <c r="I2448" s="2" t="s">
        <v>113</v>
      </c>
      <c r="J2448" s="2" t="s">
        <v>59</v>
      </c>
    </row>
    <row r="2449" ht="19" customHeight="1" spans="1:10">
      <c r="A2449" s="2">
        <v>7</v>
      </c>
      <c r="B2449" s="2" t="s">
        <v>221</v>
      </c>
      <c r="C2449" s="2" t="s">
        <v>179</v>
      </c>
      <c r="D2449" s="3">
        <v>41419.35</v>
      </c>
      <c r="E2449" s="3">
        <v>29361</v>
      </c>
      <c r="F2449" s="2">
        <v>0</v>
      </c>
      <c r="G2449" s="2">
        <v>1</v>
      </c>
      <c r="H2449" s="2">
        <f t="shared" si="38"/>
        <v>0</v>
      </c>
      <c r="I2449" s="2" t="s">
        <v>113</v>
      </c>
      <c r="J2449" s="2" t="s">
        <v>59</v>
      </c>
    </row>
    <row r="2450" ht="19" customHeight="1" spans="1:10">
      <c r="A2450" s="2">
        <v>7</v>
      </c>
      <c r="B2450" s="2" t="s">
        <v>222</v>
      </c>
      <c r="C2450" s="2" t="s">
        <v>179</v>
      </c>
      <c r="D2450" s="3">
        <v>29425.8</v>
      </c>
      <c r="E2450" s="3">
        <v>31122.4</v>
      </c>
      <c r="F2450" s="2">
        <v>0</v>
      </c>
      <c r="G2450" s="2">
        <v>0</v>
      </c>
      <c r="H2450" s="2">
        <f t="shared" si="38"/>
        <v>0</v>
      </c>
      <c r="I2450" s="2" t="s">
        <v>113</v>
      </c>
      <c r="J2450" s="2" t="s">
        <v>59</v>
      </c>
    </row>
    <row r="2451" ht="19" customHeight="1" spans="1:10">
      <c r="A2451" s="2">
        <v>7</v>
      </c>
      <c r="B2451" s="2" t="s">
        <v>62</v>
      </c>
      <c r="C2451" s="2" t="s">
        <v>179</v>
      </c>
      <c r="D2451" s="3">
        <v>37354.84</v>
      </c>
      <c r="E2451" s="3">
        <v>43194.9</v>
      </c>
      <c r="F2451" s="2">
        <v>0</v>
      </c>
      <c r="G2451" s="2">
        <v>1</v>
      </c>
      <c r="H2451" s="2">
        <f t="shared" si="38"/>
        <v>0</v>
      </c>
      <c r="I2451" s="2" t="s">
        <v>113</v>
      </c>
      <c r="J2451" s="2" t="s">
        <v>59</v>
      </c>
    </row>
    <row r="2452" ht="19" customHeight="1" spans="1:10">
      <c r="A2452" s="2">
        <v>7</v>
      </c>
      <c r="B2452" s="2" t="s">
        <v>3035</v>
      </c>
      <c r="C2452" s="2" t="s">
        <v>179</v>
      </c>
      <c r="D2452" s="3">
        <v>33677.42</v>
      </c>
      <c r="E2452" s="3">
        <v>9504.8</v>
      </c>
      <c r="F2452" s="2">
        <v>0</v>
      </c>
      <c r="G2452" s="2">
        <v>0</v>
      </c>
      <c r="H2452" s="2">
        <f t="shared" si="38"/>
        <v>0</v>
      </c>
      <c r="I2452" s="2" t="s">
        <v>59</v>
      </c>
      <c r="J2452" s="2" t="s">
        <v>59</v>
      </c>
    </row>
    <row r="2453" ht="19" customHeight="1" spans="1:10">
      <c r="A2453" s="2">
        <v>7</v>
      </c>
      <c r="B2453" s="2" t="s">
        <v>223</v>
      </c>
      <c r="C2453" s="2" t="s">
        <v>179</v>
      </c>
      <c r="D2453" s="3">
        <v>24774.19</v>
      </c>
      <c r="E2453" s="3">
        <v>35342.9</v>
      </c>
      <c r="F2453" s="2">
        <v>1</v>
      </c>
      <c r="G2453" s="2">
        <v>2</v>
      </c>
      <c r="H2453" s="2">
        <f t="shared" si="38"/>
        <v>0</v>
      </c>
      <c r="I2453" s="2" t="s">
        <v>113</v>
      </c>
      <c r="J2453" s="2" t="s">
        <v>59</v>
      </c>
    </row>
    <row r="2454" ht="19" customHeight="1" spans="1:10">
      <c r="A2454" s="2">
        <v>7</v>
      </c>
      <c r="B2454" s="2" t="s">
        <v>463</v>
      </c>
      <c r="C2454" s="2" t="s">
        <v>179</v>
      </c>
      <c r="D2454" s="3">
        <v>33451.61</v>
      </c>
      <c r="E2454" s="3">
        <v>15747.2</v>
      </c>
      <c r="F2454" s="2">
        <v>0</v>
      </c>
      <c r="G2454" s="2">
        <v>0</v>
      </c>
      <c r="H2454" s="2">
        <f t="shared" si="38"/>
        <v>0</v>
      </c>
      <c r="I2454" s="2" t="s">
        <v>59</v>
      </c>
      <c r="J2454" s="2" t="s">
        <v>59</v>
      </c>
    </row>
    <row r="2455" ht="19" customHeight="1" spans="1:10">
      <c r="A2455" s="2">
        <v>7</v>
      </c>
      <c r="B2455" s="2" t="s">
        <v>3501</v>
      </c>
      <c r="C2455" s="2" t="s">
        <v>179</v>
      </c>
      <c r="D2455" s="3">
        <v>23999.99</v>
      </c>
      <c r="E2455" s="3">
        <v>41180.6</v>
      </c>
      <c r="F2455" s="2">
        <v>2</v>
      </c>
      <c r="G2455" s="2">
        <v>2</v>
      </c>
      <c r="H2455" s="2">
        <f t="shared" si="38"/>
        <v>0</v>
      </c>
      <c r="I2455" s="2" t="s">
        <v>113</v>
      </c>
      <c r="J2455" s="2" t="s">
        <v>59</v>
      </c>
    </row>
    <row r="2456" ht="19" customHeight="1" spans="1:10">
      <c r="A2456" s="2">
        <v>7</v>
      </c>
      <c r="B2456" s="2" t="s">
        <v>224</v>
      </c>
      <c r="C2456" s="2" t="s">
        <v>179</v>
      </c>
      <c r="D2456" s="3">
        <v>18000</v>
      </c>
      <c r="E2456" s="3">
        <v>5976.3</v>
      </c>
      <c r="F2456" s="2">
        <v>0</v>
      </c>
      <c r="G2456" s="2">
        <v>0</v>
      </c>
      <c r="H2456" s="2">
        <f t="shared" si="38"/>
        <v>0</v>
      </c>
      <c r="I2456" s="2" t="s">
        <v>59</v>
      </c>
      <c r="J2456" s="2" t="s">
        <v>59</v>
      </c>
    </row>
    <row r="2457" ht="19" customHeight="1" spans="1:10">
      <c r="A2457" s="2">
        <v>7</v>
      </c>
      <c r="B2457" s="2" t="s">
        <v>229</v>
      </c>
      <c r="C2457" s="2" t="s">
        <v>179</v>
      </c>
      <c r="D2457" s="3">
        <v>11612.9</v>
      </c>
      <c r="E2457" s="3">
        <v>3417.6</v>
      </c>
      <c r="F2457" s="2">
        <v>0</v>
      </c>
      <c r="G2457" s="2">
        <v>0</v>
      </c>
      <c r="H2457" s="2">
        <f t="shared" si="38"/>
        <v>0</v>
      </c>
      <c r="I2457" s="2" t="s">
        <v>59</v>
      </c>
      <c r="J2457" s="2" t="s">
        <v>59</v>
      </c>
    </row>
    <row r="2458" ht="19" customHeight="1" spans="1:10">
      <c r="A2458" s="2">
        <v>7</v>
      </c>
      <c r="B2458" s="2" t="s">
        <v>232</v>
      </c>
      <c r="C2458" s="2" t="s">
        <v>179</v>
      </c>
      <c r="D2458" s="3">
        <v>8333.33</v>
      </c>
      <c r="E2458" s="3">
        <v>1789.6</v>
      </c>
      <c r="F2458" s="2">
        <v>0</v>
      </c>
      <c r="G2458" s="2">
        <v>0</v>
      </c>
      <c r="H2458" s="2">
        <f t="shared" si="38"/>
        <v>0</v>
      </c>
      <c r="I2458" s="2" t="s">
        <v>59</v>
      </c>
      <c r="J2458" s="2" t="s">
        <v>59</v>
      </c>
    </row>
    <row r="2459" ht="19" customHeight="1" spans="1:10">
      <c r="A2459" s="2">
        <v>7</v>
      </c>
      <c r="B2459" s="2" t="s">
        <v>234</v>
      </c>
      <c r="C2459" s="2" t="s">
        <v>179</v>
      </c>
      <c r="D2459" s="3">
        <v>8333.33</v>
      </c>
      <c r="E2459" s="3">
        <v>2669.7</v>
      </c>
      <c r="F2459" s="2">
        <v>0</v>
      </c>
      <c r="G2459" s="2">
        <v>0</v>
      </c>
      <c r="H2459" s="2">
        <f t="shared" si="38"/>
        <v>0</v>
      </c>
      <c r="I2459" s="2" t="s">
        <v>59</v>
      </c>
      <c r="J2459" s="2" t="s">
        <v>59</v>
      </c>
    </row>
    <row r="2460" ht="19" customHeight="1" spans="1:10">
      <c r="A2460" s="2">
        <v>7</v>
      </c>
      <c r="B2460" s="2" t="s">
        <v>236</v>
      </c>
      <c r="C2460" s="2" t="s">
        <v>179</v>
      </c>
      <c r="D2460" s="3">
        <v>35000</v>
      </c>
      <c r="E2460" s="3">
        <v>37100.1</v>
      </c>
      <c r="F2460" s="2">
        <v>0</v>
      </c>
      <c r="G2460" s="2">
        <v>0</v>
      </c>
      <c r="H2460" s="2">
        <f t="shared" si="38"/>
        <v>0</v>
      </c>
      <c r="I2460" s="2" t="s">
        <v>113</v>
      </c>
      <c r="J2460" s="2" t="s">
        <v>59</v>
      </c>
    </row>
    <row r="2461" ht="19" customHeight="1" spans="1:10">
      <c r="A2461" s="2">
        <v>7</v>
      </c>
      <c r="B2461" s="2" t="s">
        <v>240</v>
      </c>
      <c r="C2461" s="2" t="s">
        <v>179</v>
      </c>
      <c r="D2461" s="3">
        <v>21000</v>
      </c>
      <c r="E2461" s="3">
        <v>48273.3</v>
      </c>
      <c r="F2461" s="2">
        <v>9</v>
      </c>
      <c r="G2461" s="2">
        <v>5</v>
      </c>
      <c r="H2461" s="2">
        <f t="shared" si="38"/>
        <v>4</v>
      </c>
      <c r="I2461" s="2" t="s">
        <v>113</v>
      </c>
      <c r="J2461" s="2" t="s">
        <v>59</v>
      </c>
    </row>
    <row r="2462" ht="19" customHeight="1" spans="1:10">
      <c r="A2462" s="2">
        <v>7</v>
      </c>
      <c r="B2462" s="2" t="s">
        <v>242</v>
      </c>
      <c r="C2462" s="2" t="s">
        <v>179</v>
      </c>
      <c r="D2462" s="3">
        <v>35000</v>
      </c>
      <c r="E2462" s="3">
        <v>44562.3</v>
      </c>
      <c r="F2462" s="2">
        <v>1</v>
      </c>
      <c r="G2462" s="2">
        <v>1</v>
      </c>
      <c r="H2462" s="2">
        <f t="shared" si="38"/>
        <v>0</v>
      </c>
      <c r="I2462" s="2" t="s">
        <v>113</v>
      </c>
      <c r="J2462" s="2" t="s">
        <v>59</v>
      </c>
    </row>
    <row r="2463" ht="19" customHeight="1" spans="1:10">
      <c r="A2463" s="2">
        <v>7</v>
      </c>
      <c r="B2463" s="2" t="s">
        <v>243</v>
      </c>
      <c r="C2463" s="2" t="s">
        <v>179</v>
      </c>
      <c r="D2463" s="3">
        <v>22258.06</v>
      </c>
      <c r="E2463" s="3">
        <v>31252.1</v>
      </c>
      <c r="F2463" s="2">
        <v>1</v>
      </c>
      <c r="G2463" s="2">
        <v>1</v>
      </c>
      <c r="H2463" s="2">
        <f t="shared" si="38"/>
        <v>0</v>
      </c>
      <c r="I2463" s="2" t="s">
        <v>113</v>
      </c>
      <c r="J2463" s="2" t="s">
        <v>59</v>
      </c>
    </row>
    <row r="2464" ht="19" customHeight="1" spans="1:10">
      <c r="A2464" s="2">
        <v>7</v>
      </c>
      <c r="B2464" s="2" t="s">
        <v>246</v>
      </c>
      <c r="C2464" s="2" t="s">
        <v>179</v>
      </c>
      <c r="D2464" s="3">
        <v>9333.33</v>
      </c>
      <c r="E2464" s="3">
        <v>431.8</v>
      </c>
      <c r="F2464" s="2">
        <v>0</v>
      </c>
      <c r="G2464" s="2">
        <v>0</v>
      </c>
      <c r="H2464" s="2">
        <f t="shared" si="38"/>
        <v>0</v>
      </c>
      <c r="I2464" s="2" t="s">
        <v>59</v>
      </c>
      <c r="J2464" s="2" t="s">
        <v>59</v>
      </c>
    </row>
    <row r="2465" ht="19" customHeight="1" spans="1:10">
      <c r="A2465" s="2">
        <v>7</v>
      </c>
      <c r="B2465" s="2" t="s">
        <v>248</v>
      </c>
      <c r="C2465" s="2" t="s">
        <v>179</v>
      </c>
      <c r="D2465" s="3">
        <v>23569.9</v>
      </c>
      <c r="E2465" s="3">
        <v>22998.4</v>
      </c>
      <c r="F2465" s="2">
        <v>0</v>
      </c>
      <c r="G2465" s="2">
        <v>0</v>
      </c>
      <c r="H2465" s="2">
        <f t="shared" si="38"/>
        <v>0</v>
      </c>
      <c r="I2465" s="2" t="s">
        <v>113</v>
      </c>
      <c r="J2465" s="2" t="s">
        <v>59</v>
      </c>
    </row>
    <row r="2466" ht="19" customHeight="1" spans="1:10">
      <c r="A2466" s="2">
        <v>7</v>
      </c>
      <c r="B2466" s="2" t="s">
        <v>251</v>
      </c>
      <c r="C2466" s="2" t="s">
        <v>179</v>
      </c>
      <c r="D2466" s="3">
        <v>9500</v>
      </c>
      <c r="E2466" s="3">
        <v>3697.7</v>
      </c>
      <c r="F2466" s="2">
        <v>0</v>
      </c>
      <c r="G2466" s="2">
        <v>0</v>
      </c>
      <c r="H2466" s="2">
        <f t="shared" si="38"/>
        <v>0</v>
      </c>
      <c r="I2466" s="2" t="s">
        <v>59</v>
      </c>
      <c r="J2466" s="2" t="s">
        <v>59</v>
      </c>
    </row>
    <row r="2467" ht="19" customHeight="1" spans="1:10">
      <c r="A2467" s="2">
        <v>7</v>
      </c>
      <c r="B2467" s="2" t="s">
        <v>252</v>
      </c>
      <c r="C2467" s="2" t="s">
        <v>179</v>
      </c>
      <c r="D2467" s="3">
        <v>4516.13</v>
      </c>
      <c r="E2467" s="3">
        <v>1257.6</v>
      </c>
      <c r="F2467" s="2">
        <v>0</v>
      </c>
      <c r="G2467" s="2">
        <v>0</v>
      </c>
      <c r="H2467" s="2">
        <f t="shared" si="38"/>
        <v>0</v>
      </c>
      <c r="I2467" s="2" t="s">
        <v>59</v>
      </c>
      <c r="J2467" s="2" t="s">
        <v>59</v>
      </c>
    </row>
    <row r="2468" ht="19" customHeight="1" spans="1:10">
      <c r="A2468" s="2">
        <v>7</v>
      </c>
      <c r="B2468" s="2" t="s">
        <v>254</v>
      </c>
      <c r="C2468" s="2" t="s">
        <v>179</v>
      </c>
      <c r="D2468" s="3">
        <v>21000</v>
      </c>
      <c r="E2468" s="3">
        <v>26684.1</v>
      </c>
      <c r="F2468" s="2">
        <v>1</v>
      </c>
      <c r="G2468" s="2">
        <v>1</v>
      </c>
      <c r="H2468" s="2">
        <f t="shared" si="38"/>
        <v>0</v>
      </c>
      <c r="I2468" s="2" t="s">
        <v>113</v>
      </c>
      <c r="J2468" s="2" t="s">
        <v>59</v>
      </c>
    </row>
    <row r="2469" ht="19" customHeight="1" spans="1:10">
      <c r="A2469" s="2">
        <v>7</v>
      </c>
      <c r="B2469" s="2" t="s">
        <v>255</v>
      </c>
      <c r="C2469" s="2" t="s">
        <v>179</v>
      </c>
      <c r="D2469" s="3">
        <v>5000</v>
      </c>
      <c r="E2469" s="3">
        <v>199.3</v>
      </c>
      <c r="F2469" s="2">
        <v>0</v>
      </c>
      <c r="G2469" s="2">
        <v>0</v>
      </c>
      <c r="H2469" s="2">
        <f t="shared" si="38"/>
        <v>0</v>
      </c>
      <c r="I2469" s="2" t="s">
        <v>59</v>
      </c>
      <c r="J2469" s="2" t="s">
        <v>59</v>
      </c>
    </row>
    <row r="2470" ht="19" customHeight="1" spans="1:10">
      <c r="A2470" s="2">
        <v>7</v>
      </c>
      <c r="B2470" s="2" t="s">
        <v>258</v>
      </c>
      <c r="C2470" s="2" t="s">
        <v>179</v>
      </c>
      <c r="D2470" s="3">
        <v>10483.87</v>
      </c>
      <c r="E2470" s="3">
        <v>16806.52</v>
      </c>
      <c r="F2470" s="2">
        <v>1</v>
      </c>
      <c r="G2470" s="2">
        <v>0</v>
      </c>
      <c r="H2470" s="2">
        <f t="shared" si="38"/>
        <v>1</v>
      </c>
      <c r="I2470" s="2" t="s">
        <v>113</v>
      </c>
      <c r="J2470" s="2" t="s">
        <v>59</v>
      </c>
    </row>
    <row r="2471" ht="19" customHeight="1" spans="1:10">
      <c r="A2471" s="2">
        <v>7</v>
      </c>
      <c r="B2471" s="2" t="s">
        <v>261</v>
      </c>
      <c r="C2471" s="2" t="s">
        <v>179</v>
      </c>
      <c r="D2471" s="3">
        <v>483.87</v>
      </c>
      <c r="E2471" s="3">
        <v>562.1</v>
      </c>
      <c r="F2471" s="2">
        <v>0</v>
      </c>
      <c r="G2471" s="2">
        <v>0</v>
      </c>
      <c r="H2471" s="2">
        <f t="shared" si="38"/>
        <v>0</v>
      </c>
      <c r="I2471" s="2" t="s">
        <v>113</v>
      </c>
      <c r="J2471" s="2" t="s">
        <v>59</v>
      </c>
    </row>
    <row r="2472" ht="19" customHeight="1" spans="1:10">
      <c r="A2472" s="2">
        <v>7</v>
      </c>
      <c r="B2472" s="2" t="s">
        <v>263</v>
      </c>
      <c r="C2472" s="2" t="s">
        <v>179</v>
      </c>
      <c r="D2472" s="3">
        <v>21000</v>
      </c>
      <c r="E2472" s="3">
        <v>39572</v>
      </c>
      <c r="F2472" s="2">
        <v>6</v>
      </c>
      <c r="G2472" s="2">
        <v>4</v>
      </c>
      <c r="H2472" s="2">
        <f t="shared" si="38"/>
        <v>2</v>
      </c>
      <c r="I2472" s="2" t="s">
        <v>113</v>
      </c>
      <c r="J2472" s="2" t="s">
        <v>59</v>
      </c>
    </row>
    <row r="2473" ht="19" customHeight="1" spans="1:10">
      <c r="A2473" s="2">
        <v>7</v>
      </c>
      <c r="B2473" s="2" t="s">
        <v>264</v>
      </c>
      <c r="C2473" s="2" t="s">
        <v>179</v>
      </c>
      <c r="D2473" s="3">
        <v>12774.19</v>
      </c>
      <c r="E2473" s="3">
        <v>18513.9</v>
      </c>
      <c r="F2473" s="2">
        <v>1</v>
      </c>
      <c r="G2473" s="2">
        <v>1</v>
      </c>
      <c r="H2473" s="2">
        <f t="shared" si="38"/>
        <v>0</v>
      </c>
      <c r="I2473" s="2" t="s">
        <v>113</v>
      </c>
      <c r="J2473" s="2" t="s">
        <v>59</v>
      </c>
    </row>
    <row r="2474" ht="19" customHeight="1" spans="1:10">
      <c r="A2474" s="2">
        <v>7</v>
      </c>
      <c r="B2474" s="2" t="s">
        <v>267</v>
      </c>
      <c r="C2474" s="2" t="s">
        <v>179</v>
      </c>
      <c r="D2474" s="3">
        <v>21000</v>
      </c>
      <c r="E2474" s="3">
        <v>25030.9</v>
      </c>
      <c r="F2474" s="2">
        <v>1</v>
      </c>
      <c r="G2474" s="2">
        <v>1</v>
      </c>
      <c r="H2474" s="2">
        <f t="shared" si="38"/>
        <v>0</v>
      </c>
      <c r="I2474" s="2" t="s">
        <v>113</v>
      </c>
      <c r="J2474" s="2" t="s">
        <v>59</v>
      </c>
    </row>
    <row r="2475" ht="19" customHeight="1" spans="1:10">
      <c r="A2475" s="2">
        <v>7</v>
      </c>
      <c r="B2475" s="2" t="s">
        <v>425</v>
      </c>
      <c r="C2475" s="2" t="s">
        <v>179</v>
      </c>
      <c r="D2475" s="3">
        <v>21000</v>
      </c>
      <c r="E2475" s="3">
        <v>21813.5</v>
      </c>
      <c r="F2475" s="2">
        <v>0</v>
      </c>
      <c r="G2475" s="2">
        <v>0</v>
      </c>
      <c r="H2475" s="2">
        <f t="shared" si="38"/>
        <v>0</v>
      </c>
      <c r="I2475" s="2" t="s">
        <v>113</v>
      </c>
      <c r="J2475" s="2" t="s">
        <v>59</v>
      </c>
    </row>
    <row r="2476" ht="19" customHeight="1" spans="1:10">
      <c r="A2476" s="2">
        <v>7</v>
      </c>
      <c r="B2476" s="2" t="s">
        <v>269</v>
      </c>
      <c r="C2476" s="2" t="s">
        <v>179</v>
      </c>
      <c r="D2476" s="3">
        <v>21000</v>
      </c>
      <c r="E2476" s="3">
        <v>44093.4</v>
      </c>
      <c r="F2476" s="2">
        <v>7</v>
      </c>
      <c r="G2476" s="2">
        <v>5</v>
      </c>
      <c r="H2476" s="2">
        <f t="shared" si="38"/>
        <v>2</v>
      </c>
      <c r="I2476" s="2" t="s">
        <v>113</v>
      </c>
      <c r="J2476" s="2" t="s">
        <v>59</v>
      </c>
    </row>
    <row r="2477" ht="19" customHeight="1" spans="1:10">
      <c r="A2477" s="2">
        <v>7</v>
      </c>
      <c r="B2477" s="2" t="s">
        <v>271</v>
      </c>
      <c r="C2477" s="2" t="s">
        <v>179</v>
      </c>
      <c r="D2477" s="3">
        <v>21000</v>
      </c>
      <c r="E2477" s="3">
        <v>25284</v>
      </c>
      <c r="F2477" s="2">
        <v>1</v>
      </c>
      <c r="G2477" s="2">
        <v>1</v>
      </c>
      <c r="H2477" s="2">
        <f t="shared" si="38"/>
        <v>0</v>
      </c>
      <c r="I2477" s="2" t="s">
        <v>113</v>
      </c>
      <c r="J2477" s="2" t="s">
        <v>59</v>
      </c>
    </row>
    <row r="2478" ht="19" customHeight="1" spans="1:10">
      <c r="A2478" s="2">
        <v>7</v>
      </c>
      <c r="B2478" s="2" t="s">
        <v>272</v>
      </c>
      <c r="C2478" s="2" t="s">
        <v>179</v>
      </c>
      <c r="D2478" s="3">
        <v>21000</v>
      </c>
      <c r="E2478" s="3">
        <v>42134.2</v>
      </c>
      <c r="F2478" s="2">
        <v>7</v>
      </c>
      <c r="G2478" s="2">
        <v>5</v>
      </c>
      <c r="H2478" s="2">
        <f t="shared" si="38"/>
        <v>2</v>
      </c>
      <c r="I2478" s="2" t="s">
        <v>113</v>
      </c>
      <c r="J2478" s="2" t="s">
        <v>59</v>
      </c>
    </row>
    <row r="2479" ht="19" customHeight="1" spans="1:10">
      <c r="A2479" s="2">
        <v>7</v>
      </c>
      <c r="B2479" s="2" t="s">
        <v>702</v>
      </c>
      <c r="C2479" s="2" t="s">
        <v>179</v>
      </c>
      <c r="D2479" s="3">
        <v>14516.13</v>
      </c>
      <c r="E2479" s="3">
        <v>40637.6</v>
      </c>
      <c r="F2479" s="2">
        <v>8</v>
      </c>
      <c r="G2479" s="2">
        <v>3</v>
      </c>
      <c r="H2479" s="2">
        <f t="shared" si="38"/>
        <v>5</v>
      </c>
      <c r="I2479" s="2" t="s">
        <v>113</v>
      </c>
      <c r="J2479" s="2" t="s">
        <v>59</v>
      </c>
    </row>
    <row r="2480" ht="19" customHeight="1" spans="1:10">
      <c r="A2480" s="2">
        <v>7</v>
      </c>
      <c r="B2480" s="2" t="s">
        <v>273</v>
      </c>
      <c r="C2480" s="2" t="s">
        <v>274</v>
      </c>
      <c r="D2480" s="3">
        <v>19666.67</v>
      </c>
      <c r="E2480" s="3">
        <v>21710.4</v>
      </c>
      <c r="F2480" s="2">
        <v>0</v>
      </c>
      <c r="G2480" s="2">
        <v>0</v>
      </c>
      <c r="H2480" s="2">
        <f t="shared" si="38"/>
        <v>0</v>
      </c>
      <c r="I2480" s="2" t="s">
        <v>113</v>
      </c>
      <c r="J2480" s="2" t="s">
        <v>59</v>
      </c>
    </row>
    <row r="2481" ht="19" customHeight="1" spans="1:10">
      <c r="A2481" s="2">
        <v>7</v>
      </c>
      <c r="B2481" s="2" t="s">
        <v>279</v>
      </c>
      <c r="C2481" s="2" t="s">
        <v>274</v>
      </c>
      <c r="D2481" s="3">
        <v>19000</v>
      </c>
      <c r="E2481" s="3">
        <v>19499.5</v>
      </c>
      <c r="F2481" s="2">
        <v>0</v>
      </c>
      <c r="G2481" s="2">
        <v>0</v>
      </c>
      <c r="H2481" s="2">
        <f t="shared" si="38"/>
        <v>0</v>
      </c>
      <c r="I2481" s="2" t="s">
        <v>113</v>
      </c>
      <c r="J2481" s="2" t="s">
        <v>59</v>
      </c>
    </row>
    <row r="2482" ht="19" customHeight="1" spans="1:10">
      <c r="A2482" s="2">
        <v>7</v>
      </c>
      <c r="B2482" s="2" t="s">
        <v>3504</v>
      </c>
      <c r="C2482" s="2" t="s">
        <v>274</v>
      </c>
      <c r="D2482" s="3">
        <v>16451.61</v>
      </c>
      <c r="E2482" s="3">
        <v>18532.2</v>
      </c>
      <c r="F2482" s="2">
        <v>0</v>
      </c>
      <c r="G2482" s="2">
        <v>0</v>
      </c>
      <c r="H2482" s="2">
        <f t="shared" si="38"/>
        <v>0</v>
      </c>
      <c r="I2482" s="2" t="s">
        <v>113</v>
      </c>
      <c r="J2482" s="2" t="s">
        <v>59</v>
      </c>
    </row>
    <row r="2483" ht="19" customHeight="1" spans="1:10">
      <c r="A2483" s="2">
        <v>7</v>
      </c>
      <c r="B2483" s="2" t="s">
        <v>3652</v>
      </c>
      <c r="C2483" s="2" t="s">
        <v>274</v>
      </c>
      <c r="D2483" s="3">
        <v>17725.81</v>
      </c>
      <c r="E2483" s="3">
        <v>20108.3</v>
      </c>
      <c r="F2483" s="2">
        <v>0</v>
      </c>
      <c r="G2483" s="2">
        <v>0</v>
      </c>
      <c r="H2483" s="2">
        <f t="shared" si="38"/>
        <v>0</v>
      </c>
      <c r="I2483" s="2" t="s">
        <v>113</v>
      </c>
      <c r="J2483" s="2" t="s">
        <v>59</v>
      </c>
    </row>
    <row r="2484" ht="19" customHeight="1" spans="1:10">
      <c r="A2484" s="2">
        <v>7</v>
      </c>
      <c r="B2484" s="2" t="s">
        <v>280</v>
      </c>
      <c r="C2484" s="2" t="s">
        <v>274</v>
      </c>
      <c r="D2484" s="3">
        <v>19500</v>
      </c>
      <c r="E2484" s="3">
        <v>17194.5</v>
      </c>
      <c r="F2484" s="2">
        <v>0</v>
      </c>
      <c r="G2484" s="2">
        <v>0</v>
      </c>
      <c r="H2484" s="2">
        <f t="shared" si="38"/>
        <v>0</v>
      </c>
      <c r="I2484" s="2" t="s">
        <v>113</v>
      </c>
      <c r="J2484" s="2" t="s">
        <v>59</v>
      </c>
    </row>
    <row r="2485" ht="19" customHeight="1" spans="1:10">
      <c r="A2485" s="2">
        <v>7</v>
      </c>
      <c r="B2485" s="2" t="s">
        <v>3656</v>
      </c>
      <c r="C2485" s="2" t="s">
        <v>274</v>
      </c>
      <c r="D2485" s="3">
        <v>17225.81</v>
      </c>
      <c r="E2485" s="3">
        <v>15636.2</v>
      </c>
      <c r="F2485" s="2">
        <v>0</v>
      </c>
      <c r="G2485" s="2">
        <v>0</v>
      </c>
      <c r="H2485" s="2">
        <f t="shared" si="38"/>
        <v>0</v>
      </c>
      <c r="I2485" s="2" t="s">
        <v>59</v>
      </c>
      <c r="J2485" s="2" t="s">
        <v>59</v>
      </c>
    </row>
    <row r="2486" ht="19" customHeight="1" spans="1:10">
      <c r="A2486" s="2">
        <v>7</v>
      </c>
      <c r="B2486" s="2" t="s">
        <v>281</v>
      </c>
      <c r="C2486" s="2" t="s">
        <v>274</v>
      </c>
      <c r="D2486" s="3">
        <v>19000</v>
      </c>
      <c r="E2486" s="3">
        <v>20784</v>
      </c>
      <c r="F2486" s="2">
        <v>0</v>
      </c>
      <c r="G2486" s="2">
        <v>0</v>
      </c>
      <c r="H2486" s="2">
        <f t="shared" si="38"/>
        <v>0</v>
      </c>
      <c r="I2486" s="2" t="s">
        <v>113</v>
      </c>
      <c r="J2486" s="2" t="s">
        <v>59</v>
      </c>
    </row>
    <row r="2487" ht="19" customHeight="1" spans="1:10">
      <c r="A2487" s="2">
        <v>7</v>
      </c>
      <c r="B2487" s="2" t="s">
        <v>283</v>
      </c>
      <c r="C2487" s="2" t="s">
        <v>274</v>
      </c>
      <c r="D2487" s="3">
        <v>21000</v>
      </c>
      <c r="E2487" s="3">
        <v>28639.9</v>
      </c>
      <c r="F2487" s="2">
        <v>2</v>
      </c>
      <c r="G2487" s="2">
        <v>0</v>
      </c>
      <c r="H2487" s="2">
        <f t="shared" si="38"/>
        <v>2</v>
      </c>
      <c r="I2487" s="2" t="s">
        <v>113</v>
      </c>
      <c r="J2487" s="2" t="s">
        <v>59</v>
      </c>
    </row>
    <row r="2488" ht="19" customHeight="1" spans="1:10">
      <c r="A2488" s="2">
        <v>7</v>
      </c>
      <c r="B2488" s="2" t="s">
        <v>286</v>
      </c>
      <c r="C2488" s="2" t="s">
        <v>274</v>
      </c>
      <c r="D2488" s="3">
        <v>19000</v>
      </c>
      <c r="E2488" s="3">
        <v>47139.85</v>
      </c>
      <c r="F2488" s="2">
        <v>5</v>
      </c>
      <c r="G2488" s="2">
        <v>2</v>
      </c>
      <c r="H2488" s="2">
        <f t="shared" si="38"/>
        <v>3</v>
      </c>
      <c r="I2488" s="2" t="s">
        <v>113</v>
      </c>
      <c r="J2488" s="2" t="s">
        <v>59</v>
      </c>
    </row>
    <row r="2489" ht="19" customHeight="1" spans="1:10">
      <c r="A2489" s="2">
        <v>7</v>
      </c>
      <c r="B2489" s="2" t="s">
        <v>288</v>
      </c>
      <c r="C2489" s="2" t="s">
        <v>274</v>
      </c>
      <c r="D2489" s="3">
        <v>21000</v>
      </c>
      <c r="E2489" s="3">
        <v>25367.8</v>
      </c>
      <c r="F2489" s="2">
        <v>1</v>
      </c>
      <c r="G2489" s="2">
        <v>0</v>
      </c>
      <c r="H2489" s="2">
        <f t="shared" si="38"/>
        <v>1</v>
      </c>
      <c r="I2489" s="2" t="s">
        <v>113</v>
      </c>
      <c r="J2489" s="2" t="s">
        <v>59</v>
      </c>
    </row>
    <row r="2490" ht="19" customHeight="1" spans="1:10">
      <c r="A2490" s="2">
        <v>7</v>
      </c>
      <c r="B2490" s="2" t="s">
        <v>289</v>
      </c>
      <c r="C2490" s="2" t="s">
        <v>274</v>
      </c>
      <c r="D2490" s="3">
        <v>19000</v>
      </c>
      <c r="E2490" s="3">
        <v>44782.09</v>
      </c>
      <c r="F2490" s="2">
        <v>5</v>
      </c>
      <c r="G2490" s="2">
        <v>2</v>
      </c>
      <c r="H2490" s="2">
        <f t="shared" si="38"/>
        <v>3</v>
      </c>
      <c r="I2490" s="2" t="s">
        <v>113</v>
      </c>
      <c r="J2490" s="2" t="s">
        <v>59</v>
      </c>
    </row>
    <row r="2491" ht="19" customHeight="1" spans="1:10">
      <c r="A2491" s="2">
        <v>7</v>
      </c>
      <c r="B2491" s="2" t="s">
        <v>290</v>
      </c>
      <c r="C2491" s="2" t="s">
        <v>274</v>
      </c>
      <c r="D2491" s="3">
        <v>19666.67</v>
      </c>
      <c r="E2491" s="3">
        <v>22847.7</v>
      </c>
      <c r="F2491" s="2">
        <v>0</v>
      </c>
      <c r="G2491" s="2">
        <v>1</v>
      </c>
      <c r="H2491" s="2">
        <f t="shared" si="38"/>
        <v>0</v>
      </c>
      <c r="I2491" s="2" t="s">
        <v>113</v>
      </c>
      <c r="J2491" s="2" t="s">
        <v>59</v>
      </c>
    </row>
    <row r="2492" ht="19" customHeight="1" spans="1:10">
      <c r="A2492" s="2">
        <v>7</v>
      </c>
      <c r="B2492" s="2" t="s">
        <v>291</v>
      </c>
      <c r="C2492" s="2" t="s">
        <v>274</v>
      </c>
      <c r="D2492" s="3">
        <v>21000</v>
      </c>
      <c r="E2492" s="3">
        <v>19607.7</v>
      </c>
      <c r="F2492" s="2">
        <v>0</v>
      </c>
      <c r="G2492" s="2">
        <v>1</v>
      </c>
      <c r="H2492" s="2">
        <f t="shared" si="38"/>
        <v>0</v>
      </c>
      <c r="I2492" s="2" t="s">
        <v>59</v>
      </c>
      <c r="J2492" s="2" t="s">
        <v>59</v>
      </c>
    </row>
    <row r="2493" ht="19" customHeight="1" spans="1:10">
      <c r="A2493" s="2">
        <v>7</v>
      </c>
      <c r="B2493" s="2" t="s">
        <v>292</v>
      </c>
      <c r="C2493" s="2" t="s">
        <v>274</v>
      </c>
      <c r="D2493" s="3">
        <v>19000</v>
      </c>
      <c r="E2493" s="3">
        <v>39142.56</v>
      </c>
      <c r="F2493" s="2">
        <v>4</v>
      </c>
      <c r="G2493" s="2">
        <v>2</v>
      </c>
      <c r="H2493" s="2">
        <f t="shared" si="38"/>
        <v>2</v>
      </c>
      <c r="I2493" s="2" t="s">
        <v>113</v>
      </c>
      <c r="J2493" s="2" t="s">
        <v>59</v>
      </c>
    </row>
    <row r="2494" ht="19" customHeight="1" spans="1:10">
      <c r="A2494" s="2">
        <v>7</v>
      </c>
      <c r="B2494" s="2" t="s">
        <v>414</v>
      </c>
      <c r="C2494" s="2" t="s">
        <v>274</v>
      </c>
      <c r="D2494" s="3">
        <v>18709.68</v>
      </c>
      <c r="E2494" s="3">
        <v>16769.51</v>
      </c>
      <c r="F2494" s="2">
        <v>0</v>
      </c>
      <c r="G2494" s="2">
        <v>0</v>
      </c>
      <c r="H2494" s="2">
        <f t="shared" si="38"/>
        <v>0</v>
      </c>
      <c r="I2494" s="2" t="s">
        <v>59</v>
      </c>
      <c r="J2494" s="2" t="s">
        <v>59</v>
      </c>
    </row>
    <row r="2495" ht="19" customHeight="1" spans="1:10">
      <c r="A2495" s="2">
        <v>7</v>
      </c>
      <c r="B2495" s="2" t="s">
        <v>298</v>
      </c>
      <c r="C2495" s="2" t="s">
        <v>274</v>
      </c>
      <c r="D2495" s="3">
        <v>21000</v>
      </c>
      <c r="E2495" s="3">
        <v>27278.1</v>
      </c>
      <c r="F2495" s="2">
        <v>2</v>
      </c>
      <c r="G2495" s="2">
        <v>2</v>
      </c>
      <c r="H2495" s="2">
        <f t="shared" si="38"/>
        <v>0</v>
      </c>
      <c r="I2495" s="2" t="s">
        <v>113</v>
      </c>
      <c r="J2495" s="2" t="s">
        <v>59</v>
      </c>
    </row>
    <row r="2496" ht="19" customHeight="1" spans="1:10">
      <c r="A2496" s="2">
        <v>7</v>
      </c>
      <c r="B2496" s="2" t="s">
        <v>299</v>
      </c>
      <c r="C2496" s="2" t="s">
        <v>274</v>
      </c>
      <c r="D2496" s="3">
        <v>1064.52</v>
      </c>
      <c r="E2496" s="3">
        <v>1808.5</v>
      </c>
      <c r="F2496" s="2">
        <v>0</v>
      </c>
      <c r="G2496" s="2">
        <v>0</v>
      </c>
      <c r="H2496" s="2">
        <f t="shared" si="38"/>
        <v>0</v>
      </c>
      <c r="I2496" s="2" t="s">
        <v>113</v>
      </c>
      <c r="J2496" s="2" t="s">
        <v>59</v>
      </c>
    </row>
    <row r="2497" ht="19" customHeight="1" spans="1:10">
      <c r="A2497" s="2">
        <v>7</v>
      </c>
      <c r="B2497" s="2" t="s">
        <v>302</v>
      </c>
      <c r="C2497" s="2" t="s">
        <v>274</v>
      </c>
      <c r="D2497" s="3">
        <v>967.74</v>
      </c>
      <c r="E2497" s="3">
        <v>2362.2</v>
      </c>
      <c r="F2497" s="2">
        <v>0</v>
      </c>
      <c r="G2497" s="2">
        <v>0</v>
      </c>
      <c r="H2497" s="2">
        <f t="shared" si="38"/>
        <v>0</v>
      </c>
      <c r="I2497" s="2" t="s">
        <v>113</v>
      </c>
      <c r="J2497" s="2" t="s">
        <v>59</v>
      </c>
    </row>
    <row r="2498" ht="19" customHeight="1" spans="1:10">
      <c r="A2498" s="2">
        <v>7</v>
      </c>
      <c r="B2498" s="2" t="s">
        <v>308</v>
      </c>
      <c r="C2498" s="2" t="s">
        <v>274</v>
      </c>
      <c r="D2498" s="3">
        <v>21000</v>
      </c>
      <c r="E2498" s="3">
        <v>31290.4</v>
      </c>
      <c r="F2498" s="2">
        <v>3</v>
      </c>
      <c r="G2498" s="2">
        <v>2</v>
      </c>
      <c r="H2498" s="2">
        <f t="shared" ref="H2498:H2561" si="39">MAX(0,F2498-G2498)</f>
        <v>1</v>
      </c>
      <c r="I2498" s="2" t="s">
        <v>113</v>
      </c>
      <c r="J2498" s="2" t="s">
        <v>59</v>
      </c>
    </row>
    <row r="2499" ht="19" customHeight="1" spans="1:10">
      <c r="A2499" s="2">
        <v>7</v>
      </c>
      <c r="B2499" s="2" t="s">
        <v>309</v>
      </c>
      <c r="C2499" s="2" t="s">
        <v>274</v>
      </c>
      <c r="D2499" s="3">
        <v>12580.65</v>
      </c>
      <c r="E2499" s="3">
        <v>28062.1</v>
      </c>
      <c r="F2499" s="2">
        <v>5</v>
      </c>
      <c r="G2499" s="2">
        <v>2</v>
      </c>
      <c r="H2499" s="2">
        <f t="shared" si="39"/>
        <v>3</v>
      </c>
      <c r="I2499" s="2" t="s">
        <v>113</v>
      </c>
      <c r="J2499" s="2" t="s">
        <v>59</v>
      </c>
    </row>
    <row r="2500" ht="19" customHeight="1" spans="1:10">
      <c r="A2500" s="2">
        <v>7</v>
      </c>
      <c r="B2500" s="2" t="s">
        <v>3473</v>
      </c>
      <c r="C2500" s="2" t="s">
        <v>3104</v>
      </c>
      <c r="D2500" s="3">
        <v>21096.78</v>
      </c>
      <c r="E2500" s="3">
        <v>33355.7</v>
      </c>
      <c r="F2500" s="2">
        <v>2</v>
      </c>
      <c r="G2500" s="2">
        <v>0</v>
      </c>
      <c r="H2500" s="2">
        <f t="shared" si="39"/>
        <v>2</v>
      </c>
      <c r="I2500" s="2" t="s">
        <v>59</v>
      </c>
      <c r="J2500" s="2" t="s">
        <v>59</v>
      </c>
    </row>
    <row r="2501" ht="19" customHeight="1" spans="1:10">
      <c r="A2501" s="2">
        <v>7</v>
      </c>
      <c r="B2501" s="2" t="s">
        <v>61</v>
      </c>
      <c r="C2501" s="2" t="s">
        <v>3104</v>
      </c>
      <c r="D2501" s="3">
        <v>20709.68</v>
      </c>
      <c r="E2501" s="3">
        <v>25944.4</v>
      </c>
      <c r="F2501" s="2">
        <v>0</v>
      </c>
      <c r="G2501" s="2">
        <v>0</v>
      </c>
      <c r="H2501" s="2">
        <f t="shared" si="39"/>
        <v>0</v>
      </c>
      <c r="I2501" s="2" t="s">
        <v>59</v>
      </c>
      <c r="J2501" s="2" t="s">
        <v>59</v>
      </c>
    </row>
    <row r="2502" ht="19" customHeight="1" spans="1:10">
      <c r="A2502" s="2">
        <v>7</v>
      </c>
      <c r="B2502" s="2" t="s">
        <v>3692</v>
      </c>
      <c r="C2502" s="2" t="s">
        <v>3104</v>
      </c>
      <c r="D2502" s="3">
        <v>15833.33</v>
      </c>
      <c r="E2502" s="3">
        <v>8714.2</v>
      </c>
      <c r="F2502" s="2">
        <v>0</v>
      </c>
      <c r="G2502" s="2">
        <v>0</v>
      </c>
      <c r="H2502" s="2">
        <f t="shared" si="39"/>
        <v>0</v>
      </c>
      <c r="I2502" s="2" t="s">
        <v>59</v>
      </c>
      <c r="J2502" s="2" t="s">
        <v>59</v>
      </c>
    </row>
    <row r="2503" ht="19" customHeight="1" spans="1:10">
      <c r="A2503" s="2">
        <v>7</v>
      </c>
      <c r="B2503" s="2" t="s">
        <v>3706</v>
      </c>
      <c r="C2503" s="2" t="s">
        <v>3104</v>
      </c>
      <c r="D2503" s="3">
        <v>15833.33</v>
      </c>
      <c r="E2503" s="3">
        <v>28140</v>
      </c>
      <c r="F2503" s="2">
        <v>2</v>
      </c>
      <c r="G2503" s="2">
        <v>0</v>
      </c>
      <c r="H2503" s="2">
        <f t="shared" si="39"/>
        <v>2</v>
      </c>
      <c r="I2503" s="2" t="s">
        <v>59</v>
      </c>
      <c r="J2503" s="2" t="s">
        <v>59</v>
      </c>
    </row>
    <row r="2504" ht="19" customHeight="1" spans="1:10">
      <c r="A2504" s="2">
        <v>7</v>
      </c>
      <c r="B2504" s="2" t="s">
        <v>3255</v>
      </c>
      <c r="C2504" s="2" t="s">
        <v>3104</v>
      </c>
      <c r="D2504" s="3">
        <v>14506.46</v>
      </c>
      <c r="E2504" s="3">
        <v>29277.9</v>
      </c>
      <c r="F2504" s="2">
        <v>4</v>
      </c>
      <c r="G2504" s="2">
        <v>1</v>
      </c>
      <c r="H2504" s="2">
        <f t="shared" si="39"/>
        <v>3</v>
      </c>
      <c r="I2504" s="2" t="s">
        <v>59</v>
      </c>
      <c r="J2504" s="2" t="s">
        <v>59</v>
      </c>
    </row>
    <row r="2505" ht="19" customHeight="1" spans="1:10">
      <c r="A2505" s="2">
        <v>7</v>
      </c>
      <c r="B2505" s="2" t="s">
        <v>3725</v>
      </c>
      <c r="C2505" s="2" t="s">
        <v>3104</v>
      </c>
      <c r="D2505" s="3">
        <v>15833.33</v>
      </c>
      <c r="E2505" s="3">
        <v>12425.3</v>
      </c>
      <c r="F2505" s="2">
        <v>0</v>
      </c>
      <c r="G2505" s="2">
        <v>0</v>
      </c>
      <c r="H2505" s="2">
        <f t="shared" si="39"/>
        <v>0</v>
      </c>
      <c r="I2505" s="2" t="s">
        <v>59</v>
      </c>
      <c r="J2505" s="2" t="s">
        <v>59</v>
      </c>
    </row>
    <row r="2506" ht="19" customHeight="1" spans="1:10">
      <c r="A2506" s="2">
        <v>7</v>
      </c>
      <c r="B2506" s="2" t="s">
        <v>3381</v>
      </c>
      <c r="C2506" s="2" t="s">
        <v>3104</v>
      </c>
      <c r="D2506" s="3">
        <v>18753.45</v>
      </c>
      <c r="E2506" s="3">
        <v>27752.3</v>
      </c>
      <c r="F2506" s="2">
        <v>2</v>
      </c>
      <c r="G2506" s="2">
        <v>3</v>
      </c>
      <c r="H2506" s="2">
        <f t="shared" si="39"/>
        <v>0</v>
      </c>
      <c r="I2506" s="2" t="s">
        <v>59</v>
      </c>
      <c r="J2506" s="2" t="s">
        <v>59</v>
      </c>
    </row>
    <row r="2507" ht="19" customHeight="1" spans="1:10">
      <c r="A2507" s="2">
        <v>7</v>
      </c>
      <c r="B2507" s="2" t="s">
        <v>64</v>
      </c>
      <c r="C2507" s="2" t="s">
        <v>66</v>
      </c>
      <c r="D2507" s="3">
        <v>15166.67</v>
      </c>
      <c r="E2507" s="3">
        <v>11902.4</v>
      </c>
      <c r="F2507" s="2">
        <v>0</v>
      </c>
      <c r="G2507" s="2">
        <v>0</v>
      </c>
      <c r="H2507" s="2">
        <f t="shared" si="39"/>
        <v>0</v>
      </c>
      <c r="I2507" s="2" t="s">
        <v>59</v>
      </c>
      <c r="J2507" s="2" t="s">
        <v>59</v>
      </c>
    </row>
    <row r="2508" ht="19" customHeight="1" spans="1:10">
      <c r="A2508" s="2">
        <v>7</v>
      </c>
      <c r="B2508" s="2" t="s">
        <v>72</v>
      </c>
      <c r="C2508" s="2" t="s">
        <v>66</v>
      </c>
      <c r="D2508" s="3">
        <v>15166.67</v>
      </c>
      <c r="E2508" s="3">
        <v>12347.3</v>
      </c>
      <c r="F2508" s="2">
        <v>0</v>
      </c>
      <c r="G2508" s="2">
        <v>0</v>
      </c>
      <c r="H2508" s="2">
        <f t="shared" si="39"/>
        <v>0</v>
      </c>
      <c r="I2508" s="2" t="s">
        <v>113</v>
      </c>
      <c r="J2508" s="2" t="s">
        <v>59</v>
      </c>
    </row>
    <row r="2509" ht="19" customHeight="1" spans="1:10">
      <c r="A2509" s="2">
        <v>7</v>
      </c>
      <c r="B2509" s="2" t="s">
        <v>3506</v>
      </c>
      <c r="C2509" s="2" t="s">
        <v>66</v>
      </c>
      <c r="D2509" s="3">
        <v>14844.09</v>
      </c>
      <c r="E2509" s="3">
        <v>7361.9</v>
      </c>
      <c r="F2509" s="2">
        <v>0</v>
      </c>
      <c r="G2509" s="2">
        <v>0</v>
      </c>
      <c r="H2509" s="2">
        <f t="shared" si="39"/>
        <v>0</v>
      </c>
      <c r="I2509" s="2" t="s">
        <v>59</v>
      </c>
      <c r="J2509" s="2" t="s">
        <v>59</v>
      </c>
    </row>
    <row r="2510" ht="19" customHeight="1" spans="1:10">
      <c r="A2510" s="2">
        <v>7</v>
      </c>
      <c r="B2510" s="2" t="s">
        <v>73</v>
      </c>
      <c r="C2510" s="2" t="s">
        <v>66</v>
      </c>
      <c r="D2510" s="3">
        <v>15000</v>
      </c>
      <c r="E2510" s="3">
        <v>11820.2</v>
      </c>
      <c r="F2510" s="2">
        <v>0</v>
      </c>
      <c r="G2510" s="2">
        <v>0</v>
      </c>
      <c r="H2510" s="2">
        <f t="shared" si="39"/>
        <v>0</v>
      </c>
      <c r="I2510" s="2" t="s">
        <v>59</v>
      </c>
      <c r="J2510" s="2" t="s">
        <v>59</v>
      </c>
    </row>
    <row r="2511" ht="19" customHeight="1" spans="1:10">
      <c r="A2511" s="2">
        <v>7</v>
      </c>
      <c r="B2511" s="2" t="s">
        <v>77</v>
      </c>
      <c r="C2511" s="2" t="s">
        <v>66</v>
      </c>
      <c r="D2511" s="3">
        <v>13548.39</v>
      </c>
      <c r="E2511" s="3">
        <v>43923.7</v>
      </c>
      <c r="F2511" s="2">
        <v>10</v>
      </c>
      <c r="G2511" s="2">
        <v>2</v>
      </c>
      <c r="H2511" s="2">
        <f t="shared" si="39"/>
        <v>8</v>
      </c>
      <c r="I2511" s="2" t="s">
        <v>113</v>
      </c>
      <c r="J2511" s="2" t="s">
        <v>59</v>
      </c>
    </row>
    <row r="2512" ht="19" customHeight="1" spans="1:10">
      <c r="A2512" s="2">
        <v>7</v>
      </c>
      <c r="B2512" s="2" t="s">
        <v>3127</v>
      </c>
      <c r="C2512" s="2" t="s">
        <v>66</v>
      </c>
      <c r="D2512" s="3">
        <v>21774.2</v>
      </c>
      <c r="E2512" s="3">
        <v>12628.3</v>
      </c>
      <c r="F2512" s="2">
        <v>0</v>
      </c>
      <c r="G2512" s="2">
        <v>0</v>
      </c>
      <c r="H2512" s="2">
        <f t="shared" si="39"/>
        <v>0</v>
      </c>
      <c r="I2512" s="2" t="s">
        <v>59</v>
      </c>
      <c r="J2512" s="2" t="s">
        <v>59</v>
      </c>
    </row>
    <row r="2513" ht="19" customHeight="1" spans="1:10">
      <c r="A2513" s="2">
        <v>7</v>
      </c>
      <c r="B2513" s="2" t="s">
        <v>80</v>
      </c>
      <c r="C2513" s="2" t="s">
        <v>66</v>
      </c>
      <c r="D2513" s="3">
        <v>22419.35</v>
      </c>
      <c r="E2513" s="3">
        <v>35606.47</v>
      </c>
      <c r="F2513" s="2">
        <v>2</v>
      </c>
      <c r="G2513" s="2">
        <v>1</v>
      </c>
      <c r="H2513" s="2">
        <f t="shared" si="39"/>
        <v>1</v>
      </c>
      <c r="I2513" s="2" t="s">
        <v>113</v>
      </c>
      <c r="J2513" s="2" t="s">
        <v>59</v>
      </c>
    </row>
    <row r="2514" ht="19" customHeight="1" spans="1:10">
      <c r="A2514" s="2">
        <v>7</v>
      </c>
      <c r="B2514" s="2" t="s">
        <v>82</v>
      </c>
      <c r="C2514" s="2" t="s">
        <v>66</v>
      </c>
      <c r="D2514" s="3">
        <v>15000</v>
      </c>
      <c r="E2514" s="3">
        <v>15462.3</v>
      </c>
      <c r="F2514" s="2">
        <v>0</v>
      </c>
      <c r="G2514" s="2">
        <v>0</v>
      </c>
      <c r="H2514" s="2">
        <f t="shared" si="39"/>
        <v>0</v>
      </c>
      <c r="I2514" s="2" t="s">
        <v>113</v>
      </c>
      <c r="J2514" s="2" t="s">
        <v>59</v>
      </c>
    </row>
    <row r="2515" ht="19" customHeight="1" spans="1:10">
      <c r="A2515" s="2">
        <v>7</v>
      </c>
      <c r="B2515" s="2" t="s">
        <v>3146</v>
      </c>
      <c r="C2515" s="2" t="s">
        <v>66</v>
      </c>
      <c r="D2515" s="3">
        <v>12193.55</v>
      </c>
      <c r="E2515" s="3">
        <v>18754.9</v>
      </c>
      <c r="F2515" s="2">
        <v>2</v>
      </c>
      <c r="G2515" s="2">
        <v>2</v>
      </c>
      <c r="H2515" s="2">
        <f t="shared" si="39"/>
        <v>0</v>
      </c>
      <c r="I2515" s="2" t="s">
        <v>113</v>
      </c>
      <c r="J2515" s="2" t="s">
        <v>59</v>
      </c>
    </row>
    <row r="2516" ht="19" customHeight="1" spans="1:10">
      <c r="A2516" s="2">
        <v>7</v>
      </c>
      <c r="B2516" s="2" t="s">
        <v>3152</v>
      </c>
      <c r="C2516" s="2" t="s">
        <v>66</v>
      </c>
      <c r="D2516" s="3">
        <v>19064.52</v>
      </c>
      <c r="E2516" s="3">
        <v>31351.4</v>
      </c>
      <c r="F2516" s="2">
        <v>4</v>
      </c>
      <c r="G2516" s="2">
        <v>4</v>
      </c>
      <c r="H2516" s="2">
        <f t="shared" si="39"/>
        <v>0</v>
      </c>
      <c r="I2516" s="2" t="s">
        <v>113</v>
      </c>
      <c r="J2516" s="2" t="s">
        <v>59</v>
      </c>
    </row>
    <row r="2517" ht="19" customHeight="1" spans="1:10">
      <c r="A2517" s="2">
        <v>7</v>
      </c>
      <c r="B2517" s="2" t="s">
        <v>83</v>
      </c>
      <c r="C2517" s="2" t="s">
        <v>66</v>
      </c>
      <c r="D2517" s="3">
        <v>24193.55</v>
      </c>
      <c r="E2517" s="3">
        <v>31851.07</v>
      </c>
      <c r="F2517" s="2">
        <v>1</v>
      </c>
      <c r="G2517" s="2">
        <v>1</v>
      </c>
      <c r="H2517" s="2">
        <f t="shared" si="39"/>
        <v>0</v>
      </c>
      <c r="I2517" s="2" t="s">
        <v>113</v>
      </c>
      <c r="J2517" s="2" t="s">
        <v>59</v>
      </c>
    </row>
    <row r="2518" ht="19" customHeight="1" spans="1:10">
      <c r="A2518" s="2">
        <v>7</v>
      </c>
      <c r="B2518" s="2" t="s">
        <v>85</v>
      </c>
      <c r="C2518" s="2" t="s">
        <v>66</v>
      </c>
      <c r="D2518" s="3">
        <v>22419.35</v>
      </c>
      <c r="E2518" s="3">
        <v>27512.49</v>
      </c>
      <c r="F2518" s="2">
        <v>1</v>
      </c>
      <c r="G2518" s="2">
        <v>1</v>
      </c>
      <c r="H2518" s="2">
        <f t="shared" si="39"/>
        <v>0</v>
      </c>
      <c r="I2518" s="2" t="s">
        <v>113</v>
      </c>
      <c r="J2518" s="2" t="s">
        <v>59</v>
      </c>
    </row>
    <row r="2519" ht="19" customHeight="1" spans="1:10">
      <c r="A2519" s="2">
        <v>7</v>
      </c>
      <c r="B2519" s="2" t="s">
        <v>86</v>
      </c>
      <c r="C2519" s="2" t="s">
        <v>66</v>
      </c>
      <c r="D2519" s="3">
        <v>22419.35</v>
      </c>
      <c r="E2519" s="3">
        <v>33433.14</v>
      </c>
      <c r="F2519" s="2">
        <v>2</v>
      </c>
      <c r="G2519" s="2">
        <v>1</v>
      </c>
      <c r="H2519" s="2">
        <f t="shared" si="39"/>
        <v>1</v>
      </c>
      <c r="I2519" s="2" t="s">
        <v>113</v>
      </c>
      <c r="J2519" s="2" t="s">
        <v>59</v>
      </c>
    </row>
    <row r="2520" ht="19" customHeight="1" spans="1:10">
      <c r="A2520" s="2">
        <v>7</v>
      </c>
      <c r="B2520" s="2" t="s">
        <v>3172</v>
      </c>
      <c r="C2520" s="2" t="s">
        <v>66</v>
      </c>
      <c r="D2520" s="3">
        <v>21774.2</v>
      </c>
      <c r="E2520" s="3">
        <v>9047.8</v>
      </c>
      <c r="F2520" s="2">
        <v>0</v>
      </c>
      <c r="G2520" s="2">
        <v>0</v>
      </c>
      <c r="H2520" s="2">
        <f t="shared" si="39"/>
        <v>0</v>
      </c>
      <c r="I2520" s="2" t="s">
        <v>59</v>
      </c>
      <c r="J2520" s="2" t="s">
        <v>59</v>
      </c>
    </row>
    <row r="2521" ht="19" customHeight="1" spans="1:10">
      <c r="A2521" s="2">
        <v>7</v>
      </c>
      <c r="B2521" s="2" t="s">
        <v>3430</v>
      </c>
      <c r="C2521" s="2" t="s">
        <v>66</v>
      </c>
      <c r="D2521" s="3">
        <v>26705.06</v>
      </c>
      <c r="E2521" s="3">
        <v>44329.65</v>
      </c>
      <c r="F2521" s="2">
        <v>3</v>
      </c>
      <c r="G2521" s="2">
        <v>4</v>
      </c>
      <c r="H2521" s="2">
        <f t="shared" si="39"/>
        <v>0</v>
      </c>
      <c r="I2521" s="2" t="s">
        <v>113</v>
      </c>
      <c r="J2521" s="2" t="s">
        <v>59</v>
      </c>
    </row>
    <row r="2522" ht="19" customHeight="1" spans="1:10">
      <c r="A2522" s="2">
        <v>7</v>
      </c>
      <c r="B2522" s="2" t="s">
        <v>382</v>
      </c>
      <c r="C2522" s="2" t="s">
        <v>66</v>
      </c>
      <c r="D2522" s="3">
        <v>20000</v>
      </c>
      <c r="E2522" s="3">
        <v>17634</v>
      </c>
      <c r="F2522" s="2">
        <v>0</v>
      </c>
      <c r="G2522" s="2">
        <v>1</v>
      </c>
      <c r="H2522" s="2">
        <f t="shared" si="39"/>
        <v>0</v>
      </c>
      <c r="I2522" s="2" t="s">
        <v>59</v>
      </c>
      <c r="J2522" s="2" t="s">
        <v>59</v>
      </c>
    </row>
    <row r="2523" ht="19" customHeight="1" spans="1:10">
      <c r="A2523" s="2">
        <v>7</v>
      </c>
      <c r="B2523" s="2" t="s">
        <v>88</v>
      </c>
      <c r="C2523" s="2" t="s">
        <v>66</v>
      </c>
      <c r="D2523" s="3">
        <v>8666.67</v>
      </c>
      <c r="E2523" s="3">
        <v>6114.8</v>
      </c>
      <c r="F2523" s="2">
        <v>0</v>
      </c>
      <c r="G2523" s="2">
        <v>0</v>
      </c>
      <c r="H2523" s="2">
        <f t="shared" si="39"/>
        <v>0</v>
      </c>
      <c r="I2523" s="2" t="s">
        <v>59</v>
      </c>
      <c r="J2523" s="2" t="s">
        <v>59</v>
      </c>
    </row>
    <row r="2524" ht="19" customHeight="1" spans="1:10">
      <c r="A2524" s="2">
        <v>7</v>
      </c>
      <c r="B2524" s="2" t="s">
        <v>89</v>
      </c>
      <c r="C2524" s="2" t="s">
        <v>66</v>
      </c>
      <c r="D2524" s="3">
        <v>13354.84</v>
      </c>
      <c r="E2524" s="3">
        <v>16680.3</v>
      </c>
      <c r="F2524" s="2">
        <v>1</v>
      </c>
      <c r="G2524" s="2">
        <v>1</v>
      </c>
      <c r="H2524" s="2">
        <f t="shared" si="39"/>
        <v>0</v>
      </c>
      <c r="I2524" s="2" t="s">
        <v>113</v>
      </c>
      <c r="J2524" s="2" t="s">
        <v>59</v>
      </c>
    </row>
    <row r="2525" ht="19" customHeight="1" spans="1:10">
      <c r="A2525" s="2">
        <v>7</v>
      </c>
      <c r="B2525" s="2" t="s">
        <v>3450</v>
      </c>
      <c r="C2525" s="2" t="s">
        <v>66</v>
      </c>
      <c r="D2525" s="3">
        <v>22937.79</v>
      </c>
      <c r="E2525" s="3">
        <v>43404.1</v>
      </c>
      <c r="F2525" s="2">
        <v>4</v>
      </c>
      <c r="G2525" s="2">
        <v>4</v>
      </c>
      <c r="H2525" s="2">
        <f t="shared" si="39"/>
        <v>0</v>
      </c>
      <c r="I2525" s="2" t="s">
        <v>113</v>
      </c>
      <c r="J2525" s="2" t="s">
        <v>59</v>
      </c>
    </row>
    <row r="2526" ht="19" customHeight="1" spans="1:10">
      <c r="A2526" s="2">
        <v>7</v>
      </c>
      <c r="B2526" s="2" t="s">
        <v>91</v>
      </c>
      <c r="C2526" s="2" t="s">
        <v>66</v>
      </c>
      <c r="D2526" s="3">
        <v>13838.71</v>
      </c>
      <c r="E2526" s="3">
        <v>28921.9</v>
      </c>
      <c r="F2526" s="2">
        <v>5</v>
      </c>
      <c r="G2526" s="2">
        <v>2</v>
      </c>
      <c r="H2526" s="2">
        <f t="shared" si="39"/>
        <v>3</v>
      </c>
      <c r="I2526" s="2" t="s">
        <v>113</v>
      </c>
      <c r="J2526" s="2" t="s">
        <v>59</v>
      </c>
    </row>
    <row r="2527" ht="19" customHeight="1" spans="1:10">
      <c r="A2527" s="2">
        <v>7</v>
      </c>
      <c r="B2527" s="2" t="s">
        <v>705</v>
      </c>
      <c r="C2527" s="2" t="s">
        <v>66</v>
      </c>
      <c r="D2527" s="3">
        <v>12580.64</v>
      </c>
      <c r="E2527" s="3">
        <v>41070.5</v>
      </c>
      <c r="F2527" s="2">
        <v>9</v>
      </c>
      <c r="G2527" s="2">
        <v>3</v>
      </c>
      <c r="H2527" s="2">
        <f t="shared" si="39"/>
        <v>6</v>
      </c>
      <c r="I2527" s="2" t="s">
        <v>113</v>
      </c>
      <c r="J2527" s="2" t="s">
        <v>59</v>
      </c>
    </row>
    <row r="2528" ht="19" customHeight="1" spans="1:10">
      <c r="A2528" s="2">
        <v>7</v>
      </c>
      <c r="B2528" s="2" t="s">
        <v>93</v>
      </c>
      <c r="C2528" s="2" t="s">
        <v>66</v>
      </c>
      <c r="D2528" s="3">
        <v>290.32</v>
      </c>
      <c r="E2528" s="3">
        <v>717.4</v>
      </c>
      <c r="F2528" s="2">
        <v>0</v>
      </c>
      <c r="G2528" s="2">
        <v>0</v>
      </c>
      <c r="H2528" s="2">
        <f t="shared" si="39"/>
        <v>0</v>
      </c>
      <c r="I2528" s="2" t="s">
        <v>113</v>
      </c>
      <c r="J2528" s="2" t="s">
        <v>59</v>
      </c>
    </row>
    <row r="2529" ht="19" customHeight="1" spans="1:10">
      <c r="A2529" s="2">
        <v>7</v>
      </c>
      <c r="B2529" s="2" t="s">
        <v>96</v>
      </c>
      <c r="C2529" s="2" t="s">
        <v>66</v>
      </c>
      <c r="D2529" s="3">
        <v>13354.84</v>
      </c>
      <c r="E2529" s="3">
        <v>7302.1</v>
      </c>
      <c r="F2529" s="2">
        <v>0</v>
      </c>
      <c r="G2529" s="2">
        <v>0</v>
      </c>
      <c r="H2529" s="2">
        <f t="shared" si="39"/>
        <v>0</v>
      </c>
      <c r="I2529" s="2" t="s">
        <v>59</v>
      </c>
      <c r="J2529" s="2" t="s">
        <v>59</v>
      </c>
    </row>
    <row r="2530" ht="19" customHeight="1" spans="1:10">
      <c r="A2530" s="2">
        <v>7</v>
      </c>
      <c r="B2530" s="2" t="s">
        <v>97</v>
      </c>
      <c r="C2530" s="2" t="s">
        <v>66</v>
      </c>
      <c r="D2530" s="3">
        <v>15107.14</v>
      </c>
      <c r="E2530" s="3">
        <v>39313</v>
      </c>
      <c r="F2530" s="2">
        <v>8</v>
      </c>
      <c r="G2530" s="2">
        <v>4</v>
      </c>
      <c r="H2530" s="2">
        <f t="shared" si="39"/>
        <v>4</v>
      </c>
      <c r="I2530" s="2" t="s">
        <v>113</v>
      </c>
      <c r="J2530" s="2" t="s">
        <v>59</v>
      </c>
    </row>
    <row r="2531" ht="19" customHeight="1" spans="1:10">
      <c r="A2531" s="2">
        <v>7</v>
      </c>
      <c r="B2531" s="2" t="s">
        <v>99</v>
      </c>
      <c r="C2531" s="2" t="s">
        <v>66</v>
      </c>
      <c r="D2531" s="3">
        <v>12870.97</v>
      </c>
      <c r="E2531" s="3">
        <v>23986.7</v>
      </c>
      <c r="F2531" s="2">
        <v>3</v>
      </c>
      <c r="G2531" s="2">
        <v>3</v>
      </c>
      <c r="H2531" s="2">
        <f t="shared" si="39"/>
        <v>0</v>
      </c>
      <c r="I2531" s="2" t="s">
        <v>113</v>
      </c>
      <c r="J2531" s="2" t="s">
        <v>59</v>
      </c>
    </row>
    <row r="2532" ht="19" customHeight="1" spans="1:10">
      <c r="A2532" s="2">
        <v>7</v>
      </c>
      <c r="B2532" s="2" t="s">
        <v>101</v>
      </c>
      <c r="C2532" s="2" t="s">
        <v>66</v>
      </c>
      <c r="D2532" s="3">
        <v>13354.84</v>
      </c>
      <c r="E2532" s="3">
        <v>13937.3</v>
      </c>
      <c r="F2532" s="2">
        <v>0</v>
      </c>
      <c r="G2532" s="2">
        <v>1</v>
      </c>
      <c r="H2532" s="2">
        <f t="shared" si="39"/>
        <v>0</v>
      </c>
      <c r="I2532" s="2" t="s">
        <v>113</v>
      </c>
      <c r="J2532" s="2" t="s">
        <v>59</v>
      </c>
    </row>
    <row r="2533" ht="19" customHeight="1" spans="1:10">
      <c r="A2533" s="2">
        <v>7</v>
      </c>
      <c r="B2533" s="2" t="s">
        <v>102</v>
      </c>
      <c r="C2533" s="2" t="s">
        <v>66</v>
      </c>
      <c r="D2533" s="3">
        <v>14806.45</v>
      </c>
      <c r="E2533" s="3">
        <v>22339</v>
      </c>
      <c r="F2533" s="2">
        <v>2</v>
      </c>
      <c r="G2533" s="2">
        <v>2</v>
      </c>
      <c r="H2533" s="2">
        <f t="shared" si="39"/>
        <v>0</v>
      </c>
      <c r="I2533" s="2" t="s">
        <v>113</v>
      </c>
      <c r="J2533" s="2" t="s">
        <v>59</v>
      </c>
    </row>
    <row r="2534" ht="19" customHeight="1" spans="1:10">
      <c r="A2534" s="2">
        <v>7</v>
      </c>
      <c r="B2534" s="2" t="s">
        <v>103</v>
      </c>
      <c r="C2534" s="2" t="s">
        <v>66</v>
      </c>
      <c r="D2534" s="3">
        <v>13161.29</v>
      </c>
      <c r="E2534" s="3">
        <v>31460.8</v>
      </c>
      <c r="F2534" s="2">
        <v>6</v>
      </c>
      <c r="G2534" s="2">
        <v>2</v>
      </c>
      <c r="H2534" s="2">
        <f t="shared" si="39"/>
        <v>4</v>
      </c>
      <c r="I2534" s="2" t="s">
        <v>113</v>
      </c>
      <c r="J2534" s="2" t="s">
        <v>59</v>
      </c>
    </row>
    <row r="2535" ht="19" customHeight="1" spans="1:10">
      <c r="A2535" s="2">
        <v>7</v>
      </c>
      <c r="B2535" s="2" t="s">
        <v>706</v>
      </c>
      <c r="C2535" s="2" t="s">
        <v>66</v>
      </c>
      <c r="D2535" s="3">
        <v>18387.1</v>
      </c>
      <c r="E2535" s="3">
        <v>37821.9</v>
      </c>
      <c r="F2535" s="2">
        <v>6</v>
      </c>
      <c r="G2535" s="2">
        <v>5</v>
      </c>
      <c r="H2535" s="2">
        <f t="shared" si="39"/>
        <v>1</v>
      </c>
      <c r="I2535" s="2" t="s">
        <v>113</v>
      </c>
      <c r="J2535" s="2" t="s">
        <v>59</v>
      </c>
    </row>
    <row r="2536" ht="19" customHeight="1" spans="1:10">
      <c r="A2536" s="2">
        <v>7</v>
      </c>
      <c r="B2536" s="2" t="s">
        <v>105</v>
      </c>
      <c r="C2536" s="2" t="s">
        <v>66</v>
      </c>
      <c r="D2536" s="3">
        <v>8225.81</v>
      </c>
      <c r="E2536" s="3">
        <v>26375.3</v>
      </c>
      <c r="F2536" s="2">
        <v>6</v>
      </c>
      <c r="G2536" s="2">
        <v>1</v>
      </c>
      <c r="H2536" s="2">
        <f t="shared" si="39"/>
        <v>5</v>
      </c>
      <c r="I2536" s="2" t="s">
        <v>113</v>
      </c>
      <c r="J2536" s="2" t="s">
        <v>59</v>
      </c>
    </row>
    <row r="2537" ht="19" customHeight="1" spans="1:10">
      <c r="A2537" s="2">
        <v>7</v>
      </c>
      <c r="B2537" s="2" t="s">
        <v>707</v>
      </c>
      <c r="C2537" s="2" t="s">
        <v>66</v>
      </c>
      <c r="D2537" s="3">
        <v>13838.71</v>
      </c>
      <c r="E2537" s="3">
        <v>44184.4</v>
      </c>
      <c r="F2537" s="2">
        <v>10</v>
      </c>
      <c r="G2537" s="2">
        <v>3</v>
      </c>
      <c r="H2537" s="2">
        <f t="shared" si="39"/>
        <v>7</v>
      </c>
      <c r="I2537" s="2" t="s">
        <v>113</v>
      </c>
      <c r="J2537" s="2" t="s">
        <v>59</v>
      </c>
    </row>
    <row r="2538" ht="19" customHeight="1" spans="1:10">
      <c r="A2538" s="2">
        <v>7</v>
      </c>
      <c r="B2538" s="2" t="s">
        <v>108</v>
      </c>
      <c r="C2538" s="2" t="s">
        <v>66</v>
      </c>
      <c r="D2538" s="3">
        <v>15107.14</v>
      </c>
      <c r="E2538" s="3">
        <v>30981.4</v>
      </c>
      <c r="F2538" s="2">
        <v>5</v>
      </c>
      <c r="G2538" s="2">
        <v>4</v>
      </c>
      <c r="H2538" s="2">
        <f t="shared" si="39"/>
        <v>1</v>
      </c>
      <c r="I2538" s="2" t="s">
        <v>113</v>
      </c>
      <c r="J2538" s="2" t="s">
        <v>59</v>
      </c>
    </row>
    <row r="2539" ht="19" customHeight="1" spans="1:10">
      <c r="A2539" s="2">
        <v>7</v>
      </c>
      <c r="B2539" s="2" t="s">
        <v>443</v>
      </c>
      <c r="C2539" s="2" t="s">
        <v>121</v>
      </c>
      <c r="D2539" s="3">
        <v>27483.87</v>
      </c>
      <c r="E2539" s="3">
        <v>8150.1</v>
      </c>
      <c r="F2539" s="2">
        <v>0</v>
      </c>
      <c r="G2539" s="2">
        <v>0</v>
      </c>
      <c r="H2539" s="2">
        <f t="shared" si="39"/>
        <v>0</v>
      </c>
      <c r="I2539" s="2" t="s">
        <v>59</v>
      </c>
      <c r="J2539" s="2" t="s">
        <v>59</v>
      </c>
    </row>
    <row r="2540" ht="19" customHeight="1" spans="1:10">
      <c r="A2540" s="2">
        <v>7</v>
      </c>
      <c r="B2540" s="2" t="s">
        <v>557</v>
      </c>
      <c r="C2540" s="2" t="s">
        <v>121</v>
      </c>
      <c r="D2540" s="3">
        <v>16451.61</v>
      </c>
      <c r="E2540" s="3">
        <v>3977.7</v>
      </c>
      <c r="F2540" s="2">
        <v>0</v>
      </c>
      <c r="G2540" s="2">
        <v>0</v>
      </c>
      <c r="H2540" s="2">
        <f t="shared" si="39"/>
        <v>0</v>
      </c>
      <c r="I2540" s="2" t="s">
        <v>59</v>
      </c>
      <c r="J2540" s="2" t="s">
        <v>59</v>
      </c>
    </row>
    <row r="2541" ht="19" customHeight="1" spans="1:10">
      <c r="A2541" s="2">
        <v>7</v>
      </c>
      <c r="B2541" s="2" t="s">
        <v>445</v>
      </c>
      <c r="C2541" s="2" t="s">
        <v>121</v>
      </c>
      <c r="D2541" s="3">
        <v>16838.71</v>
      </c>
      <c r="E2541" s="3">
        <v>1917.6</v>
      </c>
      <c r="F2541" s="2">
        <v>0</v>
      </c>
      <c r="G2541" s="2">
        <v>0</v>
      </c>
      <c r="H2541" s="2">
        <f t="shared" si="39"/>
        <v>0</v>
      </c>
      <c r="I2541" s="2" t="s">
        <v>59</v>
      </c>
      <c r="J2541" s="2" t="s">
        <v>59</v>
      </c>
    </row>
    <row r="2542" ht="19" customHeight="1" spans="1:10">
      <c r="A2542" s="2">
        <v>7</v>
      </c>
      <c r="B2542" s="2" t="s">
        <v>447</v>
      </c>
      <c r="C2542" s="2" t="s">
        <v>121</v>
      </c>
      <c r="D2542" s="3">
        <v>9800</v>
      </c>
      <c r="E2542" s="3">
        <v>10181.5</v>
      </c>
      <c r="F2542" s="2">
        <v>0</v>
      </c>
      <c r="G2542" s="2">
        <v>0</v>
      </c>
      <c r="H2542" s="2">
        <f t="shared" si="39"/>
        <v>0</v>
      </c>
      <c r="I2542" s="2" t="s">
        <v>113</v>
      </c>
      <c r="J2542" s="2" t="s">
        <v>59</v>
      </c>
    </row>
    <row r="2543" ht="19" customHeight="1" spans="1:10">
      <c r="A2543" s="2">
        <v>7</v>
      </c>
      <c r="B2543" s="2" t="s">
        <v>3618</v>
      </c>
      <c r="C2543" s="2" t="s">
        <v>121</v>
      </c>
      <c r="D2543" s="3">
        <v>15309.68</v>
      </c>
      <c r="E2543" s="3">
        <v>1342</v>
      </c>
      <c r="F2543" s="2">
        <v>0</v>
      </c>
      <c r="G2543" s="2">
        <v>0</v>
      </c>
      <c r="H2543" s="2">
        <f t="shared" si="39"/>
        <v>0</v>
      </c>
      <c r="I2543" s="2" t="s">
        <v>59</v>
      </c>
      <c r="J2543" s="2" t="s">
        <v>59</v>
      </c>
    </row>
    <row r="2544" ht="19" customHeight="1" spans="1:10">
      <c r="A2544" s="2">
        <v>7</v>
      </c>
      <c r="B2544" s="2" t="s">
        <v>437</v>
      </c>
      <c r="C2544" s="2" t="s">
        <v>121</v>
      </c>
      <c r="D2544" s="3">
        <v>18600</v>
      </c>
      <c r="E2544" s="3">
        <v>1187.8</v>
      </c>
      <c r="F2544" s="2">
        <v>0</v>
      </c>
      <c r="G2544" s="2">
        <v>0</v>
      </c>
      <c r="H2544" s="2">
        <f t="shared" si="39"/>
        <v>0</v>
      </c>
      <c r="I2544" s="2" t="s">
        <v>59</v>
      </c>
      <c r="J2544" s="2" t="s">
        <v>59</v>
      </c>
    </row>
    <row r="2545" ht="19" customHeight="1" spans="1:10">
      <c r="A2545" s="2">
        <v>7</v>
      </c>
      <c r="B2545" s="2" t="s">
        <v>450</v>
      </c>
      <c r="C2545" s="2" t="s">
        <v>121</v>
      </c>
      <c r="D2545" s="3">
        <v>4064.52</v>
      </c>
      <c r="E2545" s="3">
        <v>428.8</v>
      </c>
      <c r="F2545" s="2">
        <v>0</v>
      </c>
      <c r="G2545" s="2">
        <v>0</v>
      </c>
      <c r="H2545" s="2">
        <f t="shared" si="39"/>
        <v>0</v>
      </c>
      <c r="I2545" s="2" t="s">
        <v>59</v>
      </c>
      <c r="J2545" s="2" t="s">
        <v>59</v>
      </c>
    </row>
    <row r="2546" ht="19" customHeight="1" spans="1:10">
      <c r="A2546" s="2">
        <v>7</v>
      </c>
      <c r="B2546" s="2" t="s">
        <v>560</v>
      </c>
      <c r="C2546" s="2" t="s">
        <v>121</v>
      </c>
      <c r="D2546" s="3">
        <v>19000</v>
      </c>
      <c r="E2546" s="3">
        <v>6369</v>
      </c>
      <c r="F2546" s="2">
        <v>0</v>
      </c>
      <c r="G2546" s="2">
        <v>0</v>
      </c>
      <c r="H2546" s="2">
        <f t="shared" si="39"/>
        <v>0</v>
      </c>
      <c r="I2546" s="2" t="s">
        <v>59</v>
      </c>
      <c r="J2546" s="2" t="s">
        <v>59</v>
      </c>
    </row>
    <row r="2547" ht="19" customHeight="1" spans="1:10">
      <c r="A2547" s="2">
        <v>7</v>
      </c>
      <c r="B2547" s="2" t="s">
        <v>561</v>
      </c>
      <c r="C2547" s="2" t="s">
        <v>121</v>
      </c>
      <c r="D2547" s="3">
        <v>16451.61</v>
      </c>
      <c r="E2547" s="3">
        <v>4482.9</v>
      </c>
      <c r="F2547" s="2">
        <v>0</v>
      </c>
      <c r="G2547" s="2">
        <v>0</v>
      </c>
      <c r="H2547" s="2">
        <f t="shared" si="39"/>
        <v>0</v>
      </c>
      <c r="I2547" s="2" t="s">
        <v>59</v>
      </c>
      <c r="J2547" s="2" t="s">
        <v>59</v>
      </c>
    </row>
    <row r="2548" ht="19" customHeight="1" spans="1:10">
      <c r="A2548" s="2">
        <v>7</v>
      </c>
      <c r="B2548" s="2" t="s">
        <v>119</v>
      </c>
      <c r="C2548" s="2" t="s">
        <v>121</v>
      </c>
      <c r="D2548" s="3">
        <v>24000</v>
      </c>
      <c r="E2548" s="3">
        <v>8242.8</v>
      </c>
      <c r="F2548" s="2">
        <v>0</v>
      </c>
      <c r="G2548" s="2">
        <v>0</v>
      </c>
      <c r="H2548" s="2">
        <f t="shared" si="39"/>
        <v>0</v>
      </c>
      <c r="I2548" s="2" t="s">
        <v>59</v>
      </c>
      <c r="J2548" s="2" t="s">
        <v>59</v>
      </c>
    </row>
    <row r="2549" ht="19" customHeight="1" spans="1:10">
      <c r="A2549" s="2">
        <v>7</v>
      </c>
      <c r="B2549" s="2" t="s">
        <v>322</v>
      </c>
      <c r="C2549" s="2" t="s">
        <v>121</v>
      </c>
      <c r="D2549" s="3">
        <v>21600</v>
      </c>
      <c r="E2549" s="3">
        <v>6544.3</v>
      </c>
      <c r="F2549" s="2">
        <v>0</v>
      </c>
      <c r="G2549" s="2">
        <v>0</v>
      </c>
      <c r="H2549" s="2">
        <f t="shared" si="39"/>
        <v>0</v>
      </c>
      <c r="I2549" s="2" t="s">
        <v>59</v>
      </c>
      <c r="J2549" s="2" t="s">
        <v>59</v>
      </c>
    </row>
    <row r="2550" ht="19" customHeight="1" spans="1:10">
      <c r="A2550" s="2">
        <v>7</v>
      </c>
      <c r="B2550" s="2" t="s">
        <v>124</v>
      </c>
      <c r="C2550" s="2" t="s">
        <v>121</v>
      </c>
      <c r="D2550" s="3">
        <v>24193.55</v>
      </c>
      <c r="E2550" s="3">
        <v>12571.4</v>
      </c>
      <c r="F2550" s="2">
        <v>0</v>
      </c>
      <c r="G2550" s="2">
        <v>0</v>
      </c>
      <c r="H2550" s="2">
        <f t="shared" si="39"/>
        <v>0</v>
      </c>
      <c r="I2550" s="2" t="s">
        <v>59</v>
      </c>
      <c r="J2550" s="2" t="s">
        <v>59</v>
      </c>
    </row>
    <row r="2551" ht="19" customHeight="1" spans="1:10">
      <c r="A2551" s="2">
        <v>7</v>
      </c>
      <c r="B2551" s="2" t="s">
        <v>3480</v>
      </c>
      <c r="C2551" s="2" t="s">
        <v>121</v>
      </c>
      <c r="D2551" s="3">
        <v>19548.39</v>
      </c>
      <c r="E2551" s="3">
        <v>14938.3</v>
      </c>
      <c r="F2551" s="2">
        <v>0</v>
      </c>
      <c r="G2551" s="2">
        <v>0</v>
      </c>
      <c r="H2551" s="2">
        <f t="shared" si="39"/>
        <v>0</v>
      </c>
      <c r="I2551" s="2" t="s">
        <v>59</v>
      </c>
      <c r="J2551" s="2" t="s">
        <v>59</v>
      </c>
    </row>
    <row r="2552" ht="19" customHeight="1" spans="1:10">
      <c r="A2552" s="2">
        <v>7</v>
      </c>
      <c r="B2552" s="2" t="s">
        <v>451</v>
      </c>
      <c r="C2552" s="2" t="s">
        <v>121</v>
      </c>
      <c r="D2552" s="3">
        <v>21200</v>
      </c>
      <c r="E2552" s="3">
        <v>15604.4</v>
      </c>
      <c r="F2552" s="2">
        <v>0</v>
      </c>
      <c r="G2552" s="2">
        <v>0</v>
      </c>
      <c r="H2552" s="2">
        <f t="shared" si="39"/>
        <v>0</v>
      </c>
      <c r="I2552" s="2" t="s">
        <v>59</v>
      </c>
      <c r="J2552" s="2" t="s">
        <v>59</v>
      </c>
    </row>
    <row r="2553" ht="19" customHeight="1" spans="1:10">
      <c r="A2553" s="2">
        <v>7</v>
      </c>
      <c r="B2553" s="2" t="s">
        <v>127</v>
      </c>
      <c r="C2553" s="2" t="s">
        <v>121</v>
      </c>
      <c r="D2553" s="3">
        <v>20400</v>
      </c>
      <c r="E2553" s="3">
        <v>5638.4</v>
      </c>
      <c r="F2553" s="2">
        <v>0</v>
      </c>
      <c r="G2553" s="2">
        <v>0</v>
      </c>
      <c r="H2553" s="2">
        <f t="shared" si="39"/>
        <v>0</v>
      </c>
      <c r="I2553" s="2" t="s">
        <v>59</v>
      </c>
      <c r="J2553" s="2" t="s">
        <v>59</v>
      </c>
    </row>
    <row r="2554" ht="19" customHeight="1" spans="1:10">
      <c r="A2554" s="2">
        <v>7</v>
      </c>
      <c r="B2554" s="2" t="s">
        <v>3630</v>
      </c>
      <c r="C2554" s="2" t="s">
        <v>121</v>
      </c>
      <c r="D2554" s="3">
        <v>19200</v>
      </c>
      <c r="E2554" s="3">
        <v>8328.9</v>
      </c>
      <c r="F2554" s="2">
        <v>0</v>
      </c>
      <c r="G2554" s="2">
        <v>0</v>
      </c>
      <c r="H2554" s="2">
        <f t="shared" si="39"/>
        <v>0</v>
      </c>
      <c r="I2554" s="2" t="s">
        <v>59</v>
      </c>
      <c r="J2554" s="2" t="s">
        <v>59</v>
      </c>
    </row>
    <row r="2555" ht="19" customHeight="1" spans="1:10">
      <c r="A2555" s="2">
        <v>7</v>
      </c>
      <c r="B2555" s="2" t="s">
        <v>132</v>
      </c>
      <c r="C2555" s="2" t="s">
        <v>121</v>
      </c>
      <c r="D2555" s="3">
        <v>21400</v>
      </c>
      <c r="E2555" s="3">
        <v>7463.4</v>
      </c>
      <c r="F2555" s="2">
        <v>0</v>
      </c>
      <c r="G2555" s="2">
        <v>0</v>
      </c>
      <c r="H2555" s="2">
        <f t="shared" si="39"/>
        <v>0</v>
      </c>
      <c r="I2555" s="2" t="s">
        <v>59</v>
      </c>
      <c r="J2555" s="2" t="s">
        <v>59</v>
      </c>
    </row>
    <row r="2556" ht="19" customHeight="1" spans="1:10">
      <c r="A2556" s="2">
        <v>7</v>
      </c>
      <c r="B2556" s="2" t="s">
        <v>3484</v>
      </c>
      <c r="C2556" s="2" t="s">
        <v>121</v>
      </c>
      <c r="D2556" s="3">
        <v>26516.13</v>
      </c>
      <c r="E2556" s="3">
        <v>11905.8</v>
      </c>
      <c r="F2556" s="2">
        <v>0</v>
      </c>
      <c r="G2556" s="2">
        <v>0</v>
      </c>
      <c r="H2556" s="2">
        <f t="shared" si="39"/>
        <v>0</v>
      </c>
      <c r="I2556" s="2" t="s">
        <v>59</v>
      </c>
      <c r="J2556" s="2" t="s">
        <v>59</v>
      </c>
    </row>
    <row r="2557" ht="19" customHeight="1" spans="1:10">
      <c r="A2557" s="2">
        <v>7</v>
      </c>
      <c r="B2557" s="2" t="s">
        <v>3410</v>
      </c>
      <c r="C2557" s="2" t="s">
        <v>121</v>
      </c>
      <c r="D2557" s="3">
        <v>4845.16</v>
      </c>
      <c r="E2557" s="3">
        <v>4076.1</v>
      </c>
      <c r="F2557" s="2">
        <v>0</v>
      </c>
      <c r="G2557" s="2">
        <v>0</v>
      </c>
      <c r="H2557" s="2">
        <f t="shared" si="39"/>
        <v>0</v>
      </c>
      <c r="I2557" s="2" t="s">
        <v>59</v>
      </c>
      <c r="J2557" s="2" t="s">
        <v>59</v>
      </c>
    </row>
    <row r="2558" ht="19" customHeight="1" spans="1:10">
      <c r="A2558" s="2">
        <v>7</v>
      </c>
      <c r="B2558" s="2" t="s">
        <v>454</v>
      </c>
      <c r="C2558" s="2" t="s">
        <v>121</v>
      </c>
      <c r="D2558" s="3">
        <v>25741.94</v>
      </c>
      <c r="E2558" s="3">
        <v>4229.3</v>
      </c>
      <c r="F2558" s="2">
        <v>0</v>
      </c>
      <c r="G2558" s="2">
        <v>0</v>
      </c>
      <c r="H2558" s="2">
        <f t="shared" si="39"/>
        <v>0</v>
      </c>
      <c r="I2558" s="2" t="s">
        <v>59</v>
      </c>
      <c r="J2558" s="2" t="s">
        <v>59</v>
      </c>
    </row>
    <row r="2559" ht="19" customHeight="1" spans="1:10">
      <c r="A2559" s="2">
        <v>7</v>
      </c>
      <c r="B2559" s="2" t="s">
        <v>335</v>
      </c>
      <c r="C2559" s="2" t="s">
        <v>121</v>
      </c>
      <c r="D2559" s="3">
        <v>2709.68</v>
      </c>
      <c r="E2559" s="3">
        <v>608.8</v>
      </c>
      <c r="F2559" s="2">
        <v>0</v>
      </c>
      <c r="G2559" s="2">
        <v>0</v>
      </c>
      <c r="H2559" s="2">
        <f t="shared" si="39"/>
        <v>0</v>
      </c>
      <c r="I2559" s="2" t="s">
        <v>59</v>
      </c>
      <c r="J2559" s="2" t="s">
        <v>59</v>
      </c>
    </row>
    <row r="2560" ht="19" customHeight="1" spans="1:10">
      <c r="A2560" s="2">
        <v>7</v>
      </c>
      <c r="B2560" s="2" t="s">
        <v>455</v>
      </c>
      <c r="C2560" s="2" t="s">
        <v>121</v>
      </c>
      <c r="D2560" s="3">
        <v>26516.13</v>
      </c>
      <c r="E2560" s="3">
        <v>4732.6</v>
      </c>
      <c r="F2560" s="2">
        <v>0</v>
      </c>
      <c r="G2560" s="2">
        <v>0</v>
      </c>
      <c r="H2560" s="2">
        <f t="shared" si="39"/>
        <v>0</v>
      </c>
      <c r="I2560" s="2" t="s">
        <v>59</v>
      </c>
      <c r="J2560" s="2" t="s">
        <v>59</v>
      </c>
    </row>
    <row r="2561" ht="19" customHeight="1" spans="1:10">
      <c r="A2561" s="2">
        <v>7</v>
      </c>
      <c r="B2561" s="2" t="s">
        <v>456</v>
      </c>
      <c r="C2561" s="2" t="s">
        <v>121</v>
      </c>
      <c r="D2561" s="3">
        <v>21600</v>
      </c>
      <c r="E2561" s="3">
        <v>675.4</v>
      </c>
      <c r="F2561" s="2">
        <v>0</v>
      </c>
      <c r="G2561" s="2">
        <v>0</v>
      </c>
      <c r="H2561" s="2">
        <f t="shared" si="39"/>
        <v>0</v>
      </c>
      <c r="I2561" s="2" t="s">
        <v>59</v>
      </c>
      <c r="J2561" s="2" t="s">
        <v>59</v>
      </c>
    </row>
    <row r="2562" ht="19" customHeight="1" spans="1:10">
      <c r="A2562" s="2">
        <v>7</v>
      </c>
      <c r="B2562" s="2" t="s">
        <v>133</v>
      </c>
      <c r="C2562" s="2" t="s">
        <v>121</v>
      </c>
      <c r="D2562" s="3">
        <v>30428.57</v>
      </c>
      <c r="E2562" s="3">
        <v>32139.5</v>
      </c>
      <c r="F2562" s="2">
        <v>0</v>
      </c>
      <c r="G2562" s="2">
        <v>0</v>
      </c>
      <c r="H2562" s="2">
        <f t="shared" ref="H2562:H2625" si="40">MAX(0,F2562-G2562)</f>
        <v>0</v>
      </c>
      <c r="I2562" s="2" t="s">
        <v>113</v>
      </c>
      <c r="J2562" s="2" t="s">
        <v>59</v>
      </c>
    </row>
    <row r="2563" ht="19" customHeight="1" spans="1:10">
      <c r="A2563" s="2">
        <v>7</v>
      </c>
      <c r="B2563" s="2" t="s">
        <v>136</v>
      </c>
      <c r="C2563" s="2" t="s">
        <v>121</v>
      </c>
      <c r="D2563" s="3">
        <v>26322.58</v>
      </c>
      <c r="E2563" s="3">
        <v>15818.3</v>
      </c>
      <c r="F2563" s="2">
        <v>0</v>
      </c>
      <c r="G2563" s="2">
        <v>0</v>
      </c>
      <c r="H2563" s="2">
        <f t="shared" si="40"/>
        <v>0</v>
      </c>
      <c r="I2563" s="2" t="s">
        <v>59</v>
      </c>
      <c r="J2563" s="2" t="s">
        <v>59</v>
      </c>
    </row>
    <row r="2564" ht="19" customHeight="1" spans="1:10">
      <c r="A2564" s="2">
        <v>7</v>
      </c>
      <c r="B2564" s="2" t="s">
        <v>457</v>
      </c>
      <c r="C2564" s="2" t="s">
        <v>121</v>
      </c>
      <c r="D2564" s="3">
        <v>16258.06</v>
      </c>
      <c r="E2564" s="3">
        <v>20097.7</v>
      </c>
      <c r="F2564" s="2">
        <v>0</v>
      </c>
      <c r="G2564" s="2">
        <v>0</v>
      </c>
      <c r="H2564" s="2">
        <f t="shared" si="40"/>
        <v>0</v>
      </c>
      <c r="I2564" s="2" t="s">
        <v>113</v>
      </c>
      <c r="J2564" s="2" t="s">
        <v>59</v>
      </c>
    </row>
    <row r="2565" ht="19" customHeight="1" spans="1:10">
      <c r="A2565" s="2">
        <v>7</v>
      </c>
      <c r="B2565" s="2" t="s">
        <v>137</v>
      </c>
      <c r="C2565" s="2" t="s">
        <v>121</v>
      </c>
      <c r="D2565" s="3">
        <v>20400</v>
      </c>
      <c r="E2565" s="3">
        <v>7528.8</v>
      </c>
      <c r="F2565" s="2">
        <v>0</v>
      </c>
      <c r="G2565" s="2">
        <v>0</v>
      </c>
      <c r="H2565" s="2">
        <f t="shared" si="40"/>
        <v>0</v>
      </c>
      <c r="I2565" s="2" t="s">
        <v>59</v>
      </c>
      <c r="J2565" s="2" t="s">
        <v>59</v>
      </c>
    </row>
    <row r="2566" ht="19" customHeight="1" spans="1:10">
      <c r="A2566" s="2">
        <v>7</v>
      </c>
      <c r="B2566" s="2" t="s">
        <v>458</v>
      </c>
      <c r="C2566" s="2" t="s">
        <v>121</v>
      </c>
      <c r="D2566" s="3">
        <v>21600</v>
      </c>
      <c r="E2566" s="3">
        <v>6043.1</v>
      </c>
      <c r="F2566" s="2">
        <v>0</v>
      </c>
      <c r="G2566" s="2">
        <v>0</v>
      </c>
      <c r="H2566" s="2">
        <f t="shared" si="40"/>
        <v>0</v>
      </c>
      <c r="I2566" s="2" t="s">
        <v>59</v>
      </c>
      <c r="J2566" s="2" t="s">
        <v>59</v>
      </c>
    </row>
    <row r="2567" ht="19" customHeight="1" spans="1:10">
      <c r="A2567" s="2">
        <v>7</v>
      </c>
      <c r="B2567" s="2" t="s">
        <v>138</v>
      </c>
      <c r="C2567" s="2" t="s">
        <v>121</v>
      </c>
      <c r="D2567" s="3">
        <v>24000</v>
      </c>
      <c r="E2567" s="3">
        <v>8272.6</v>
      </c>
      <c r="F2567" s="2">
        <v>0</v>
      </c>
      <c r="G2567" s="2">
        <v>0</v>
      </c>
      <c r="H2567" s="2">
        <f t="shared" si="40"/>
        <v>0</v>
      </c>
      <c r="I2567" s="2" t="s">
        <v>59</v>
      </c>
      <c r="J2567" s="2" t="s">
        <v>59</v>
      </c>
    </row>
    <row r="2568" ht="19" customHeight="1" spans="1:10">
      <c r="A2568" s="2">
        <v>7</v>
      </c>
      <c r="B2568" s="2" t="s">
        <v>459</v>
      </c>
      <c r="C2568" s="2" t="s">
        <v>121</v>
      </c>
      <c r="D2568" s="3">
        <v>19600</v>
      </c>
      <c r="E2568" s="3">
        <v>3738.5</v>
      </c>
      <c r="F2568" s="2">
        <v>0</v>
      </c>
      <c r="G2568" s="2">
        <v>0</v>
      </c>
      <c r="H2568" s="2">
        <f t="shared" si="40"/>
        <v>0</v>
      </c>
      <c r="I2568" s="2" t="s">
        <v>59</v>
      </c>
      <c r="J2568" s="2" t="s">
        <v>59</v>
      </c>
    </row>
    <row r="2569" ht="19" customHeight="1" spans="1:10">
      <c r="A2569" s="2">
        <v>7</v>
      </c>
      <c r="B2569" s="2" t="s">
        <v>460</v>
      </c>
      <c r="C2569" s="2" t="s">
        <v>121</v>
      </c>
      <c r="D2569" s="3">
        <v>18200</v>
      </c>
      <c r="E2569" s="3">
        <v>22651.2</v>
      </c>
      <c r="F2569" s="2">
        <v>0</v>
      </c>
      <c r="G2569" s="2">
        <v>0</v>
      </c>
      <c r="H2569" s="2">
        <f t="shared" si="40"/>
        <v>0</v>
      </c>
      <c r="I2569" s="2" t="s">
        <v>113</v>
      </c>
      <c r="J2569" s="2" t="s">
        <v>59</v>
      </c>
    </row>
    <row r="2570" ht="19" customHeight="1" spans="1:10">
      <c r="A2570" s="2">
        <v>7</v>
      </c>
      <c r="B2570" s="2" t="s">
        <v>461</v>
      </c>
      <c r="C2570" s="2" t="s">
        <v>121</v>
      </c>
      <c r="D2570" s="3">
        <v>21000</v>
      </c>
      <c r="E2570" s="3">
        <v>6111.1</v>
      </c>
      <c r="F2570" s="2">
        <v>0</v>
      </c>
      <c r="G2570" s="2">
        <v>0</v>
      </c>
      <c r="H2570" s="2">
        <f t="shared" si="40"/>
        <v>0</v>
      </c>
      <c r="I2570" s="2" t="s">
        <v>59</v>
      </c>
      <c r="J2570" s="2" t="s">
        <v>59</v>
      </c>
    </row>
    <row r="2571" ht="19" customHeight="1" spans="1:10">
      <c r="A2571" s="2">
        <v>7</v>
      </c>
      <c r="B2571" s="2" t="s">
        <v>139</v>
      </c>
      <c r="C2571" s="2" t="s">
        <v>121</v>
      </c>
      <c r="D2571" s="3">
        <v>21800</v>
      </c>
      <c r="E2571" s="3">
        <v>9046</v>
      </c>
      <c r="F2571" s="2">
        <v>0</v>
      </c>
      <c r="G2571" s="2">
        <v>0</v>
      </c>
      <c r="H2571" s="2">
        <f t="shared" si="40"/>
        <v>0</v>
      </c>
      <c r="I2571" s="2" t="s">
        <v>59</v>
      </c>
      <c r="J2571" s="2" t="s">
        <v>59</v>
      </c>
    </row>
    <row r="2572" ht="19" customHeight="1" spans="1:10">
      <c r="A2572" s="2">
        <v>7</v>
      </c>
      <c r="B2572" s="2" t="s">
        <v>343</v>
      </c>
      <c r="C2572" s="2" t="s">
        <v>121</v>
      </c>
      <c r="D2572" s="3">
        <v>3870.97</v>
      </c>
      <c r="E2572" s="3">
        <v>3200</v>
      </c>
      <c r="F2572" s="2">
        <v>0</v>
      </c>
      <c r="G2572" s="2">
        <v>0</v>
      </c>
      <c r="H2572" s="2">
        <f t="shared" si="40"/>
        <v>0</v>
      </c>
      <c r="I2572" s="2" t="s">
        <v>113</v>
      </c>
      <c r="J2572" s="2" t="s">
        <v>59</v>
      </c>
    </row>
    <row r="2573" ht="19" customHeight="1" spans="1:10">
      <c r="A2573" s="2">
        <v>7</v>
      </c>
      <c r="B2573" s="2" t="s">
        <v>462</v>
      </c>
      <c r="C2573" s="2" t="s">
        <v>121</v>
      </c>
      <c r="D2573" s="3">
        <v>16451.61</v>
      </c>
      <c r="E2573" s="3">
        <v>18635.5</v>
      </c>
      <c r="F2573" s="2">
        <v>0</v>
      </c>
      <c r="G2573" s="2">
        <v>0</v>
      </c>
      <c r="H2573" s="2">
        <f t="shared" si="40"/>
        <v>0</v>
      </c>
      <c r="I2573" s="2" t="s">
        <v>113</v>
      </c>
      <c r="J2573" s="2" t="s">
        <v>59</v>
      </c>
    </row>
    <row r="2574" ht="19" customHeight="1" spans="1:10">
      <c r="A2574" s="2">
        <v>7</v>
      </c>
      <c r="B2574" s="2" t="s">
        <v>562</v>
      </c>
      <c r="C2574" s="2" t="s">
        <v>121</v>
      </c>
      <c r="D2574" s="3">
        <v>16451.61</v>
      </c>
      <c r="E2574" s="3">
        <v>7064.1</v>
      </c>
      <c r="F2574" s="2">
        <v>0</v>
      </c>
      <c r="G2574" s="2">
        <v>0</v>
      </c>
      <c r="H2574" s="2">
        <f t="shared" si="40"/>
        <v>0</v>
      </c>
      <c r="I2574" s="2" t="s">
        <v>59</v>
      </c>
      <c r="J2574" s="2" t="s">
        <v>59</v>
      </c>
    </row>
    <row r="2575" ht="19" customHeight="1" spans="1:10">
      <c r="A2575" s="2">
        <v>7</v>
      </c>
      <c r="B2575" s="2" t="s">
        <v>140</v>
      </c>
      <c r="C2575" s="2" t="s">
        <v>121</v>
      </c>
      <c r="D2575" s="3">
        <v>21800</v>
      </c>
      <c r="E2575" s="3">
        <v>8355.6</v>
      </c>
      <c r="F2575" s="2">
        <v>0</v>
      </c>
      <c r="G2575" s="2">
        <v>0</v>
      </c>
      <c r="H2575" s="2">
        <f t="shared" si="40"/>
        <v>0</v>
      </c>
      <c r="I2575" s="2" t="s">
        <v>59</v>
      </c>
      <c r="J2575" s="2" t="s">
        <v>59</v>
      </c>
    </row>
    <row r="2576" ht="19" customHeight="1" spans="1:10">
      <c r="A2576" s="2">
        <v>7</v>
      </c>
      <c r="B2576" s="2" t="s">
        <v>3645</v>
      </c>
      <c r="C2576" s="2" t="s">
        <v>121</v>
      </c>
      <c r="D2576" s="3">
        <v>19000</v>
      </c>
      <c r="E2576" s="3">
        <v>7737.5</v>
      </c>
      <c r="F2576" s="2">
        <v>0</v>
      </c>
      <c r="G2576" s="2">
        <v>0</v>
      </c>
      <c r="H2576" s="2">
        <f t="shared" si="40"/>
        <v>0</v>
      </c>
      <c r="I2576" s="2" t="s">
        <v>59</v>
      </c>
      <c r="J2576" s="2" t="s">
        <v>59</v>
      </c>
    </row>
    <row r="2577" ht="19" customHeight="1" spans="1:10">
      <c r="A2577" s="2">
        <v>7</v>
      </c>
      <c r="B2577" s="2" t="s">
        <v>463</v>
      </c>
      <c r="C2577" s="2" t="s">
        <v>121</v>
      </c>
      <c r="D2577" s="3">
        <v>3096.77</v>
      </c>
      <c r="E2577" s="3">
        <v>414.6</v>
      </c>
      <c r="F2577" s="2">
        <v>0</v>
      </c>
      <c r="G2577" s="2">
        <v>0</v>
      </c>
      <c r="H2577" s="2">
        <f t="shared" si="40"/>
        <v>0</v>
      </c>
      <c r="I2577" s="2" t="s">
        <v>59</v>
      </c>
      <c r="J2577" s="2" t="s">
        <v>59</v>
      </c>
    </row>
    <row r="2578" ht="19" customHeight="1" spans="1:10">
      <c r="A2578" s="2">
        <v>7</v>
      </c>
      <c r="B2578" s="2" t="s">
        <v>3781</v>
      </c>
      <c r="C2578" s="2" t="s">
        <v>121</v>
      </c>
      <c r="D2578" s="3">
        <v>16451.61</v>
      </c>
      <c r="E2578" s="3">
        <v>3153.7</v>
      </c>
      <c r="F2578" s="2">
        <v>0</v>
      </c>
      <c r="G2578" s="2">
        <v>0</v>
      </c>
      <c r="H2578" s="2">
        <f t="shared" si="40"/>
        <v>0</v>
      </c>
      <c r="I2578" s="2" t="s">
        <v>59</v>
      </c>
      <c r="J2578" s="2" t="s">
        <v>59</v>
      </c>
    </row>
    <row r="2579" ht="19" customHeight="1" spans="1:10">
      <c r="A2579" s="2">
        <v>7</v>
      </c>
      <c r="B2579" s="2" t="s">
        <v>3038</v>
      </c>
      <c r="C2579" s="2" t="s">
        <v>121</v>
      </c>
      <c r="D2579" s="3">
        <v>20709.68</v>
      </c>
      <c r="E2579" s="3">
        <v>13375.7</v>
      </c>
      <c r="F2579" s="2">
        <v>0</v>
      </c>
      <c r="G2579" s="2">
        <v>0</v>
      </c>
      <c r="H2579" s="2">
        <f t="shared" si="40"/>
        <v>0</v>
      </c>
      <c r="I2579" s="2" t="s">
        <v>59</v>
      </c>
      <c r="J2579" s="2" t="s">
        <v>59</v>
      </c>
    </row>
    <row r="2580" ht="19" customHeight="1" spans="1:10">
      <c r="A2580" s="2">
        <v>7</v>
      </c>
      <c r="B2580" s="2" t="s">
        <v>3041</v>
      </c>
      <c r="C2580" s="2" t="s">
        <v>121</v>
      </c>
      <c r="D2580" s="3">
        <v>20709.68</v>
      </c>
      <c r="E2580" s="3">
        <v>12577.1</v>
      </c>
      <c r="F2580" s="2">
        <v>0</v>
      </c>
      <c r="G2580" s="2">
        <v>0</v>
      </c>
      <c r="H2580" s="2">
        <f t="shared" si="40"/>
        <v>0</v>
      </c>
      <c r="I2580" s="2" t="s">
        <v>59</v>
      </c>
      <c r="J2580" s="2" t="s">
        <v>59</v>
      </c>
    </row>
    <row r="2581" ht="19" customHeight="1" spans="1:10">
      <c r="A2581" s="2">
        <v>7</v>
      </c>
      <c r="B2581" s="2" t="s">
        <v>467</v>
      </c>
      <c r="C2581" s="2" t="s">
        <v>121</v>
      </c>
      <c r="D2581" s="3">
        <v>15666.67</v>
      </c>
      <c r="E2581" s="3">
        <v>12883.3</v>
      </c>
      <c r="F2581" s="2">
        <v>0</v>
      </c>
      <c r="G2581" s="2">
        <v>0</v>
      </c>
      <c r="H2581" s="2">
        <f t="shared" si="40"/>
        <v>0</v>
      </c>
      <c r="I2581" s="2" t="s">
        <v>59</v>
      </c>
      <c r="J2581" s="2" t="s">
        <v>59</v>
      </c>
    </row>
    <row r="2582" ht="19" customHeight="1" spans="1:10">
      <c r="A2582" s="2">
        <v>7</v>
      </c>
      <c r="B2582" s="2" t="s">
        <v>568</v>
      </c>
      <c r="C2582" s="2" t="s">
        <v>121</v>
      </c>
      <c r="D2582" s="3">
        <v>3709.68</v>
      </c>
      <c r="E2582" s="3">
        <v>1686.9</v>
      </c>
      <c r="F2582" s="2">
        <v>0</v>
      </c>
      <c r="G2582" s="2">
        <v>0</v>
      </c>
      <c r="H2582" s="2">
        <f t="shared" si="40"/>
        <v>0</v>
      </c>
      <c r="I2582" s="2" t="s">
        <v>59</v>
      </c>
      <c r="J2582" s="2" t="s">
        <v>59</v>
      </c>
    </row>
    <row r="2583" ht="19" customHeight="1" spans="1:10">
      <c r="A2583" s="2">
        <v>7</v>
      </c>
      <c r="B2583" s="2" t="s">
        <v>571</v>
      </c>
      <c r="C2583" s="2" t="s">
        <v>121</v>
      </c>
      <c r="D2583" s="3">
        <v>4032.26</v>
      </c>
      <c r="E2583" s="3">
        <v>2006</v>
      </c>
      <c r="F2583" s="2">
        <v>0</v>
      </c>
      <c r="G2583" s="2">
        <v>0</v>
      </c>
      <c r="H2583" s="2">
        <f t="shared" si="40"/>
        <v>0</v>
      </c>
      <c r="I2583" s="2" t="s">
        <v>59</v>
      </c>
      <c r="J2583" s="2" t="s">
        <v>59</v>
      </c>
    </row>
    <row r="2584" ht="19" customHeight="1" spans="1:10">
      <c r="A2584" s="2">
        <v>7</v>
      </c>
      <c r="B2584" s="2" t="s">
        <v>475</v>
      </c>
      <c r="C2584" s="2" t="s">
        <v>121</v>
      </c>
      <c r="D2584" s="3">
        <v>10322.58</v>
      </c>
      <c r="E2584" s="3">
        <v>9573.7</v>
      </c>
      <c r="F2584" s="2">
        <v>0</v>
      </c>
      <c r="G2584" s="2">
        <v>0</v>
      </c>
      <c r="H2584" s="2">
        <f t="shared" si="40"/>
        <v>0</v>
      </c>
      <c r="I2584" s="2" t="s">
        <v>59</v>
      </c>
      <c r="J2584" s="2" t="s">
        <v>59</v>
      </c>
    </row>
    <row r="2585" ht="19" customHeight="1" spans="1:10">
      <c r="A2585" s="2">
        <v>7</v>
      </c>
      <c r="B2585" s="2" t="s">
        <v>482</v>
      </c>
      <c r="C2585" s="2" t="s">
        <v>121</v>
      </c>
      <c r="D2585" s="3">
        <v>15500</v>
      </c>
      <c r="E2585" s="3">
        <v>14450.3</v>
      </c>
      <c r="F2585" s="2">
        <v>0</v>
      </c>
      <c r="G2585" s="2">
        <v>0</v>
      </c>
      <c r="H2585" s="2">
        <f t="shared" si="40"/>
        <v>0</v>
      </c>
      <c r="I2585" s="2" t="s">
        <v>59</v>
      </c>
      <c r="J2585" s="2" t="s">
        <v>59</v>
      </c>
    </row>
    <row r="2586" ht="19" customHeight="1" spans="1:10">
      <c r="A2586" s="2">
        <v>7</v>
      </c>
      <c r="B2586" s="2" t="s">
        <v>576</v>
      </c>
      <c r="C2586" s="2" t="s">
        <v>121</v>
      </c>
      <c r="D2586" s="3">
        <v>3709.68</v>
      </c>
      <c r="E2586" s="3">
        <v>1480.2</v>
      </c>
      <c r="F2586" s="2">
        <v>0</v>
      </c>
      <c r="G2586" s="2">
        <v>0</v>
      </c>
      <c r="H2586" s="2">
        <f t="shared" si="40"/>
        <v>0</v>
      </c>
      <c r="I2586" s="2" t="s">
        <v>59</v>
      </c>
      <c r="J2586" s="2" t="s">
        <v>59</v>
      </c>
    </row>
    <row r="2587" ht="19" customHeight="1" spans="1:10">
      <c r="A2587" s="2">
        <v>7</v>
      </c>
      <c r="B2587" s="2" t="s">
        <v>487</v>
      </c>
      <c r="C2587" s="2" t="s">
        <v>121</v>
      </c>
      <c r="D2587" s="3">
        <v>15496.77</v>
      </c>
      <c r="E2587" s="3">
        <v>17585.2</v>
      </c>
      <c r="F2587" s="2">
        <v>0</v>
      </c>
      <c r="G2587" s="2">
        <v>0</v>
      </c>
      <c r="H2587" s="2">
        <f t="shared" si="40"/>
        <v>0</v>
      </c>
      <c r="I2587" s="2" t="s">
        <v>113</v>
      </c>
      <c r="J2587" s="2" t="s">
        <v>59</v>
      </c>
    </row>
    <row r="2588" ht="19" customHeight="1" spans="1:10">
      <c r="A2588" s="2">
        <v>7</v>
      </c>
      <c r="B2588" s="2" t="s">
        <v>579</v>
      </c>
      <c r="C2588" s="2" t="s">
        <v>121</v>
      </c>
      <c r="D2588" s="3">
        <v>21000</v>
      </c>
      <c r="E2588" s="3">
        <v>14614.1</v>
      </c>
      <c r="F2588" s="2">
        <v>0</v>
      </c>
      <c r="G2588" s="2">
        <v>0</v>
      </c>
      <c r="H2588" s="2">
        <f t="shared" si="40"/>
        <v>0</v>
      </c>
      <c r="I2588" s="2" t="s">
        <v>59</v>
      </c>
      <c r="J2588" s="2" t="s">
        <v>59</v>
      </c>
    </row>
    <row r="2589" ht="19" customHeight="1" spans="1:10">
      <c r="A2589" s="2">
        <v>7</v>
      </c>
      <c r="B2589" s="2" t="s">
        <v>580</v>
      </c>
      <c r="C2589" s="2" t="s">
        <v>121</v>
      </c>
      <c r="D2589" s="3">
        <v>21000</v>
      </c>
      <c r="E2589" s="3">
        <v>9028.8</v>
      </c>
      <c r="F2589" s="2">
        <v>0</v>
      </c>
      <c r="G2589" s="2">
        <v>0</v>
      </c>
      <c r="H2589" s="2">
        <f t="shared" si="40"/>
        <v>0</v>
      </c>
      <c r="I2589" s="2" t="s">
        <v>59</v>
      </c>
      <c r="J2589" s="2" t="s">
        <v>59</v>
      </c>
    </row>
    <row r="2590" ht="19" customHeight="1" spans="1:10">
      <c r="A2590" s="2">
        <v>7</v>
      </c>
      <c r="B2590" s="2" t="s">
        <v>581</v>
      </c>
      <c r="C2590" s="2" t="s">
        <v>121</v>
      </c>
      <c r="D2590" s="3">
        <v>21000</v>
      </c>
      <c r="E2590" s="3">
        <v>14571.39</v>
      </c>
      <c r="F2590" s="2">
        <v>0</v>
      </c>
      <c r="G2590" s="2">
        <v>0</v>
      </c>
      <c r="H2590" s="2">
        <f t="shared" si="40"/>
        <v>0</v>
      </c>
      <c r="I2590" s="2" t="s">
        <v>59</v>
      </c>
      <c r="J2590" s="2" t="s">
        <v>59</v>
      </c>
    </row>
    <row r="2591" ht="19" customHeight="1" spans="1:10">
      <c r="A2591" s="2">
        <v>7</v>
      </c>
      <c r="B2591" s="2" t="s">
        <v>583</v>
      </c>
      <c r="C2591" s="2" t="s">
        <v>121</v>
      </c>
      <c r="D2591" s="3">
        <v>21000</v>
      </c>
      <c r="E2591" s="3">
        <v>19797.1</v>
      </c>
      <c r="F2591" s="2">
        <v>0</v>
      </c>
      <c r="G2591" s="2">
        <v>0</v>
      </c>
      <c r="H2591" s="2">
        <f t="shared" si="40"/>
        <v>0</v>
      </c>
      <c r="I2591" s="2" t="s">
        <v>59</v>
      </c>
      <c r="J2591" s="2" t="s">
        <v>59</v>
      </c>
    </row>
    <row r="2592" ht="19" customHeight="1" spans="1:10">
      <c r="A2592" s="2">
        <v>7</v>
      </c>
      <c r="B2592" s="2" t="s">
        <v>490</v>
      </c>
      <c r="C2592" s="2" t="s">
        <v>121</v>
      </c>
      <c r="D2592" s="3">
        <v>15496.77</v>
      </c>
      <c r="E2592" s="3">
        <v>20312.6</v>
      </c>
      <c r="F2592" s="2">
        <v>1</v>
      </c>
      <c r="G2592" s="2">
        <v>0</v>
      </c>
      <c r="H2592" s="2">
        <f t="shared" si="40"/>
        <v>1</v>
      </c>
      <c r="I2592" s="2" t="s">
        <v>113</v>
      </c>
      <c r="J2592" s="2" t="s">
        <v>59</v>
      </c>
    </row>
    <row r="2593" ht="19" customHeight="1" spans="1:10">
      <c r="A2593" s="2">
        <v>7</v>
      </c>
      <c r="B2593" s="2" t="s">
        <v>584</v>
      </c>
      <c r="C2593" s="2" t="s">
        <v>121</v>
      </c>
      <c r="D2593" s="3">
        <v>21000</v>
      </c>
      <c r="E2593" s="3">
        <v>9082.8</v>
      </c>
      <c r="F2593" s="2">
        <v>0</v>
      </c>
      <c r="G2593" s="2">
        <v>0</v>
      </c>
      <c r="H2593" s="2">
        <f t="shared" si="40"/>
        <v>0</v>
      </c>
      <c r="I2593" s="2" t="s">
        <v>59</v>
      </c>
      <c r="J2593" s="2" t="s">
        <v>59</v>
      </c>
    </row>
    <row r="2594" ht="19" customHeight="1" spans="1:10">
      <c r="A2594" s="2">
        <v>7</v>
      </c>
      <c r="B2594" s="2" t="s">
        <v>585</v>
      </c>
      <c r="C2594" s="2" t="s">
        <v>121</v>
      </c>
      <c r="D2594" s="3">
        <v>21000</v>
      </c>
      <c r="E2594" s="3">
        <v>13800.76</v>
      </c>
      <c r="F2594" s="2">
        <v>0</v>
      </c>
      <c r="G2594" s="2">
        <v>0</v>
      </c>
      <c r="H2594" s="2">
        <f t="shared" si="40"/>
        <v>0</v>
      </c>
      <c r="I2594" s="2" t="s">
        <v>59</v>
      </c>
      <c r="J2594" s="2" t="s">
        <v>59</v>
      </c>
    </row>
    <row r="2595" ht="19" customHeight="1" spans="1:10">
      <c r="A2595" s="2">
        <v>7</v>
      </c>
      <c r="B2595" s="2" t="s">
        <v>587</v>
      </c>
      <c r="C2595" s="2" t="s">
        <v>121</v>
      </c>
      <c r="D2595" s="3">
        <v>21000</v>
      </c>
      <c r="E2595" s="3">
        <v>17268</v>
      </c>
      <c r="F2595" s="2">
        <v>0</v>
      </c>
      <c r="G2595" s="2">
        <v>0</v>
      </c>
      <c r="H2595" s="2">
        <f t="shared" si="40"/>
        <v>0</v>
      </c>
      <c r="I2595" s="2" t="s">
        <v>113</v>
      </c>
      <c r="J2595" s="2" t="s">
        <v>59</v>
      </c>
    </row>
    <row r="2596" ht="19" customHeight="1" spans="1:10">
      <c r="A2596" s="2">
        <v>7</v>
      </c>
      <c r="B2596" s="2" t="s">
        <v>591</v>
      </c>
      <c r="C2596" s="2" t="s">
        <v>121</v>
      </c>
      <c r="D2596" s="3">
        <v>21000</v>
      </c>
      <c r="E2596" s="3">
        <v>7784.16</v>
      </c>
      <c r="F2596" s="2">
        <v>0</v>
      </c>
      <c r="G2596" s="2">
        <v>0</v>
      </c>
      <c r="H2596" s="2">
        <f t="shared" si="40"/>
        <v>0</v>
      </c>
      <c r="I2596" s="2" t="s">
        <v>59</v>
      </c>
      <c r="J2596" s="2" t="s">
        <v>59</v>
      </c>
    </row>
    <row r="2597" ht="19" customHeight="1" spans="1:10">
      <c r="A2597" s="2">
        <v>7</v>
      </c>
      <c r="B2597" s="2" t="s">
        <v>593</v>
      </c>
      <c r="C2597" s="2" t="s">
        <v>121</v>
      </c>
      <c r="D2597" s="3">
        <v>21000</v>
      </c>
      <c r="E2597" s="3">
        <v>12998.8</v>
      </c>
      <c r="F2597" s="2">
        <v>0</v>
      </c>
      <c r="G2597" s="2">
        <v>0</v>
      </c>
      <c r="H2597" s="2">
        <f t="shared" si="40"/>
        <v>0</v>
      </c>
      <c r="I2597" s="2" t="s">
        <v>59</v>
      </c>
      <c r="J2597" s="2" t="s">
        <v>59</v>
      </c>
    </row>
    <row r="2598" ht="19" customHeight="1" spans="1:10">
      <c r="A2598" s="2">
        <v>7</v>
      </c>
      <c r="B2598" s="2" t="s">
        <v>597</v>
      </c>
      <c r="C2598" s="2" t="s">
        <v>121</v>
      </c>
      <c r="D2598" s="3">
        <v>21000</v>
      </c>
      <c r="E2598" s="3">
        <v>13148.8</v>
      </c>
      <c r="F2598" s="2">
        <v>0</v>
      </c>
      <c r="G2598" s="2">
        <v>0</v>
      </c>
      <c r="H2598" s="2">
        <f t="shared" si="40"/>
        <v>0</v>
      </c>
      <c r="I2598" s="2" t="s">
        <v>113</v>
      </c>
      <c r="J2598" s="2" t="s">
        <v>59</v>
      </c>
    </row>
    <row r="2599" ht="19" customHeight="1" spans="1:10">
      <c r="A2599" s="2">
        <v>7</v>
      </c>
      <c r="B2599" s="2" t="s">
        <v>600</v>
      </c>
      <c r="C2599" s="2" t="s">
        <v>121</v>
      </c>
      <c r="D2599" s="3">
        <v>21000</v>
      </c>
      <c r="E2599" s="3">
        <v>11337.7</v>
      </c>
      <c r="F2599" s="2">
        <v>0</v>
      </c>
      <c r="G2599" s="2">
        <v>0</v>
      </c>
      <c r="H2599" s="2">
        <f t="shared" si="40"/>
        <v>0</v>
      </c>
      <c r="I2599" s="2" t="s">
        <v>59</v>
      </c>
      <c r="J2599" s="2" t="s">
        <v>59</v>
      </c>
    </row>
    <row r="2600" ht="19" customHeight="1" spans="1:10">
      <c r="A2600" s="2">
        <v>7</v>
      </c>
      <c r="B2600" s="2" t="s">
        <v>601</v>
      </c>
      <c r="C2600" s="2" t="s">
        <v>121</v>
      </c>
      <c r="D2600" s="3">
        <v>6000</v>
      </c>
      <c r="E2600" s="3">
        <v>315.48</v>
      </c>
      <c r="F2600" s="2">
        <v>0</v>
      </c>
      <c r="G2600" s="2">
        <v>0</v>
      </c>
      <c r="H2600" s="2">
        <f t="shared" si="40"/>
        <v>0</v>
      </c>
      <c r="I2600" s="2" t="s">
        <v>59</v>
      </c>
      <c r="J2600" s="2" t="s">
        <v>59</v>
      </c>
    </row>
    <row r="2601" ht="19" customHeight="1" spans="1:10">
      <c r="A2601" s="2">
        <v>7</v>
      </c>
      <c r="B2601" s="2" t="s">
        <v>491</v>
      </c>
      <c r="C2601" s="2" t="s">
        <v>121</v>
      </c>
      <c r="D2601" s="3">
        <v>21000</v>
      </c>
      <c r="E2601" s="3">
        <v>11724.3</v>
      </c>
      <c r="F2601" s="2">
        <v>0</v>
      </c>
      <c r="G2601" s="2">
        <v>0</v>
      </c>
      <c r="H2601" s="2">
        <f t="shared" si="40"/>
        <v>0</v>
      </c>
      <c r="I2601" s="2" t="s">
        <v>59</v>
      </c>
      <c r="J2601" s="2" t="s">
        <v>59</v>
      </c>
    </row>
    <row r="2602" ht="19" customHeight="1" spans="1:10">
      <c r="A2602" s="2">
        <v>7</v>
      </c>
      <c r="B2602" s="2" t="s">
        <v>603</v>
      </c>
      <c r="C2602" s="2" t="s">
        <v>121</v>
      </c>
      <c r="D2602" s="3">
        <v>21000</v>
      </c>
      <c r="E2602" s="3">
        <v>12602.9</v>
      </c>
      <c r="F2602" s="2">
        <v>0</v>
      </c>
      <c r="G2602" s="2">
        <v>0</v>
      </c>
      <c r="H2602" s="2">
        <f t="shared" si="40"/>
        <v>0</v>
      </c>
      <c r="I2602" s="2" t="s">
        <v>59</v>
      </c>
      <c r="J2602" s="2" t="s">
        <v>59</v>
      </c>
    </row>
    <row r="2603" ht="19" customHeight="1" spans="1:10">
      <c r="A2603" s="2">
        <v>7</v>
      </c>
      <c r="B2603" s="2" t="s">
        <v>607</v>
      </c>
      <c r="C2603" s="2" t="s">
        <v>121</v>
      </c>
      <c r="D2603" s="3">
        <v>21000</v>
      </c>
      <c r="E2603" s="3">
        <v>5963.3</v>
      </c>
      <c r="F2603" s="2">
        <v>0</v>
      </c>
      <c r="G2603" s="2">
        <v>0</v>
      </c>
      <c r="H2603" s="2">
        <f t="shared" si="40"/>
        <v>0</v>
      </c>
      <c r="I2603" s="2" t="s">
        <v>59</v>
      </c>
      <c r="J2603" s="2" t="s">
        <v>59</v>
      </c>
    </row>
    <row r="2604" ht="19" customHeight="1" spans="1:10">
      <c r="A2604" s="2">
        <v>7</v>
      </c>
      <c r="B2604" s="2" t="s">
        <v>141</v>
      </c>
      <c r="C2604" s="2" t="s">
        <v>121</v>
      </c>
      <c r="D2604" s="3">
        <v>10000</v>
      </c>
      <c r="E2604" s="3">
        <v>132.9</v>
      </c>
      <c r="F2604" s="2">
        <v>0</v>
      </c>
      <c r="G2604" s="2">
        <v>0</v>
      </c>
      <c r="H2604" s="2">
        <f t="shared" si="40"/>
        <v>0</v>
      </c>
      <c r="I2604" s="2" t="s">
        <v>59</v>
      </c>
      <c r="J2604" s="2" t="s">
        <v>59</v>
      </c>
    </row>
    <row r="2605" ht="19" customHeight="1" spans="1:10">
      <c r="A2605" s="2">
        <v>7</v>
      </c>
      <c r="B2605" s="2" t="s">
        <v>144</v>
      </c>
      <c r="C2605" s="2" t="s">
        <v>121</v>
      </c>
      <c r="D2605" s="3">
        <v>3225.81</v>
      </c>
      <c r="E2605" s="3">
        <v>46.1</v>
      </c>
      <c r="F2605" s="2">
        <v>0</v>
      </c>
      <c r="G2605" s="2">
        <v>0</v>
      </c>
      <c r="H2605" s="2">
        <f t="shared" si="40"/>
        <v>0</v>
      </c>
      <c r="I2605" s="2" t="s">
        <v>59</v>
      </c>
      <c r="J2605" s="2" t="s">
        <v>59</v>
      </c>
    </row>
    <row r="2606" ht="19" customHeight="1" spans="1:10">
      <c r="A2606" s="2">
        <v>7</v>
      </c>
      <c r="B2606" s="2" t="s">
        <v>145</v>
      </c>
      <c r="C2606" s="2" t="s">
        <v>121</v>
      </c>
      <c r="D2606" s="3">
        <v>33833.33</v>
      </c>
      <c r="E2606" s="3">
        <v>29397.68</v>
      </c>
      <c r="F2606" s="2">
        <v>0</v>
      </c>
      <c r="G2606" s="2">
        <v>0</v>
      </c>
      <c r="H2606" s="2">
        <f t="shared" si="40"/>
        <v>0</v>
      </c>
      <c r="I2606" s="2" t="s">
        <v>59</v>
      </c>
      <c r="J2606" s="2" t="s">
        <v>59</v>
      </c>
    </row>
    <row r="2607" ht="19" customHeight="1" spans="1:10">
      <c r="A2607" s="2">
        <v>7</v>
      </c>
      <c r="B2607" s="2" t="s">
        <v>146</v>
      </c>
      <c r="C2607" s="2" t="s">
        <v>121</v>
      </c>
      <c r="D2607" s="3">
        <v>31833.33</v>
      </c>
      <c r="E2607" s="3">
        <v>10480.31</v>
      </c>
      <c r="F2607" s="2">
        <v>0</v>
      </c>
      <c r="G2607" s="2">
        <v>0</v>
      </c>
      <c r="H2607" s="2">
        <f t="shared" si="40"/>
        <v>0</v>
      </c>
      <c r="I2607" s="2" t="s">
        <v>59</v>
      </c>
      <c r="J2607" s="2" t="s">
        <v>59</v>
      </c>
    </row>
    <row r="2608" ht="19" customHeight="1" spans="1:10">
      <c r="A2608" s="2">
        <v>7</v>
      </c>
      <c r="B2608" s="2" t="s">
        <v>148</v>
      </c>
      <c r="C2608" s="2" t="s">
        <v>121</v>
      </c>
      <c r="D2608" s="3">
        <v>10000</v>
      </c>
      <c r="E2608" s="3">
        <v>984.1</v>
      </c>
      <c r="F2608" s="2">
        <v>0</v>
      </c>
      <c r="G2608" s="2">
        <v>0</v>
      </c>
      <c r="H2608" s="2">
        <f t="shared" si="40"/>
        <v>0</v>
      </c>
      <c r="I2608" s="2" t="s">
        <v>59</v>
      </c>
      <c r="J2608" s="2" t="s">
        <v>59</v>
      </c>
    </row>
    <row r="2609" ht="19" customHeight="1" spans="1:10">
      <c r="A2609" s="2">
        <v>7</v>
      </c>
      <c r="B2609" s="2" t="s">
        <v>149</v>
      </c>
      <c r="C2609" s="2" t="s">
        <v>121</v>
      </c>
      <c r="D2609" s="3">
        <v>18833.33</v>
      </c>
      <c r="E2609" s="3">
        <v>7783.56</v>
      </c>
      <c r="F2609" s="2">
        <v>0</v>
      </c>
      <c r="G2609" s="2">
        <v>0</v>
      </c>
      <c r="H2609" s="2">
        <f t="shared" si="40"/>
        <v>0</v>
      </c>
      <c r="I2609" s="2" t="s">
        <v>59</v>
      </c>
      <c r="J2609" s="2" t="s">
        <v>59</v>
      </c>
    </row>
    <row r="2610" ht="19" customHeight="1" spans="1:10">
      <c r="A2610" s="2">
        <v>7</v>
      </c>
      <c r="B2610" s="2" t="s">
        <v>151</v>
      </c>
      <c r="C2610" s="2" t="s">
        <v>121</v>
      </c>
      <c r="D2610" s="3">
        <v>22741.94</v>
      </c>
      <c r="E2610" s="3">
        <v>3269.97</v>
      </c>
      <c r="F2610" s="2">
        <v>0</v>
      </c>
      <c r="G2610" s="2">
        <v>0</v>
      </c>
      <c r="H2610" s="2">
        <f t="shared" si="40"/>
        <v>0</v>
      </c>
      <c r="I2610" s="2" t="s">
        <v>59</v>
      </c>
      <c r="J2610" s="2" t="s">
        <v>59</v>
      </c>
    </row>
    <row r="2611" ht="19" customHeight="1" spans="1:10">
      <c r="A2611" s="2">
        <v>7</v>
      </c>
      <c r="B2611" s="2" t="s">
        <v>153</v>
      </c>
      <c r="C2611" s="2" t="s">
        <v>121</v>
      </c>
      <c r="D2611" s="3">
        <v>35000</v>
      </c>
      <c r="E2611" s="3">
        <v>79166.7</v>
      </c>
      <c r="F2611" s="2">
        <v>8</v>
      </c>
      <c r="G2611" s="2">
        <v>4</v>
      </c>
      <c r="H2611" s="2">
        <f t="shared" si="40"/>
        <v>4</v>
      </c>
      <c r="I2611" s="2" t="s">
        <v>113</v>
      </c>
      <c r="J2611" s="2" t="s">
        <v>59</v>
      </c>
    </row>
    <row r="2612" ht="19" customHeight="1" spans="1:10">
      <c r="A2612" s="2">
        <v>7</v>
      </c>
      <c r="B2612" s="2" t="s">
        <v>3135</v>
      </c>
      <c r="C2612" s="2" t="s">
        <v>121</v>
      </c>
      <c r="D2612" s="3">
        <v>18870.97</v>
      </c>
      <c r="E2612" s="3">
        <v>12415.5</v>
      </c>
      <c r="F2612" s="2">
        <v>0</v>
      </c>
      <c r="G2612" s="2">
        <v>0</v>
      </c>
      <c r="H2612" s="2">
        <f t="shared" si="40"/>
        <v>0</v>
      </c>
      <c r="I2612" s="2" t="s">
        <v>59</v>
      </c>
      <c r="J2612" s="2" t="s">
        <v>59</v>
      </c>
    </row>
    <row r="2613" ht="19" customHeight="1" spans="1:10">
      <c r="A2613" s="2">
        <v>7</v>
      </c>
      <c r="B2613" s="2" t="s">
        <v>156</v>
      </c>
      <c r="C2613" s="2" t="s">
        <v>121</v>
      </c>
      <c r="D2613" s="3">
        <v>34166.66</v>
      </c>
      <c r="E2613" s="3">
        <v>18657</v>
      </c>
      <c r="F2613" s="2">
        <v>0</v>
      </c>
      <c r="G2613" s="2">
        <v>0</v>
      </c>
      <c r="H2613" s="2">
        <f t="shared" si="40"/>
        <v>0</v>
      </c>
      <c r="I2613" s="2" t="s">
        <v>59</v>
      </c>
      <c r="J2613" s="2" t="s">
        <v>59</v>
      </c>
    </row>
    <row r="2614" ht="19" customHeight="1" spans="1:10">
      <c r="A2614" s="2">
        <v>7</v>
      </c>
      <c r="B2614" s="2" t="s">
        <v>494</v>
      </c>
      <c r="C2614" s="2" t="s">
        <v>121</v>
      </c>
      <c r="D2614" s="3">
        <v>23548.39</v>
      </c>
      <c r="E2614" s="3">
        <v>3459.1</v>
      </c>
      <c r="F2614" s="2">
        <v>0</v>
      </c>
      <c r="G2614" s="2">
        <v>0</v>
      </c>
      <c r="H2614" s="2">
        <f t="shared" si="40"/>
        <v>0</v>
      </c>
      <c r="I2614" s="2" t="s">
        <v>59</v>
      </c>
      <c r="J2614" s="2" t="s">
        <v>59</v>
      </c>
    </row>
    <row r="2615" ht="19" customHeight="1" spans="1:10">
      <c r="A2615" s="2">
        <v>7</v>
      </c>
      <c r="B2615" s="2" t="s">
        <v>157</v>
      </c>
      <c r="C2615" s="2" t="s">
        <v>121</v>
      </c>
      <c r="D2615" s="3">
        <v>18833.33</v>
      </c>
      <c r="E2615" s="3">
        <v>8053.55</v>
      </c>
      <c r="F2615" s="2">
        <v>0</v>
      </c>
      <c r="G2615" s="2">
        <v>0</v>
      </c>
      <c r="H2615" s="2">
        <f t="shared" si="40"/>
        <v>0</v>
      </c>
      <c r="I2615" s="2" t="s">
        <v>113</v>
      </c>
      <c r="J2615" s="2" t="s">
        <v>59</v>
      </c>
    </row>
    <row r="2616" ht="19" customHeight="1" spans="1:10">
      <c r="A2616" s="2">
        <v>7</v>
      </c>
      <c r="B2616" s="2" t="s">
        <v>624</v>
      </c>
      <c r="C2616" s="2" t="s">
        <v>121</v>
      </c>
      <c r="D2616" s="3">
        <v>19064.52</v>
      </c>
      <c r="E2616" s="3">
        <v>12804.9</v>
      </c>
      <c r="F2616" s="2">
        <v>0</v>
      </c>
      <c r="G2616" s="2">
        <v>0</v>
      </c>
      <c r="H2616" s="2">
        <f t="shared" si="40"/>
        <v>0</v>
      </c>
      <c r="I2616" s="2" t="s">
        <v>59</v>
      </c>
      <c r="J2616" s="2" t="s">
        <v>59</v>
      </c>
    </row>
    <row r="2617" ht="19" customHeight="1" spans="1:10">
      <c r="A2617" s="2">
        <v>7</v>
      </c>
      <c r="B2617" s="2" t="s">
        <v>160</v>
      </c>
      <c r="C2617" s="2" t="s">
        <v>121</v>
      </c>
      <c r="D2617" s="3">
        <v>35000</v>
      </c>
      <c r="E2617" s="3">
        <v>60231.6</v>
      </c>
      <c r="F2617" s="2">
        <v>5</v>
      </c>
      <c r="G2617" s="2">
        <v>4</v>
      </c>
      <c r="H2617" s="2">
        <f t="shared" si="40"/>
        <v>1</v>
      </c>
      <c r="I2617" s="2" t="s">
        <v>113</v>
      </c>
      <c r="J2617" s="2" t="s">
        <v>59</v>
      </c>
    </row>
    <row r="2618" ht="19" customHeight="1" spans="1:10">
      <c r="A2618" s="2">
        <v>7</v>
      </c>
      <c r="B2618" s="2" t="s">
        <v>496</v>
      </c>
      <c r="C2618" s="2" t="s">
        <v>121</v>
      </c>
      <c r="D2618" s="3">
        <v>24193.55</v>
      </c>
      <c r="E2618" s="3">
        <v>3493.6</v>
      </c>
      <c r="F2618" s="2">
        <v>0</v>
      </c>
      <c r="G2618" s="2">
        <v>0</v>
      </c>
      <c r="H2618" s="2">
        <f t="shared" si="40"/>
        <v>0</v>
      </c>
      <c r="I2618" s="2" t="s">
        <v>59</v>
      </c>
      <c r="J2618" s="2" t="s">
        <v>59</v>
      </c>
    </row>
    <row r="2619" ht="19" customHeight="1" spans="1:10">
      <c r="A2619" s="2">
        <v>7</v>
      </c>
      <c r="B2619" s="2" t="s">
        <v>161</v>
      </c>
      <c r="C2619" s="2" t="s">
        <v>121</v>
      </c>
      <c r="D2619" s="3">
        <v>18833.33</v>
      </c>
      <c r="E2619" s="3">
        <v>9185.75</v>
      </c>
      <c r="F2619" s="2">
        <v>0</v>
      </c>
      <c r="G2619" s="2">
        <v>0</v>
      </c>
      <c r="H2619" s="2">
        <f t="shared" si="40"/>
        <v>0</v>
      </c>
      <c r="I2619" s="2" t="s">
        <v>59</v>
      </c>
      <c r="J2619" s="2" t="s">
        <v>59</v>
      </c>
    </row>
    <row r="2620" ht="19" customHeight="1" spans="1:10">
      <c r="A2620" s="2">
        <v>7</v>
      </c>
      <c r="B2620" s="2" t="s">
        <v>162</v>
      </c>
      <c r="C2620" s="2" t="s">
        <v>121</v>
      </c>
      <c r="D2620" s="3">
        <v>10000</v>
      </c>
      <c r="E2620" s="3">
        <v>6214.8</v>
      </c>
      <c r="F2620" s="2">
        <v>0</v>
      </c>
      <c r="G2620" s="2">
        <v>0</v>
      </c>
      <c r="H2620" s="2">
        <f t="shared" si="40"/>
        <v>0</v>
      </c>
      <c r="I2620" s="2" t="s">
        <v>59</v>
      </c>
      <c r="J2620" s="2" t="s">
        <v>59</v>
      </c>
    </row>
    <row r="2621" ht="19" customHeight="1" spans="1:10">
      <c r="A2621" s="2">
        <v>7</v>
      </c>
      <c r="B2621" s="2" t="s">
        <v>163</v>
      </c>
      <c r="C2621" s="2" t="s">
        <v>121</v>
      </c>
      <c r="D2621" s="3">
        <v>10000</v>
      </c>
      <c r="E2621" s="3">
        <v>106.4</v>
      </c>
      <c r="F2621" s="2">
        <v>0</v>
      </c>
      <c r="G2621" s="2">
        <v>0</v>
      </c>
      <c r="H2621" s="2">
        <f t="shared" si="40"/>
        <v>0</v>
      </c>
      <c r="I2621" s="2" t="s">
        <v>59</v>
      </c>
      <c r="J2621" s="2" t="s">
        <v>59</v>
      </c>
    </row>
    <row r="2622" ht="19" customHeight="1" spans="1:10">
      <c r="A2622" s="2">
        <v>7</v>
      </c>
      <c r="B2622" s="2" t="s">
        <v>164</v>
      </c>
      <c r="C2622" s="2" t="s">
        <v>121</v>
      </c>
      <c r="D2622" s="3">
        <v>31833.33</v>
      </c>
      <c r="E2622" s="3">
        <v>16429.8</v>
      </c>
      <c r="F2622" s="2">
        <v>0</v>
      </c>
      <c r="G2622" s="2">
        <v>0</v>
      </c>
      <c r="H2622" s="2">
        <f t="shared" si="40"/>
        <v>0</v>
      </c>
      <c r="I2622" s="2" t="s">
        <v>113</v>
      </c>
      <c r="J2622" s="2" t="s">
        <v>59</v>
      </c>
    </row>
    <row r="2623" ht="19" customHeight="1" spans="1:10">
      <c r="A2623" s="2">
        <v>7</v>
      </c>
      <c r="B2623" s="2" t="s">
        <v>630</v>
      </c>
      <c r="C2623" s="2" t="s">
        <v>121</v>
      </c>
      <c r="D2623" s="3">
        <v>18967.74</v>
      </c>
      <c r="E2623" s="3">
        <v>12540</v>
      </c>
      <c r="F2623" s="2">
        <v>0</v>
      </c>
      <c r="G2623" s="2">
        <v>0</v>
      </c>
      <c r="H2623" s="2">
        <f t="shared" si="40"/>
        <v>0</v>
      </c>
      <c r="I2623" s="2" t="s">
        <v>59</v>
      </c>
      <c r="J2623" s="2" t="s">
        <v>59</v>
      </c>
    </row>
    <row r="2624" ht="19" customHeight="1" spans="1:10">
      <c r="A2624" s="2">
        <v>7</v>
      </c>
      <c r="B2624" s="2" t="s">
        <v>497</v>
      </c>
      <c r="C2624" s="2" t="s">
        <v>121</v>
      </c>
      <c r="D2624" s="3">
        <v>3600</v>
      </c>
      <c r="E2624" s="3">
        <v>5122.6</v>
      </c>
      <c r="F2624" s="2">
        <v>0</v>
      </c>
      <c r="G2624" s="2">
        <v>0</v>
      </c>
      <c r="H2624" s="2">
        <f t="shared" si="40"/>
        <v>0</v>
      </c>
      <c r="I2624" s="2" t="s">
        <v>113</v>
      </c>
      <c r="J2624" s="2" t="s">
        <v>59</v>
      </c>
    </row>
    <row r="2625" ht="19" customHeight="1" spans="1:10">
      <c r="A2625" s="2">
        <v>7</v>
      </c>
      <c r="B2625" s="2" t="s">
        <v>499</v>
      </c>
      <c r="C2625" s="2" t="s">
        <v>121</v>
      </c>
      <c r="D2625" s="3">
        <v>5000</v>
      </c>
      <c r="E2625" s="3">
        <v>10188.6</v>
      </c>
      <c r="F2625" s="2">
        <v>1</v>
      </c>
      <c r="G2625" s="2">
        <v>0</v>
      </c>
      <c r="H2625" s="2">
        <f t="shared" si="40"/>
        <v>1</v>
      </c>
      <c r="I2625" s="2" t="s">
        <v>113</v>
      </c>
      <c r="J2625" s="2" t="s">
        <v>59</v>
      </c>
    </row>
    <row r="2626" ht="19" customHeight="1" spans="1:10">
      <c r="A2626" s="2">
        <v>7</v>
      </c>
      <c r="B2626" s="2" t="s">
        <v>500</v>
      </c>
      <c r="C2626" s="2" t="s">
        <v>121</v>
      </c>
      <c r="D2626" s="3">
        <v>2419.35</v>
      </c>
      <c r="E2626" s="3">
        <v>6233.3</v>
      </c>
      <c r="F2626" s="2">
        <v>1</v>
      </c>
      <c r="G2626" s="2">
        <v>0</v>
      </c>
      <c r="H2626" s="2">
        <f t="shared" ref="H2626:H2689" si="41">MAX(0,F2626-G2626)</f>
        <v>1</v>
      </c>
      <c r="I2626" s="2" t="s">
        <v>113</v>
      </c>
      <c r="J2626" s="2" t="s">
        <v>59</v>
      </c>
    </row>
    <row r="2627" ht="19" customHeight="1" spans="1:10">
      <c r="A2627" s="2">
        <v>7</v>
      </c>
      <c r="B2627" s="2" t="s">
        <v>165</v>
      </c>
      <c r="C2627" s="2" t="s">
        <v>121</v>
      </c>
      <c r="D2627" s="3">
        <v>3225.81</v>
      </c>
      <c r="E2627" s="3">
        <v>48.5</v>
      </c>
      <c r="F2627" s="2">
        <v>0</v>
      </c>
      <c r="G2627" s="2">
        <v>0</v>
      </c>
      <c r="H2627" s="2">
        <f t="shared" si="41"/>
        <v>0</v>
      </c>
      <c r="I2627" s="2" t="s">
        <v>59</v>
      </c>
      <c r="J2627" s="2" t="s">
        <v>59</v>
      </c>
    </row>
    <row r="2628" ht="19" customHeight="1" spans="1:10">
      <c r="A2628" s="2">
        <v>7</v>
      </c>
      <c r="B2628" s="2" t="s">
        <v>501</v>
      </c>
      <c r="C2628" s="2" t="s">
        <v>121</v>
      </c>
      <c r="D2628" s="3">
        <v>18870.97</v>
      </c>
      <c r="E2628" s="3">
        <v>14368.5</v>
      </c>
      <c r="F2628" s="2">
        <v>0</v>
      </c>
      <c r="G2628" s="2">
        <v>0</v>
      </c>
      <c r="H2628" s="2">
        <f t="shared" si="41"/>
        <v>0</v>
      </c>
      <c r="I2628" s="2" t="s">
        <v>59</v>
      </c>
      <c r="J2628" s="2" t="s">
        <v>59</v>
      </c>
    </row>
    <row r="2629" ht="19" customHeight="1" spans="1:10">
      <c r="A2629" s="2">
        <v>7</v>
      </c>
      <c r="B2629" s="2" t="s">
        <v>166</v>
      </c>
      <c r="C2629" s="2" t="s">
        <v>121</v>
      </c>
      <c r="D2629" s="3">
        <v>3225.81</v>
      </c>
      <c r="E2629" s="3">
        <v>48.8</v>
      </c>
      <c r="F2629" s="2">
        <v>0</v>
      </c>
      <c r="G2629" s="2">
        <v>0</v>
      </c>
      <c r="H2629" s="2">
        <f t="shared" si="41"/>
        <v>0</v>
      </c>
      <c r="I2629" s="2" t="s">
        <v>59</v>
      </c>
      <c r="J2629" s="2" t="s">
        <v>59</v>
      </c>
    </row>
    <row r="2630" ht="19" customHeight="1" spans="1:10">
      <c r="A2630" s="2">
        <v>7</v>
      </c>
      <c r="B2630" s="2" t="s">
        <v>505</v>
      </c>
      <c r="C2630" s="2" t="s">
        <v>121</v>
      </c>
      <c r="D2630" s="3">
        <v>8225.81</v>
      </c>
      <c r="E2630" s="3">
        <v>5635.4</v>
      </c>
      <c r="F2630" s="2">
        <v>0</v>
      </c>
      <c r="G2630" s="2">
        <v>0</v>
      </c>
      <c r="H2630" s="2">
        <f t="shared" si="41"/>
        <v>0</v>
      </c>
      <c r="I2630" s="2" t="s">
        <v>59</v>
      </c>
      <c r="J2630" s="2" t="s">
        <v>59</v>
      </c>
    </row>
    <row r="2631" ht="19" customHeight="1" spans="1:10">
      <c r="A2631" s="2">
        <v>7</v>
      </c>
      <c r="B2631" s="2" t="s">
        <v>167</v>
      </c>
      <c r="C2631" s="2" t="s">
        <v>121</v>
      </c>
      <c r="D2631" s="3">
        <v>31833.33</v>
      </c>
      <c r="E2631" s="3">
        <v>11245.53</v>
      </c>
      <c r="F2631" s="2">
        <v>0</v>
      </c>
      <c r="G2631" s="2">
        <v>0</v>
      </c>
      <c r="H2631" s="2">
        <f t="shared" si="41"/>
        <v>0</v>
      </c>
      <c r="I2631" s="2" t="s">
        <v>59</v>
      </c>
      <c r="J2631" s="2" t="s">
        <v>59</v>
      </c>
    </row>
    <row r="2632" ht="19" customHeight="1" spans="1:10">
      <c r="A2632" s="2">
        <v>7</v>
      </c>
      <c r="B2632" s="2" t="s">
        <v>509</v>
      </c>
      <c r="C2632" s="2" t="s">
        <v>121</v>
      </c>
      <c r="D2632" s="3">
        <v>17774.19</v>
      </c>
      <c r="E2632" s="3">
        <v>20454.2</v>
      </c>
      <c r="F2632" s="2">
        <v>0</v>
      </c>
      <c r="G2632" s="2">
        <v>2</v>
      </c>
      <c r="H2632" s="2">
        <f t="shared" si="41"/>
        <v>0</v>
      </c>
      <c r="I2632" s="2" t="s">
        <v>113</v>
      </c>
      <c r="J2632" s="2" t="s">
        <v>59</v>
      </c>
    </row>
    <row r="2633" ht="19" customHeight="1" spans="1:10">
      <c r="A2633" s="2">
        <v>7</v>
      </c>
      <c r="B2633" s="2" t="s">
        <v>510</v>
      </c>
      <c r="C2633" s="2" t="s">
        <v>121</v>
      </c>
      <c r="D2633" s="3">
        <v>18096.77</v>
      </c>
      <c r="E2633" s="3">
        <v>19013.1</v>
      </c>
      <c r="F2633" s="2">
        <v>0</v>
      </c>
      <c r="G2633" s="2">
        <v>0</v>
      </c>
      <c r="H2633" s="2">
        <f t="shared" si="41"/>
        <v>0</v>
      </c>
      <c r="I2633" s="2" t="s">
        <v>113</v>
      </c>
      <c r="J2633" s="2" t="s">
        <v>59</v>
      </c>
    </row>
    <row r="2634" ht="19" customHeight="1" spans="1:10">
      <c r="A2634" s="2">
        <v>7</v>
      </c>
      <c r="B2634" s="2" t="s">
        <v>3214</v>
      </c>
      <c r="C2634" s="2" t="s">
        <v>121</v>
      </c>
      <c r="D2634" s="3">
        <v>18967.74</v>
      </c>
      <c r="E2634" s="3">
        <v>6229.7</v>
      </c>
      <c r="F2634" s="2">
        <v>0</v>
      </c>
      <c r="G2634" s="2">
        <v>0</v>
      </c>
      <c r="H2634" s="2">
        <f t="shared" si="41"/>
        <v>0</v>
      </c>
      <c r="I2634" s="2" t="s">
        <v>59</v>
      </c>
      <c r="J2634" s="2" t="s">
        <v>59</v>
      </c>
    </row>
    <row r="2635" ht="19" customHeight="1" spans="1:10">
      <c r="A2635" s="2">
        <v>7</v>
      </c>
      <c r="B2635" s="2" t="s">
        <v>514</v>
      </c>
      <c r="C2635" s="2" t="s">
        <v>121</v>
      </c>
      <c r="D2635" s="3">
        <v>2419.35</v>
      </c>
      <c r="E2635" s="3">
        <v>2578.4</v>
      </c>
      <c r="F2635" s="2">
        <v>0</v>
      </c>
      <c r="G2635" s="2">
        <v>0</v>
      </c>
      <c r="H2635" s="2">
        <f t="shared" si="41"/>
        <v>0</v>
      </c>
      <c r="I2635" s="2" t="s">
        <v>113</v>
      </c>
      <c r="J2635" s="2" t="s">
        <v>59</v>
      </c>
    </row>
    <row r="2636" ht="19" customHeight="1" spans="1:10">
      <c r="A2636" s="2">
        <v>7</v>
      </c>
      <c r="B2636" s="2" t="s">
        <v>515</v>
      </c>
      <c r="C2636" s="2" t="s">
        <v>121</v>
      </c>
      <c r="D2636" s="3">
        <v>12870.97</v>
      </c>
      <c r="E2636" s="3">
        <v>9566.3</v>
      </c>
      <c r="F2636" s="2">
        <v>0</v>
      </c>
      <c r="G2636" s="2">
        <v>0</v>
      </c>
      <c r="H2636" s="2">
        <f t="shared" si="41"/>
        <v>0</v>
      </c>
      <c r="I2636" s="2" t="s">
        <v>59</v>
      </c>
      <c r="J2636" s="2" t="s">
        <v>59</v>
      </c>
    </row>
    <row r="2637" ht="19" customHeight="1" spans="1:10">
      <c r="A2637" s="2">
        <v>7</v>
      </c>
      <c r="B2637" s="2" t="s">
        <v>516</v>
      </c>
      <c r="C2637" s="2" t="s">
        <v>121</v>
      </c>
      <c r="D2637" s="3">
        <v>17774.19</v>
      </c>
      <c r="E2637" s="3">
        <v>25973.8</v>
      </c>
      <c r="F2637" s="2">
        <v>2</v>
      </c>
      <c r="G2637" s="2">
        <v>2</v>
      </c>
      <c r="H2637" s="2">
        <f t="shared" si="41"/>
        <v>0</v>
      </c>
      <c r="I2637" s="2" t="s">
        <v>113</v>
      </c>
      <c r="J2637" s="2" t="s">
        <v>59</v>
      </c>
    </row>
    <row r="2638" ht="19" customHeight="1" spans="1:10">
      <c r="A2638" s="2">
        <v>7</v>
      </c>
      <c r="B2638" s="2" t="s">
        <v>517</v>
      </c>
      <c r="C2638" s="2" t="s">
        <v>121</v>
      </c>
      <c r="D2638" s="3">
        <v>4500</v>
      </c>
      <c r="E2638" s="3">
        <v>9313.8</v>
      </c>
      <c r="F2638" s="2">
        <v>1</v>
      </c>
      <c r="G2638" s="2">
        <v>0</v>
      </c>
      <c r="H2638" s="2">
        <f t="shared" si="41"/>
        <v>1</v>
      </c>
      <c r="I2638" s="2" t="s">
        <v>113</v>
      </c>
      <c r="J2638" s="2" t="s">
        <v>59</v>
      </c>
    </row>
    <row r="2639" ht="19" customHeight="1" spans="1:10">
      <c r="A2639" s="2">
        <v>7</v>
      </c>
      <c r="B2639" s="2" t="s">
        <v>518</v>
      </c>
      <c r="C2639" s="2" t="s">
        <v>121</v>
      </c>
      <c r="D2639" s="3">
        <v>23709.68</v>
      </c>
      <c r="E2639" s="3">
        <v>4110.1</v>
      </c>
      <c r="F2639" s="2">
        <v>0</v>
      </c>
      <c r="G2639" s="2">
        <v>0</v>
      </c>
      <c r="H2639" s="2">
        <f t="shared" si="41"/>
        <v>0</v>
      </c>
      <c r="I2639" s="2" t="s">
        <v>59</v>
      </c>
      <c r="J2639" s="2" t="s">
        <v>59</v>
      </c>
    </row>
    <row r="2640" ht="19" customHeight="1" spans="1:10">
      <c r="A2640" s="2">
        <v>7</v>
      </c>
      <c r="B2640" s="2" t="s">
        <v>519</v>
      </c>
      <c r="C2640" s="2" t="s">
        <v>121</v>
      </c>
      <c r="D2640" s="3">
        <v>5000</v>
      </c>
      <c r="E2640" s="3">
        <v>3124.9</v>
      </c>
      <c r="F2640" s="2">
        <v>0</v>
      </c>
      <c r="G2640" s="2">
        <v>0</v>
      </c>
      <c r="H2640" s="2">
        <f t="shared" si="41"/>
        <v>0</v>
      </c>
      <c r="I2640" s="2" t="s">
        <v>59</v>
      </c>
      <c r="J2640" s="2" t="s">
        <v>59</v>
      </c>
    </row>
    <row r="2641" ht="19" customHeight="1" spans="1:10">
      <c r="A2641" s="2">
        <v>7</v>
      </c>
      <c r="B2641" s="2" t="s">
        <v>169</v>
      </c>
      <c r="C2641" s="2" t="s">
        <v>121</v>
      </c>
      <c r="D2641" s="3">
        <v>34166.66</v>
      </c>
      <c r="E2641" s="3">
        <v>14871.09</v>
      </c>
      <c r="F2641" s="2">
        <v>0</v>
      </c>
      <c r="G2641" s="2">
        <v>0</v>
      </c>
      <c r="H2641" s="2">
        <f t="shared" si="41"/>
        <v>0</v>
      </c>
      <c r="I2641" s="2" t="s">
        <v>59</v>
      </c>
      <c r="J2641" s="2" t="s">
        <v>59</v>
      </c>
    </row>
    <row r="2642" ht="19" customHeight="1" spans="1:10">
      <c r="A2642" s="2">
        <v>7</v>
      </c>
      <c r="B2642" s="2" t="s">
        <v>521</v>
      </c>
      <c r="C2642" s="2" t="s">
        <v>121</v>
      </c>
      <c r="D2642" s="3">
        <v>18600</v>
      </c>
      <c r="E2642" s="3">
        <v>19639.8</v>
      </c>
      <c r="F2642" s="2">
        <v>0</v>
      </c>
      <c r="G2642" s="2">
        <v>0</v>
      </c>
      <c r="H2642" s="2">
        <f t="shared" si="41"/>
        <v>0</v>
      </c>
      <c r="I2642" s="2" t="s">
        <v>113</v>
      </c>
      <c r="J2642" s="2" t="s">
        <v>59</v>
      </c>
    </row>
    <row r="2643" ht="19" customHeight="1" spans="1:10">
      <c r="A2643" s="2">
        <v>7</v>
      </c>
      <c r="B2643" s="2" t="s">
        <v>170</v>
      </c>
      <c r="C2643" s="2" t="s">
        <v>121</v>
      </c>
      <c r="D2643" s="3">
        <v>12000</v>
      </c>
      <c r="E2643" s="3">
        <v>56187.4</v>
      </c>
      <c r="F2643" s="2">
        <v>14</v>
      </c>
      <c r="G2643" s="2">
        <v>3</v>
      </c>
      <c r="H2643" s="2">
        <f t="shared" si="41"/>
        <v>11</v>
      </c>
      <c r="I2643" s="2" t="s">
        <v>113</v>
      </c>
      <c r="J2643" s="2" t="s">
        <v>59</v>
      </c>
    </row>
    <row r="2644" ht="19" customHeight="1" spans="1:10">
      <c r="A2644" s="2">
        <v>7</v>
      </c>
      <c r="B2644" s="2" t="s">
        <v>522</v>
      </c>
      <c r="C2644" s="2" t="s">
        <v>121</v>
      </c>
      <c r="D2644" s="3">
        <v>9600</v>
      </c>
      <c r="E2644" s="3">
        <v>11346.1</v>
      </c>
      <c r="F2644" s="2">
        <v>0</v>
      </c>
      <c r="G2644" s="2">
        <v>0</v>
      </c>
      <c r="H2644" s="2">
        <f t="shared" si="41"/>
        <v>0</v>
      </c>
      <c r="I2644" s="2" t="s">
        <v>113</v>
      </c>
      <c r="J2644" s="2" t="s">
        <v>59</v>
      </c>
    </row>
    <row r="2645" ht="19" customHeight="1" spans="1:10">
      <c r="A2645" s="2">
        <v>7</v>
      </c>
      <c r="B2645" s="2" t="s">
        <v>173</v>
      </c>
      <c r="C2645" s="2" t="s">
        <v>121</v>
      </c>
      <c r="D2645" s="3">
        <v>10000</v>
      </c>
      <c r="E2645" s="3">
        <v>229.6</v>
      </c>
      <c r="F2645" s="2">
        <v>0</v>
      </c>
      <c r="G2645" s="2">
        <v>0</v>
      </c>
      <c r="H2645" s="2">
        <f t="shared" si="41"/>
        <v>0</v>
      </c>
      <c r="I2645" s="2" t="s">
        <v>59</v>
      </c>
      <c r="J2645" s="2" t="s">
        <v>59</v>
      </c>
    </row>
    <row r="2646" ht="19" customHeight="1" spans="1:10">
      <c r="A2646" s="2">
        <v>7</v>
      </c>
      <c r="B2646" s="2" t="s">
        <v>115</v>
      </c>
      <c r="C2646" s="2" t="s">
        <v>121</v>
      </c>
      <c r="D2646" s="3">
        <v>18677.42</v>
      </c>
      <c r="E2646" s="3">
        <v>12049.7</v>
      </c>
      <c r="F2646" s="2">
        <v>0</v>
      </c>
      <c r="G2646" s="2">
        <v>0</v>
      </c>
      <c r="H2646" s="2">
        <f t="shared" si="41"/>
        <v>0</v>
      </c>
      <c r="I2646" s="2" t="s">
        <v>59</v>
      </c>
      <c r="J2646" s="2" t="s">
        <v>59</v>
      </c>
    </row>
    <row r="2647" ht="19" customHeight="1" spans="1:10">
      <c r="A2647" s="2">
        <v>7</v>
      </c>
      <c r="B2647" s="2" t="s">
        <v>526</v>
      </c>
      <c r="C2647" s="2" t="s">
        <v>121</v>
      </c>
      <c r="D2647" s="3">
        <v>9600</v>
      </c>
      <c r="E2647" s="3">
        <v>8065.8</v>
      </c>
      <c r="F2647" s="2">
        <v>0</v>
      </c>
      <c r="G2647" s="2">
        <v>0</v>
      </c>
      <c r="H2647" s="2">
        <f t="shared" si="41"/>
        <v>0</v>
      </c>
      <c r="I2647" s="2" t="s">
        <v>113</v>
      </c>
      <c r="J2647" s="2" t="s">
        <v>59</v>
      </c>
    </row>
    <row r="2648" ht="19" customHeight="1" spans="1:10">
      <c r="A2648" s="2">
        <v>7</v>
      </c>
      <c r="B2648" s="2" t="s">
        <v>174</v>
      </c>
      <c r="C2648" s="2" t="s">
        <v>121</v>
      </c>
      <c r="D2648" s="3">
        <v>9666.67</v>
      </c>
      <c r="E2648" s="3">
        <v>381.2</v>
      </c>
      <c r="F2648" s="2">
        <v>0</v>
      </c>
      <c r="G2648" s="2">
        <v>0</v>
      </c>
      <c r="H2648" s="2">
        <f t="shared" si="41"/>
        <v>0</v>
      </c>
      <c r="I2648" s="2" t="s">
        <v>59</v>
      </c>
      <c r="J2648" s="2" t="s">
        <v>59</v>
      </c>
    </row>
    <row r="2649" ht="19" customHeight="1" spans="1:10">
      <c r="A2649" s="2">
        <v>7</v>
      </c>
      <c r="B2649" s="2" t="s">
        <v>175</v>
      </c>
      <c r="C2649" s="2" t="s">
        <v>121</v>
      </c>
      <c r="D2649" s="3">
        <v>21000</v>
      </c>
      <c r="E2649" s="3">
        <v>19854</v>
      </c>
      <c r="F2649" s="2">
        <v>0</v>
      </c>
      <c r="G2649" s="2">
        <v>0</v>
      </c>
      <c r="H2649" s="2">
        <f t="shared" si="41"/>
        <v>0</v>
      </c>
      <c r="I2649" s="2" t="s">
        <v>59</v>
      </c>
      <c r="J2649" s="2" t="s">
        <v>59</v>
      </c>
    </row>
    <row r="2650" ht="19" customHeight="1" spans="1:10">
      <c r="A2650" s="2">
        <v>7</v>
      </c>
      <c r="B2650" s="2" t="s">
        <v>3311</v>
      </c>
      <c r="C2650" s="2" t="s">
        <v>121</v>
      </c>
      <c r="D2650" s="3">
        <v>6000</v>
      </c>
      <c r="E2650" s="3">
        <v>2862</v>
      </c>
      <c r="F2650" s="2">
        <v>0</v>
      </c>
      <c r="G2650" s="2">
        <v>0</v>
      </c>
      <c r="H2650" s="2">
        <f t="shared" si="41"/>
        <v>0</v>
      </c>
      <c r="I2650" s="2" t="s">
        <v>59</v>
      </c>
      <c r="J2650" s="2" t="s">
        <v>59</v>
      </c>
    </row>
    <row r="2651" ht="19" customHeight="1" spans="1:10">
      <c r="A2651" s="2">
        <v>7</v>
      </c>
      <c r="B2651" s="2" t="s">
        <v>663</v>
      </c>
      <c r="C2651" s="2" t="s">
        <v>121</v>
      </c>
      <c r="D2651" s="3">
        <v>18096.77</v>
      </c>
      <c r="E2651" s="3">
        <v>14320.8</v>
      </c>
      <c r="F2651" s="2">
        <v>0</v>
      </c>
      <c r="G2651" s="2">
        <v>0</v>
      </c>
      <c r="H2651" s="2">
        <f t="shared" si="41"/>
        <v>0</v>
      </c>
      <c r="I2651" s="2" t="s">
        <v>59</v>
      </c>
      <c r="J2651" s="2" t="s">
        <v>59</v>
      </c>
    </row>
    <row r="2652" ht="19" customHeight="1" spans="1:10">
      <c r="A2652" s="2">
        <v>7</v>
      </c>
      <c r="B2652" s="2" t="s">
        <v>537</v>
      </c>
      <c r="C2652" s="2" t="s">
        <v>121</v>
      </c>
      <c r="D2652" s="3">
        <v>5000</v>
      </c>
      <c r="E2652" s="3">
        <v>10522</v>
      </c>
      <c r="F2652" s="2">
        <v>1</v>
      </c>
      <c r="G2652" s="2">
        <v>0</v>
      </c>
      <c r="H2652" s="2">
        <f t="shared" si="41"/>
        <v>1</v>
      </c>
      <c r="I2652" s="2" t="s">
        <v>113</v>
      </c>
      <c r="J2652" s="2" t="s">
        <v>59</v>
      </c>
    </row>
    <row r="2653" ht="19" customHeight="1" spans="1:10">
      <c r="A2653" s="2">
        <v>7</v>
      </c>
      <c r="B2653" s="2" t="s">
        <v>538</v>
      </c>
      <c r="C2653" s="2" t="s">
        <v>121</v>
      </c>
      <c r="D2653" s="3">
        <v>5000</v>
      </c>
      <c r="E2653" s="3">
        <v>10713.4</v>
      </c>
      <c r="F2653" s="2">
        <v>1</v>
      </c>
      <c r="G2653" s="2">
        <v>0</v>
      </c>
      <c r="H2653" s="2">
        <f t="shared" si="41"/>
        <v>1</v>
      </c>
      <c r="I2653" s="2" t="s">
        <v>113</v>
      </c>
      <c r="J2653" s="2" t="s">
        <v>59</v>
      </c>
    </row>
    <row r="2654" ht="19" customHeight="1" spans="1:10">
      <c r="A2654" s="2">
        <v>7</v>
      </c>
      <c r="B2654" s="2" t="s">
        <v>3338</v>
      </c>
      <c r="C2654" s="2" t="s">
        <v>121</v>
      </c>
      <c r="D2654" s="3">
        <v>18096.77</v>
      </c>
      <c r="E2654" s="3">
        <v>20670.7</v>
      </c>
      <c r="F2654" s="2">
        <v>0</v>
      </c>
      <c r="G2654" s="2">
        <v>1</v>
      </c>
      <c r="H2654" s="2">
        <f t="shared" si="41"/>
        <v>0</v>
      </c>
      <c r="I2654" s="2" t="s">
        <v>113</v>
      </c>
      <c r="J2654" s="2" t="s">
        <v>59</v>
      </c>
    </row>
    <row r="2655" ht="19" customHeight="1" spans="1:10">
      <c r="A2655" s="2">
        <v>7</v>
      </c>
      <c r="B2655" s="2" t="s">
        <v>668</v>
      </c>
      <c r="C2655" s="2" t="s">
        <v>121</v>
      </c>
      <c r="D2655" s="3">
        <v>12300.69</v>
      </c>
      <c r="E2655" s="3">
        <v>8576.9</v>
      </c>
      <c r="F2655" s="2">
        <v>0</v>
      </c>
      <c r="G2655" s="2">
        <v>0</v>
      </c>
      <c r="H2655" s="2">
        <f t="shared" si="41"/>
        <v>0</v>
      </c>
      <c r="I2655" s="2" t="s">
        <v>59</v>
      </c>
      <c r="J2655" s="2" t="s">
        <v>59</v>
      </c>
    </row>
    <row r="2656" ht="19" customHeight="1" spans="1:10">
      <c r="A2656" s="2">
        <v>7</v>
      </c>
      <c r="B2656" s="2" t="s">
        <v>539</v>
      </c>
      <c r="C2656" s="2" t="s">
        <v>121</v>
      </c>
      <c r="D2656" s="3">
        <v>21000</v>
      </c>
      <c r="E2656" s="3">
        <v>25642.6</v>
      </c>
      <c r="F2656" s="2">
        <v>1</v>
      </c>
      <c r="G2656" s="2">
        <v>2</v>
      </c>
      <c r="H2656" s="2">
        <f t="shared" si="41"/>
        <v>0</v>
      </c>
      <c r="I2656" s="2" t="s">
        <v>113</v>
      </c>
      <c r="J2656" s="2" t="s">
        <v>59</v>
      </c>
    </row>
    <row r="2657" ht="19" customHeight="1" spans="1:10">
      <c r="A2657" s="2">
        <v>7</v>
      </c>
      <c r="B2657" s="2" t="s">
        <v>540</v>
      </c>
      <c r="C2657" s="2" t="s">
        <v>121</v>
      </c>
      <c r="D2657" s="3">
        <v>5000</v>
      </c>
      <c r="E2657" s="3">
        <v>8594.1</v>
      </c>
      <c r="F2657" s="2">
        <v>1</v>
      </c>
      <c r="G2657" s="2">
        <v>0</v>
      </c>
      <c r="H2657" s="2">
        <f t="shared" si="41"/>
        <v>1</v>
      </c>
      <c r="I2657" s="2" t="s">
        <v>113</v>
      </c>
      <c r="J2657" s="2" t="s">
        <v>59</v>
      </c>
    </row>
    <row r="2658" ht="19" customHeight="1" spans="1:10">
      <c r="A2658" s="2">
        <v>7</v>
      </c>
      <c r="B2658" s="2" t="s">
        <v>541</v>
      </c>
      <c r="C2658" s="2" t="s">
        <v>121</v>
      </c>
      <c r="D2658" s="3">
        <v>4000</v>
      </c>
      <c r="E2658" s="3">
        <v>8225.4</v>
      </c>
      <c r="F2658" s="2">
        <v>1</v>
      </c>
      <c r="G2658" s="2">
        <v>0</v>
      </c>
      <c r="H2658" s="2">
        <f t="shared" si="41"/>
        <v>1</v>
      </c>
      <c r="I2658" s="2" t="s">
        <v>113</v>
      </c>
      <c r="J2658" s="2" t="s">
        <v>59</v>
      </c>
    </row>
    <row r="2659" ht="19" customHeight="1" spans="1:10">
      <c r="A2659" s="2">
        <v>7</v>
      </c>
      <c r="B2659" s="2" t="s">
        <v>545</v>
      </c>
      <c r="C2659" s="2" t="s">
        <v>121</v>
      </c>
      <c r="D2659" s="3">
        <v>12000</v>
      </c>
      <c r="E2659" s="3">
        <v>10372.4</v>
      </c>
      <c r="F2659" s="2">
        <v>0</v>
      </c>
      <c r="G2659" s="2">
        <v>0</v>
      </c>
      <c r="H2659" s="2">
        <f t="shared" si="41"/>
        <v>0</v>
      </c>
      <c r="I2659" s="2" t="s">
        <v>59</v>
      </c>
      <c r="J2659" s="2" t="s">
        <v>59</v>
      </c>
    </row>
    <row r="2660" ht="19" customHeight="1" spans="1:10">
      <c r="A2660" s="2">
        <v>7</v>
      </c>
      <c r="B2660" s="2" t="s">
        <v>547</v>
      </c>
      <c r="C2660" s="2" t="s">
        <v>121</v>
      </c>
      <c r="D2660" s="3">
        <v>17774.19</v>
      </c>
      <c r="E2660" s="3">
        <v>26041.8</v>
      </c>
      <c r="F2660" s="2">
        <v>2</v>
      </c>
      <c r="G2660" s="2">
        <v>1</v>
      </c>
      <c r="H2660" s="2">
        <f t="shared" si="41"/>
        <v>1</v>
      </c>
      <c r="I2660" s="2" t="s">
        <v>113</v>
      </c>
      <c r="J2660" s="2" t="s">
        <v>59</v>
      </c>
    </row>
    <row r="2661" ht="19" customHeight="1" spans="1:10">
      <c r="A2661" s="2">
        <v>7</v>
      </c>
      <c r="B2661" s="2" t="s">
        <v>548</v>
      </c>
      <c r="C2661" s="2" t="s">
        <v>121</v>
      </c>
      <c r="D2661" s="3">
        <v>18870.97</v>
      </c>
      <c r="E2661" s="3">
        <v>8627.4</v>
      </c>
      <c r="F2661" s="2">
        <v>0</v>
      </c>
      <c r="G2661" s="2">
        <v>0</v>
      </c>
      <c r="H2661" s="2">
        <f t="shared" si="41"/>
        <v>0</v>
      </c>
      <c r="I2661" s="2" t="s">
        <v>59</v>
      </c>
      <c r="J2661" s="2" t="s">
        <v>59</v>
      </c>
    </row>
    <row r="2662" ht="19" customHeight="1" spans="1:10">
      <c r="A2662" s="2">
        <v>7</v>
      </c>
      <c r="B2662" s="2" t="s">
        <v>549</v>
      </c>
      <c r="C2662" s="2" t="s">
        <v>121</v>
      </c>
      <c r="D2662" s="3">
        <v>2419.35</v>
      </c>
      <c r="E2662" s="3">
        <v>531.6</v>
      </c>
      <c r="F2662" s="2">
        <v>0</v>
      </c>
      <c r="G2662" s="2">
        <v>0</v>
      </c>
      <c r="H2662" s="2">
        <f t="shared" si="41"/>
        <v>0</v>
      </c>
      <c r="I2662" s="2" t="s">
        <v>59</v>
      </c>
      <c r="J2662" s="2" t="s">
        <v>59</v>
      </c>
    </row>
    <row r="2663" ht="19" customHeight="1" spans="1:10">
      <c r="A2663" s="2">
        <v>7</v>
      </c>
      <c r="B2663" s="2" t="s">
        <v>550</v>
      </c>
      <c r="C2663" s="2" t="s">
        <v>121</v>
      </c>
      <c r="D2663" s="3">
        <v>13838.71</v>
      </c>
      <c r="E2663" s="3">
        <v>16560.9</v>
      </c>
      <c r="F2663" s="2">
        <v>0</v>
      </c>
      <c r="G2663" s="2">
        <v>0</v>
      </c>
      <c r="H2663" s="2">
        <f t="shared" si="41"/>
        <v>0</v>
      </c>
      <c r="I2663" s="2" t="s">
        <v>113</v>
      </c>
      <c r="J2663" s="2" t="s">
        <v>59</v>
      </c>
    </row>
    <row r="2664" ht="19" customHeight="1" spans="1:10">
      <c r="A2664" s="2">
        <v>7</v>
      </c>
      <c r="B2664" s="2" t="s">
        <v>551</v>
      </c>
      <c r="C2664" s="2" t="s">
        <v>121</v>
      </c>
      <c r="D2664" s="3">
        <v>20419.35</v>
      </c>
      <c r="E2664" s="3">
        <v>13664.2</v>
      </c>
      <c r="F2664" s="2">
        <v>0</v>
      </c>
      <c r="G2664" s="2">
        <v>0</v>
      </c>
      <c r="H2664" s="2">
        <f t="shared" si="41"/>
        <v>0</v>
      </c>
      <c r="I2664" s="2" t="s">
        <v>59</v>
      </c>
      <c r="J2664" s="2" t="s">
        <v>59</v>
      </c>
    </row>
    <row r="2665" ht="19" customHeight="1" spans="1:10">
      <c r="A2665" s="2">
        <v>7</v>
      </c>
      <c r="B2665" s="2" t="s">
        <v>3388</v>
      </c>
      <c r="C2665" s="2" t="s">
        <v>121</v>
      </c>
      <c r="D2665" s="3">
        <v>18967.74</v>
      </c>
      <c r="E2665" s="3">
        <v>5828.4</v>
      </c>
      <c r="F2665" s="2">
        <v>0</v>
      </c>
      <c r="G2665" s="2">
        <v>0</v>
      </c>
      <c r="H2665" s="2">
        <f t="shared" si="41"/>
        <v>0</v>
      </c>
      <c r="I2665" s="2" t="s">
        <v>59</v>
      </c>
      <c r="J2665" s="2" t="s">
        <v>59</v>
      </c>
    </row>
    <row r="2666" ht="19" customHeight="1" spans="1:10">
      <c r="A2666" s="2">
        <v>7</v>
      </c>
      <c r="B2666" s="2" t="s">
        <v>552</v>
      </c>
      <c r="C2666" s="2" t="s">
        <v>121</v>
      </c>
      <c r="D2666" s="3">
        <v>17774.19</v>
      </c>
      <c r="E2666" s="3">
        <v>22847.3</v>
      </c>
      <c r="F2666" s="2">
        <v>1</v>
      </c>
      <c r="G2666" s="2">
        <v>1</v>
      </c>
      <c r="H2666" s="2">
        <f t="shared" si="41"/>
        <v>0</v>
      </c>
      <c r="I2666" s="2" t="s">
        <v>113</v>
      </c>
      <c r="J2666" s="2" t="s">
        <v>59</v>
      </c>
    </row>
    <row r="2667" ht="19" customHeight="1" spans="1:10">
      <c r="A2667" s="2">
        <v>7</v>
      </c>
      <c r="B2667" s="2" t="s">
        <v>672</v>
      </c>
      <c r="C2667" s="2" t="s">
        <v>121</v>
      </c>
      <c r="D2667" s="3">
        <v>9536.17</v>
      </c>
      <c r="E2667" s="3">
        <v>4990.1</v>
      </c>
      <c r="F2667" s="2">
        <v>0</v>
      </c>
      <c r="G2667" s="2">
        <v>0</v>
      </c>
      <c r="H2667" s="2">
        <f t="shared" si="41"/>
        <v>0</v>
      </c>
      <c r="I2667" s="2" t="s">
        <v>59</v>
      </c>
      <c r="J2667" s="2" t="s">
        <v>59</v>
      </c>
    </row>
    <row r="2668" ht="19" customHeight="1" spans="1:10">
      <c r="A2668" s="2">
        <v>7</v>
      </c>
      <c r="B2668" s="2" t="s">
        <v>555</v>
      </c>
      <c r="C2668" s="2" t="s">
        <v>121</v>
      </c>
      <c r="D2668" s="3">
        <v>2806.45</v>
      </c>
      <c r="E2668" s="3">
        <v>6130.1</v>
      </c>
      <c r="F2668" s="2">
        <v>1</v>
      </c>
      <c r="G2668" s="2">
        <v>0</v>
      </c>
      <c r="H2668" s="2">
        <f t="shared" si="41"/>
        <v>1</v>
      </c>
      <c r="I2668" s="2" t="s">
        <v>113</v>
      </c>
      <c r="J2668" s="2" t="s">
        <v>59</v>
      </c>
    </row>
    <row r="2669" ht="19" customHeight="1" spans="1:10">
      <c r="A2669" s="2">
        <v>7</v>
      </c>
      <c r="B2669" s="2" t="s">
        <v>3402</v>
      </c>
      <c r="C2669" s="2" t="s">
        <v>121</v>
      </c>
      <c r="D2669" s="3">
        <v>6000</v>
      </c>
      <c r="E2669" s="3">
        <v>2340</v>
      </c>
      <c r="F2669" s="2">
        <v>0</v>
      </c>
      <c r="G2669" s="2">
        <v>0</v>
      </c>
      <c r="H2669" s="2">
        <f t="shared" si="41"/>
        <v>0</v>
      </c>
      <c r="I2669" s="2" t="s">
        <v>59</v>
      </c>
      <c r="J2669" s="2" t="s">
        <v>59</v>
      </c>
    </row>
    <row r="2670" ht="19" customHeight="1" spans="1:10">
      <c r="A2670" s="2">
        <v>7</v>
      </c>
      <c r="B2670" s="2" t="s">
        <v>556</v>
      </c>
      <c r="C2670" s="2" t="s">
        <v>121</v>
      </c>
      <c r="D2670" s="3">
        <v>5000</v>
      </c>
      <c r="E2670" s="3">
        <v>8984.2</v>
      </c>
      <c r="F2670" s="2">
        <v>1</v>
      </c>
      <c r="G2670" s="2">
        <v>0</v>
      </c>
      <c r="H2670" s="2">
        <f t="shared" si="41"/>
        <v>1</v>
      </c>
      <c r="I2670" s="2" t="s">
        <v>113</v>
      </c>
      <c r="J2670" s="2" t="s">
        <v>59</v>
      </c>
    </row>
    <row r="2671" ht="19" customHeight="1" spans="1:10">
      <c r="A2671" s="2">
        <v>7</v>
      </c>
      <c r="B2671" s="2" t="s">
        <v>464</v>
      </c>
      <c r="C2671" s="2" t="s">
        <v>444</v>
      </c>
      <c r="D2671" s="3">
        <v>6580.64</v>
      </c>
      <c r="E2671" s="3">
        <v>2111.1</v>
      </c>
      <c r="F2671" s="2">
        <v>0</v>
      </c>
      <c r="G2671" s="2">
        <v>0</v>
      </c>
      <c r="H2671" s="2">
        <f t="shared" si="41"/>
        <v>0</v>
      </c>
      <c r="I2671" s="2" t="s">
        <v>59</v>
      </c>
      <c r="J2671" s="2" t="s">
        <v>59</v>
      </c>
    </row>
    <row r="2672" ht="19" customHeight="1" spans="1:10">
      <c r="A2672" s="2">
        <v>7</v>
      </c>
      <c r="B2672" s="2" t="s">
        <v>472</v>
      </c>
      <c r="C2672" s="2" t="s">
        <v>444</v>
      </c>
      <c r="D2672" s="3">
        <v>16333.33</v>
      </c>
      <c r="E2672" s="3">
        <v>3433.1</v>
      </c>
      <c r="F2672" s="2">
        <v>0</v>
      </c>
      <c r="G2672" s="2">
        <v>0</v>
      </c>
      <c r="H2672" s="2">
        <f t="shared" si="41"/>
        <v>0</v>
      </c>
      <c r="I2672" s="2" t="s">
        <v>59</v>
      </c>
      <c r="J2672" s="2" t="s">
        <v>59</v>
      </c>
    </row>
    <row r="2673" ht="19" customHeight="1" spans="1:10">
      <c r="A2673" s="2">
        <v>7</v>
      </c>
      <c r="B2673" s="2" t="s">
        <v>3657</v>
      </c>
      <c r="C2673" s="2" t="s">
        <v>444</v>
      </c>
      <c r="D2673" s="3">
        <v>16333.33</v>
      </c>
      <c r="E2673" s="3">
        <v>5238.9</v>
      </c>
      <c r="F2673" s="2">
        <v>0</v>
      </c>
      <c r="G2673" s="2">
        <v>0</v>
      </c>
      <c r="H2673" s="2">
        <f t="shared" si="41"/>
        <v>0</v>
      </c>
      <c r="I2673" s="2" t="s">
        <v>59</v>
      </c>
      <c r="J2673" s="2" t="s">
        <v>59</v>
      </c>
    </row>
    <row r="2674" ht="19" customHeight="1" spans="1:10">
      <c r="A2674" s="2">
        <v>7</v>
      </c>
      <c r="B2674" s="2" t="s">
        <v>493</v>
      </c>
      <c r="C2674" s="2" t="s">
        <v>444</v>
      </c>
      <c r="D2674" s="3">
        <v>7838.71</v>
      </c>
      <c r="E2674" s="3">
        <v>2132.5</v>
      </c>
      <c r="F2674" s="2">
        <v>0</v>
      </c>
      <c r="G2674" s="2">
        <v>0</v>
      </c>
      <c r="H2674" s="2">
        <f t="shared" si="41"/>
        <v>0</v>
      </c>
      <c r="I2674" s="2" t="s">
        <v>59</v>
      </c>
      <c r="J2674" s="2" t="s">
        <v>59</v>
      </c>
    </row>
    <row r="2675" ht="19" customHeight="1" spans="1:10">
      <c r="A2675" s="2">
        <v>7</v>
      </c>
      <c r="B2675" s="2" t="s">
        <v>523</v>
      </c>
      <c r="C2675" s="2" t="s">
        <v>444</v>
      </c>
      <c r="D2675" s="3">
        <v>18000</v>
      </c>
      <c r="E2675" s="3">
        <v>10614</v>
      </c>
      <c r="F2675" s="2">
        <v>0</v>
      </c>
      <c r="G2675" s="2">
        <v>0</v>
      </c>
      <c r="H2675" s="2">
        <f t="shared" si="41"/>
        <v>0</v>
      </c>
      <c r="I2675" s="2" t="s">
        <v>59</v>
      </c>
      <c r="J2675" s="2" t="s">
        <v>59</v>
      </c>
    </row>
    <row r="2676" ht="19" customHeight="1" spans="1:10">
      <c r="A2676" s="2">
        <v>7</v>
      </c>
      <c r="B2676" s="2" t="s">
        <v>535</v>
      </c>
      <c r="C2676" s="2" t="s">
        <v>444</v>
      </c>
      <c r="D2676" s="3">
        <v>17142.86</v>
      </c>
      <c r="E2676" s="3">
        <v>31972.2</v>
      </c>
      <c r="F2676" s="2">
        <v>4</v>
      </c>
      <c r="G2676" s="2">
        <v>4</v>
      </c>
      <c r="H2676" s="2">
        <f t="shared" si="41"/>
        <v>0</v>
      </c>
      <c r="I2676" s="2" t="s">
        <v>113</v>
      </c>
      <c r="J2676" s="2" t="s">
        <v>59</v>
      </c>
    </row>
    <row r="2677" ht="19" customHeight="1" spans="1:10">
      <c r="A2677" s="2">
        <v>7</v>
      </c>
      <c r="B2677" s="2" t="s">
        <v>554</v>
      </c>
      <c r="C2677" s="2" t="s">
        <v>444</v>
      </c>
      <c r="D2677" s="3">
        <v>14032.26</v>
      </c>
      <c r="E2677" s="3">
        <v>19246.1</v>
      </c>
      <c r="F2677" s="2">
        <v>1</v>
      </c>
      <c r="G2677" s="2">
        <v>1</v>
      </c>
      <c r="H2677" s="2">
        <f t="shared" si="41"/>
        <v>0</v>
      </c>
      <c r="I2677" s="2" t="s">
        <v>113</v>
      </c>
      <c r="J2677" s="2" t="s">
        <v>59</v>
      </c>
    </row>
    <row r="2678" ht="19" customHeight="1" spans="1:10">
      <c r="A2678" s="2">
        <v>7</v>
      </c>
      <c r="B2678" s="2" t="s">
        <v>310</v>
      </c>
      <c r="C2678" s="2" t="s">
        <v>312</v>
      </c>
      <c r="D2678" s="3">
        <v>36000</v>
      </c>
      <c r="E2678" s="3">
        <v>45891.9</v>
      </c>
      <c r="F2678" s="2">
        <v>1</v>
      </c>
      <c r="G2678" s="2">
        <v>1</v>
      </c>
      <c r="H2678" s="2">
        <f t="shared" si="41"/>
        <v>0</v>
      </c>
      <c r="I2678" s="2" t="s">
        <v>113</v>
      </c>
      <c r="J2678" s="2" t="s">
        <v>59</v>
      </c>
    </row>
    <row r="2679" ht="19" customHeight="1" spans="1:10">
      <c r="A2679" s="2">
        <v>7</v>
      </c>
      <c r="B2679" s="2" t="s">
        <v>316</v>
      </c>
      <c r="C2679" s="2" t="s">
        <v>312</v>
      </c>
      <c r="D2679" s="3">
        <v>36000</v>
      </c>
      <c r="E2679" s="3">
        <v>43721</v>
      </c>
      <c r="F2679" s="2">
        <v>1</v>
      </c>
      <c r="G2679" s="2">
        <v>1</v>
      </c>
      <c r="H2679" s="2">
        <f t="shared" si="41"/>
        <v>0</v>
      </c>
      <c r="I2679" s="2" t="s">
        <v>113</v>
      </c>
      <c r="J2679" s="2" t="s">
        <v>59</v>
      </c>
    </row>
    <row r="2680" ht="19" customHeight="1" spans="1:10">
      <c r="A2680" s="2">
        <v>7</v>
      </c>
      <c r="B2680" s="2" t="s">
        <v>317</v>
      </c>
      <c r="C2680" s="2" t="s">
        <v>312</v>
      </c>
      <c r="D2680" s="3">
        <v>36000</v>
      </c>
      <c r="E2680" s="3">
        <v>47770.8</v>
      </c>
      <c r="F2680" s="2">
        <v>1</v>
      </c>
      <c r="G2680" s="2">
        <v>1</v>
      </c>
      <c r="H2680" s="2">
        <f t="shared" si="41"/>
        <v>0</v>
      </c>
      <c r="I2680" s="2" t="s">
        <v>113</v>
      </c>
      <c r="J2680" s="2" t="s">
        <v>59</v>
      </c>
    </row>
    <row r="2681" ht="19" customHeight="1" spans="1:10">
      <c r="A2681" s="2">
        <v>7</v>
      </c>
      <c r="B2681" s="2" t="s">
        <v>318</v>
      </c>
      <c r="C2681" s="2" t="s">
        <v>312</v>
      </c>
      <c r="D2681" s="3">
        <v>21200</v>
      </c>
      <c r="E2681" s="3">
        <v>20079.5</v>
      </c>
      <c r="F2681" s="2">
        <v>0</v>
      </c>
      <c r="G2681" s="2">
        <v>0</v>
      </c>
      <c r="H2681" s="2">
        <f t="shared" si="41"/>
        <v>0</v>
      </c>
      <c r="I2681" s="2" t="s">
        <v>113</v>
      </c>
      <c r="J2681" s="2" t="s">
        <v>59</v>
      </c>
    </row>
    <row r="2682" ht="19" customHeight="1" spans="1:10">
      <c r="A2682" s="2">
        <v>7</v>
      </c>
      <c r="B2682" s="2" t="s">
        <v>321</v>
      </c>
      <c r="C2682" s="2" t="s">
        <v>312</v>
      </c>
      <c r="D2682" s="3">
        <v>38516.13</v>
      </c>
      <c r="E2682" s="3">
        <v>17696</v>
      </c>
      <c r="F2682" s="2">
        <v>0</v>
      </c>
      <c r="G2682" s="2">
        <v>0</v>
      </c>
      <c r="H2682" s="2">
        <f t="shared" si="41"/>
        <v>0</v>
      </c>
      <c r="I2682" s="2" t="s">
        <v>59</v>
      </c>
      <c r="J2682" s="2" t="s">
        <v>59</v>
      </c>
    </row>
    <row r="2683" ht="19" customHeight="1" spans="1:10">
      <c r="A2683" s="2">
        <v>7</v>
      </c>
      <c r="B2683" s="2" t="s">
        <v>324</v>
      </c>
      <c r="C2683" s="2" t="s">
        <v>312</v>
      </c>
      <c r="D2683" s="3">
        <v>21800</v>
      </c>
      <c r="E2683" s="3">
        <v>21785.4</v>
      </c>
      <c r="F2683" s="2">
        <v>0</v>
      </c>
      <c r="G2683" s="2">
        <v>0</v>
      </c>
      <c r="H2683" s="2">
        <f t="shared" si="41"/>
        <v>0</v>
      </c>
      <c r="I2683" s="2" t="s">
        <v>113</v>
      </c>
      <c r="J2683" s="2" t="s">
        <v>59</v>
      </c>
    </row>
    <row r="2684" ht="19" customHeight="1" spans="1:10">
      <c r="A2684" s="2">
        <v>7</v>
      </c>
      <c r="B2684" s="2" t="s">
        <v>326</v>
      </c>
      <c r="C2684" s="2" t="s">
        <v>312</v>
      </c>
      <c r="D2684" s="3">
        <v>15483.87</v>
      </c>
      <c r="E2684" s="3">
        <v>18018.2</v>
      </c>
      <c r="F2684" s="2">
        <v>0</v>
      </c>
      <c r="G2684" s="2">
        <v>0</v>
      </c>
      <c r="H2684" s="2">
        <f t="shared" si="41"/>
        <v>0</v>
      </c>
      <c r="I2684" s="2" t="s">
        <v>113</v>
      </c>
      <c r="J2684" s="2" t="s">
        <v>59</v>
      </c>
    </row>
    <row r="2685" ht="19" customHeight="1" spans="1:10">
      <c r="A2685" s="2">
        <v>7</v>
      </c>
      <c r="B2685" s="2" t="s">
        <v>329</v>
      </c>
      <c r="C2685" s="2" t="s">
        <v>312</v>
      </c>
      <c r="D2685" s="3">
        <v>18064.52</v>
      </c>
      <c r="E2685" s="3">
        <v>14935.3</v>
      </c>
      <c r="F2685" s="2">
        <v>0</v>
      </c>
      <c r="G2685" s="2">
        <v>0</v>
      </c>
      <c r="H2685" s="2">
        <f t="shared" si="41"/>
        <v>0</v>
      </c>
      <c r="I2685" s="2" t="s">
        <v>59</v>
      </c>
      <c r="J2685" s="2" t="s">
        <v>59</v>
      </c>
    </row>
    <row r="2686" ht="19" customHeight="1" spans="1:10">
      <c r="A2686" s="2">
        <v>7</v>
      </c>
      <c r="B2686" s="2" t="s">
        <v>332</v>
      </c>
      <c r="C2686" s="2" t="s">
        <v>312</v>
      </c>
      <c r="D2686" s="3">
        <v>42000</v>
      </c>
      <c r="E2686" s="3">
        <v>13959.1</v>
      </c>
      <c r="F2686" s="2">
        <v>0</v>
      </c>
      <c r="G2686" s="2">
        <v>0</v>
      </c>
      <c r="H2686" s="2">
        <f t="shared" si="41"/>
        <v>0</v>
      </c>
      <c r="I2686" s="2" t="s">
        <v>59</v>
      </c>
      <c r="J2686" s="2" t="s">
        <v>59</v>
      </c>
    </row>
    <row r="2687" ht="19" customHeight="1" spans="1:10">
      <c r="A2687" s="2">
        <v>7</v>
      </c>
      <c r="B2687" s="2" t="s">
        <v>333</v>
      </c>
      <c r="C2687" s="2" t="s">
        <v>312</v>
      </c>
      <c r="D2687" s="3">
        <v>38322.58</v>
      </c>
      <c r="E2687" s="3">
        <v>39430.2</v>
      </c>
      <c r="F2687" s="2">
        <v>0</v>
      </c>
      <c r="G2687" s="2">
        <v>2</v>
      </c>
      <c r="H2687" s="2">
        <f t="shared" si="41"/>
        <v>0</v>
      </c>
      <c r="I2687" s="2" t="s">
        <v>113</v>
      </c>
      <c r="J2687" s="2" t="s">
        <v>59</v>
      </c>
    </row>
    <row r="2688" ht="19" customHeight="1" spans="1:10">
      <c r="A2688" s="2">
        <v>7</v>
      </c>
      <c r="B2688" s="2" t="s">
        <v>334</v>
      </c>
      <c r="C2688" s="2" t="s">
        <v>312</v>
      </c>
      <c r="D2688" s="3">
        <v>36000</v>
      </c>
      <c r="E2688" s="3">
        <v>49576.8</v>
      </c>
      <c r="F2688" s="2">
        <v>2</v>
      </c>
      <c r="G2688" s="2">
        <v>1</v>
      </c>
      <c r="H2688" s="2">
        <f t="shared" si="41"/>
        <v>1</v>
      </c>
      <c r="I2688" s="2" t="s">
        <v>113</v>
      </c>
      <c r="J2688" s="2" t="s">
        <v>59</v>
      </c>
    </row>
    <row r="2689" ht="19" customHeight="1" spans="1:10">
      <c r="A2689" s="2">
        <v>7</v>
      </c>
      <c r="B2689" s="2" t="s">
        <v>336</v>
      </c>
      <c r="C2689" s="2" t="s">
        <v>312</v>
      </c>
      <c r="D2689" s="3">
        <v>16258.06</v>
      </c>
      <c r="E2689" s="3">
        <v>30629.9</v>
      </c>
      <c r="F2689" s="2">
        <v>2</v>
      </c>
      <c r="G2689" s="2">
        <v>1</v>
      </c>
      <c r="H2689" s="2">
        <f t="shared" si="41"/>
        <v>1</v>
      </c>
      <c r="I2689" s="2" t="s">
        <v>113</v>
      </c>
      <c r="J2689" s="2" t="s">
        <v>59</v>
      </c>
    </row>
    <row r="2690" ht="19" customHeight="1" spans="1:10">
      <c r="A2690" s="2">
        <v>7</v>
      </c>
      <c r="B2690" s="2" t="s">
        <v>337</v>
      </c>
      <c r="C2690" s="2" t="s">
        <v>312</v>
      </c>
      <c r="D2690" s="3">
        <v>36580.65</v>
      </c>
      <c r="E2690" s="3">
        <v>23357</v>
      </c>
      <c r="F2690" s="2">
        <v>0</v>
      </c>
      <c r="G2690" s="2">
        <v>3</v>
      </c>
      <c r="H2690" s="2">
        <f t="shared" ref="H2690:H2721" si="42">MAX(0,F2690-G2690)</f>
        <v>0</v>
      </c>
      <c r="I2690" s="2" t="s">
        <v>113</v>
      </c>
      <c r="J2690" s="2" t="s">
        <v>59</v>
      </c>
    </row>
    <row r="2691" ht="19" customHeight="1" spans="1:10">
      <c r="A2691" s="2">
        <v>7</v>
      </c>
      <c r="B2691" s="2" t="s">
        <v>338</v>
      </c>
      <c r="C2691" s="2" t="s">
        <v>312</v>
      </c>
      <c r="D2691" s="3">
        <v>38516.13</v>
      </c>
      <c r="E2691" s="3">
        <v>13886.2</v>
      </c>
      <c r="F2691" s="2">
        <v>0</v>
      </c>
      <c r="G2691" s="2">
        <v>0</v>
      </c>
      <c r="H2691" s="2">
        <f t="shared" si="42"/>
        <v>0</v>
      </c>
      <c r="I2691" s="2" t="s">
        <v>59</v>
      </c>
      <c r="J2691" s="2" t="s">
        <v>59</v>
      </c>
    </row>
    <row r="2692" ht="19" customHeight="1" spans="1:10">
      <c r="A2692" s="2">
        <v>7</v>
      </c>
      <c r="B2692" s="2" t="s">
        <v>3493</v>
      </c>
      <c r="C2692" s="2" t="s">
        <v>312</v>
      </c>
      <c r="D2692" s="3">
        <v>27870.96</v>
      </c>
      <c r="E2692" s="3">
        <v>32862.1</v>
      </c>
      <c r="F2692" s="2">
        <v>0</v>
      </c>
      <c r="G2692" s="2">
        <v>1</v>
      </c>
      <c r="H2692" s="2">
        <f t="shared" si="42"/>
        <v>0</v>
      </c>
      <c r="I2692" s="2" t="s">
        <v>113</v>
      </c>
      <c r="J2692" s="2" t="s">
        <v>59</v>
      </c>
    </row>
    <row r="2693" ht="19" customHeight="1" spans="1:10">
      <c r="A2693" s="2">
        <v>7</v>
      </c>
      <c r="B2693" s="2" t="s">
        <v>339</v>
      </c>
      <c r="C2693" s="2" t="s">
        <v>312</v>
      </c>
      <c r="D2693" s="3">
        <v>23806.45</v>
      </c>
      <c r="E2693" s="3">
        <v>24268.3</v>
      </c>
      <c r="F2693" s="2">
        <v>0</v>
      </c>
      <c r="G2693" s="2">
        <v>0</v>
      </c>
      <c r="H2693" s="2">
        <f t="shared" si="42"/>
        <v>0</v>
      </c>
      <c r="I2693" s="2" t="s">
        <v>113</v>
      </c>
      <c r="J2693" s="2" t="s">
        <v>59</v>
      </c>
    </row>
    <row r="2694" ht="19" customHeight="1" spans="1:10">
      <c r="A2694" s="2">
        <v>7</v>
      </c>
      <c r="B2694" s="2" t="s">
        <v>3640</v>
      </c>
      <c r="C2694" s="2" t="s">
        <v>312</v>
      </c>
      <c r="D2694" s="3">
        <v>24000</v>
      </c>
      <c r="E2694" s="3">
        <v>17518.5</v>
      </c>
      <c r="F2694" s="2">
        <v>0</v>
      </c>
      <c r="G2694" s="2">
        <v>0</v>
      </c>
      <c r="H2694" s="2">
        <f t="shared" si="42"/>
        <v>0</v>
      </c>
      <c r="I2694" s="2" t="s">
        <v>59</v>
      </c>
      <c r="J2694" s="2" t="s">
        <v>59</v>
      </c>
    </row>
    <row r="2695" ht="19" customHeight="1" spans="1:10">
      <c r="A2695" s="2">
        <v>7</v>
      </c>
      <c r="B2695" s="2" t="s">
        <v>340</v>
      </c>
      <c r="C2695" s="2" t="s">
        <v>312</v>
      </c>
      <c r="D2695" s="3">
        <v>7400</v>
      </c>
      <c r="E2695" s="3">
        <v>4348.9</v>
      </c>
      <c r="F2695" s="2">
        <v>0</v>
      </c>
      <c r="G2695" s="2">
        <v>0</v>
      </c>
      <c r="H2695" s="2">
        <f t="shared" si="42"/>
        <v>0</v>
      </c>
      <c r="I2695" s="2" t="s">
        <v>59</v>
      </c>
      <c r="J2695" s="2" t="s">
        <v>59</v>
      </c>
    </row>
    <row r="2696" ht="19" customHeight="1" spans="1:10">
      <c r="A2696" s="2">
        <v>7</v>
      </c>
      <c r="B2696" s="2" t="s">
        <v>341</v>
      </c>
      <c r="C2696" s="2" t="s">
        <v>312</v>
      </c>
      <c r="D2696" s="3">
        <v>40258.06</v>
      </c>
      <c r="E2696" s="3">
        <v>51649.7</v>
      </c>
      <c r="F2696" s="2">
        <v>1</v>
      </c>
      <c r="G2696" s="2">
        <v>1</v>
      </c>
      <c r="H2696" s="2">
        <f t="shared" si="42"/>
        <v>0</v>
      </c>
      <c r="I2696" s="2" t="s">
        <v>113</v>
      </c>
      <c r="J2696" s="2" t="s">
        <v>59</v>
      </c>
    </row>
    <row r="2697" ht="19" customHeight="1" spans="1:10">
      <c r="A2697" s="2">
        <v>7</v>
      </c>
      <c r="B2697" s="2" t="s">
        <v>342</v>
      </c>
      <c r="C2697" s="2" t="s">
        <v>312</v>
      </c>
      <c r="D2697" s="3">
        <v>38516.13</v>
      </c>
      <c r="E2697" s="3">
        <v>17117.2</v>
      </c>
      <c r="F2697" s="2">
        <v>0</v>
      </c>
      <c r="G2697" s="2">
        <v>0</v>
      </c>
      <c r="H2697" s="2">
        <f t="shared" si="42"/>
        <v>0</v>
      </c>
      <c r="I2697" s="2" t="s">
        <v>59</v>
      </c>
      <c r="J2697" s="2" t="s">
        <v>59</v>
      </c>
    </row>
    <row r="2698" ht="19" customHeight="1" spans="1:10">
      <c r="A2698" s="2">
        <v>7</v>
      </c>
      <c r="B2698" s="2" t="s">
        <v>344</v>
      </c>
      <c r="C2698" s="2" t="s">
        <v>312</v>
      </c>
      <c r="D2698" s="3">
        <v>29225.81</v>
      </c>
      <c r="E2698" s="3">
        <v>15735.9</v>
      </c>
      <c r="F2698" s="2">
        <v>0</v>
      </c>
      <c r="G2698" s="2">
        <v>0</v>
      </c>
      <c r="H2698" s="2">
        <f t="shared" si="42"/>
        <v>0</v>
      </c>
      <c r="I2698" s="2" t="s">
        <v>113</v>
      </c>
      <c r="J2698" s="2" t="s">
        <v>59</v>
      </c>
    </row>
    <row r="2699" ht="19" customHeight="1" spans="1:10">
      <c r="A2699" s="2">
        <v>7</v>
      </c>
      <c r="B2699" s="2" t="s">
        <v>345</v>
      </c>
      <c r="C2699" s="2" t="s">
        <v>312</v>
      </c>
      <c r="D2699" s="3">
        <v>19419.35</v>
      </c>
      <c r="E2699" s="3">
        <v>23940.7</v>
      </c>
      <c r="F2699" s="2">
        <v>0</v>
      </c>
      <c r="G2699" s="2">
        <v>2</v>
      </c>
      <c r="H2699" s="2">
        <f t="shared" si="42"/>
        <v>0</v>
      </c>
      <c r="I2699" s="2" t="s">
        <v>113</v>
      </c>
      <c r="J2699" s="2" t="s">
        <v>59</v>
      </c>
    </row>
    <row r="2700" ht="19" customHeight="1" spans="1:10">
      <c r="A2700" s="2">
        <v>7</v>
      </c>
      <c r="B2700" s="2" t="s">
        <v>347</v>
      </c>
      <c r="C2700" s="2" t="s">
        <v>312</v>
      </c>
      <c r="D2700" s="3">
        <v>21200</v>
      </c>
      <c r="E2700" s="3">
        <v>17902.4</v>
      </c>
      <c r="F2700" s="2">
        <v>0</v>
      </c>
      <c r="G2700" s="2">
        <v>0</v>
      </c>
      <c r="H2700" s="2">
        <f t="shared" si="42"/>
        <v>0</v>
      </c>
      <c r="I2700" s="2" t="s">
        <v>59</v>
      </c>
      <c r="J2700" s="2" t="s">
        <v>59</v>
      </c>
    </row>
    <row r="2701" ht="19" customHeight="1" spans="1:10">
      <c r="A2701" s="2">
        <v>7</v>
      </c>
      <c r="B2701" s="2" t="s">
        <v>3118</v>
      </c>
      <c r="C2701" s="2" t="s">
        <v>3070</v>
      </c>
      <c r="D2701" s="3">
        <v>21000</v>
      </c>
      <c r="E2701" s="3">
        <v>9672.2</v>
      </c>
      <c r="F2701" s="2">
        <v>0</v>
      </c>
      <c r="G2701" s="2">
        <v>0</v>
      </c>
      <c r="H2701" s="2">
        <f t="shared" si="42"/>
        <v>0</v>
      </c>
      <c r="I2701" s="2" t="s">
        <v>59</v>
      </c>
      <c r="J2701" s="2" t="s">
        <v>59</v>
      </c>
    </row>
    <row r="2702" ht="19" customHeight="1" spans="1:10">
      <c r="A2702" s="2">
        <v>7</v>
      </c>
      <c r="B2702" s="2" t="s">
        <v>3132</v>
      </c>
      <c r="C2702" s="2" t="s">
        <v>3070</v>
      </c>
      <c r="D2702" s="3">
        <v>21000</v>
      </c>
      <c r="E2702" s="3">
        <v>9184.2</v>
      </c>
      <c r="F2702" s="2">
        <v>0</v>
      </c>
      <c r="G2702" s="2">
        <v>0</v>
      </c>
      <c r="H2702" s="2">
        <f t="shared" si="42"/>
        <v>0</v>
      </c>
      <c r="I2702" s="2" t="s">
        <v>59</v>
      </c>
      <c r="J2702" s="2" t="s">
        <v>59</v>
      </c>
    </row>
    <row r="2703" ht="19" customHeight="1" spans="1:10">
      <c r="A2703" s="2">
        <v>7</v>
      </c>
      <c r="B2703" s="2" t="s">
        <v>3251</v>
      </c>
      <c r="C2703" s="2" t="s">
        <v>3070</v>
      </c>
      <c r="D2703" s="3">
        <v>21000</v>
      </c>
      <c r="E2703" s="3">
        <v>16383.6</v>
      </c>
      <c r="F2703" s="2">
        <v>0</v>
      </c>
      <c r="G2703" s="2">
        <v>1</v>
      </c>
      <c r="H2703" s="2">
        <f t="shared" si="42"/>
        <v>0</v>
      </c>
      <c r="I2703" s="2" t="s">
        <v>59</v>
      </c>
      <c r="J2703" s="2" t="s">
        <v>59</v>
      </c>
    </row>
    <row r="2704" ht="19" customHeight="1" spans="1:10">
      <c r="A2704" s="2">
        <v>7</v>
      </c>
      <c r="B2704" s="2" t="s">
        <v>3265</v>
      </c>
      <c r="C2704" s="2" t="s">
        <v>3070</v>
      </c>
      <c r="D2704" s="3">
        <v>21000</v>
      </c>
      <c r="E2704" s="3">
        <v>8383.2</v>
      </c>
      <c r="F2704" s="2">
        <v>0</v>
      </c>
      <c r="G2704" s="2">
        <v>0</v>
      </c>
      <c r="H2704" s="2">
        <f t="shared" si="42"/>
        <v>0</v>
      </c>
      <c r="I2704" s="2" t="s">
        <v>59</v>
      </c>
      <c r="J2704" s="2" t="s">
        <v>59</v>
      </c>
    </row>
    <row r="2705" ht="19" customHeight="1" spans="1:10">
      <c r="A2705" s="2">
        <v>7</v>
      </c>
      <c r="B2705" s="2" t="s">
        <v>3279</v>
      </c>
      <c r="C2705" s="2" t="s">
        <v>3070</v>
      </c>
      <c r="D2705" s="3">
        <v>18666.67</v>
      </c>
      <c r="E2705" s="3">
        <v>14536</v>
      </c>
      <c r="F2705" s="2">
        <v>0</v>
      </c>
      <c r="G2705" s="2">
        <v>0</v>
      </c>
      <c r="H2705" s="2">
        <f t="shared" si="42"/>
        <v>0</v>
      </c>
      <c r="I2705" s="2" t="s">
        <v>59</v>
      </c>
      <c r="J2705" s="2" t="s">
        <v>59</v>
      </c>
    </row>
    <row r="2706" ht="19" customHeight="1" spans="1:10">
      <c r="A2706" s="2">
        <v>7</v>
      </c>
      <c r="B2706" s="2" t="s">
        <v>3728</v>
      </c>
      <c r="C2706" s="2" t="s">
        <v>3070</v>
      </c>
      <c r="D2706" s="3">
        <v>12000</v>
      </c>
      <c r="E2706" s="3">
        <v>7285.6</v>
      </c>
      <c r="F2706" s="2">
        <v>0</v>
      </c>
      <c r="G2706" s="2">
        <v>0</v>
      </c>
      <c r="H2706" s="2">
        <f t="shared" si="42"/>
        <v>0</v>
      </c>
      <c r="I2706" s="2" t="s">
        <v>59</v>
      </c>
      <c r="J2706" s="2" t="s">
        <v>59</v>
      </c>
    </row>
    <row r="2707" ht="19" customHeight="1" spans="1:10">
      <c r="A2707" s="2">
        <v>7</v>
      </c>
      <c r="B2707" s="2" t="s">
        <v>3301</v>
      </c>
      <c r="C2707" s="2" t="s">
        <v>3070</v>
      </c>
      <c r="D2707" s="3">
        <v>18967.74</v>
      </c>
      <c r="E2707" s="3">
        <v>19681.1</v>
      </c>
      <c r="F2707" s="2">
        <v>0</v>
      </c>
      <c r="G2707" s="2">
        <v>0</v>
      </c>
      <c r="H2707" s="2">
        <f t="shared" si="42"/>
        <v>0</v>
      </c>
      <c r="I2707" s="2" t="s">
        <v>113</v>
      </c>
      <c r="J2707" s="2" t="s">
        <v>59</v>
      </c>
    </row>
    <row r="2708" ht="19" customHeight="1" spans="1:10">
      <c r="A2708" s="2">
        <v>7</v>
      </c>
      <c r="B2708" s="2" t="s">
        <v>3319</v>
      </c>
      <c r="C2708" s="2" t="s">
        <v>3070</v>
      </c>
      <c r="D2708" s="3">
        <v>21000</v>
      </c>
      <c r="E2708" s="3">
        <v>6594.8</v>
      </c>
      <c r="F2708" s="2">
        <v>0</v>
      </c>
      <c r="G2708" s="2">
        <v>0</v>
      </c>
      <c r="H2708" s="2">
        <f t="shared" si="42"/>
        <v>0</v>
      </c>
      <c r="I2708" s="2" t="s">
        <v>59</v>
      </c>
      <c r="J2708" s="2" t="s">
        <v>59</v>
      </c>
    </row>
    <row r="2709" ht="19" customHeight="1" spans="1:10">
      <c r="A2709" s="2">
        <v>7</v>
      </c>
      <c r="B2709" s="2" t="s">
        <v>3140</v>
      </c>
      <c r="C2709" s="2" t="s">
        <v>3190</v>
      </c>
      <c r="D2709" s="3">
        <v>11919.35</v>
      </c>
      <c r="E2709" s="3">
        <v>4356.82</v>
      </c>
      <c r="F2709" s="2">
        <v>0</v>
      </c>
      <c r="G2709" s="2">
        <v>0</v>
      </c>
      <c r="H2709" s="2">
        <f t="shared" si="42"/>
        <v>0</v>
      </c>
      <c r="I2709" s="2" t="s">
        <v>59</v>
      </c>
      <c r="J2709" s="2" t="s">
        <v>59</v>
      </c>
    </row>
    <row r="2710" ht="19" customHeight="1" spans="1:10">
      <c r="A2710" s="2">
        <v>7</v>
      </c>
      <c r="B2710" s="2" t="s">
        <v>3142</v>
      </c>
      <c r="C2710" s="2" t="s">
        <v>3190</v>
      </c>
      <c r="D2710" s="3">
        <v>15940.86</v>
      </c>
      <c r="E2710" s="3">
        <v>15591.5</v>
      </c>
      <c r="F2710" s="2">
        <v>0</v>
      </c>
      <c r="G2710" s="2">
        <v>0</v>
      </c>
      <c r="H2710" s="2">
        <f t="shared" si="42"/>
        <v>0</v>
      </c>
      <c r="I2710" s="2" t="s">
        <v>59</v>
      </c>
      <c r="J2710" s="2" t="s">
        <v>59</v>
      </c>
    </row>
    <row r="2711" ht="19" customHeight="1" spans="1:10">
      <c r="A2711" s="2">
        <v>7</v>
      </c>
      <c r="B2711" s="2" t="s">
        <v>3186</v>
      </c>
      <c r="C2711" s="2" t="s">
        <v>3190</v>
      </c>
      <c r="D2711" s="3">
        <v>18166.67</v>
      </c>
      <c r="E2711" s="3">
        <v>3751.3</v>
      </c>
      <c r="F2711" s="2">
        <v>0</v>
      </c>
      <c r="G2711" s="2">
        <v>0</v>
      </c>
      <c r="H2711" s="2">
        <f t="shared" si="42"/>
        <v>0</v>
      </c>
      <c r="I2711" s="2" t="s">
        <v>59</v>
      </c>
      <c r="J2711" s="2" t="s">
        <v>59</v>
      </c>
    </row>
    <row r="2712" ht="19" customHeight="1" spans="1:10">
      <c r="A2712" s="2">
        <v>7</v>
      </c>
      <c r="B2712" s="2" t="s">
        <v>636</v>
      </c>
      <c r="C2712" s="2" t="s">
        <v>3190</v>
      </c>
      <c r="D2712" s="3">
        <v>16107.52</v>
      </c>
      <c r="E2712" s="3">
        <v>16968.12</v>
      </c>
      <c r="F2712" s="2">
        <v>0</v>
      </c>
      <c r="G2712" s="2">
        <v>0</v>
      </c>
      <c r="H2712" s="2">
        <f t="shared" si="42"/>
        <v>0</v>
      </c>
      <c r="I2712" s="2" t="s">
        <v>59</v>
      </c>
      <c r="J2712" s="2" t="s">
        <v>59</v>
      </c>
    </row>
    <row r="2713" ht="19" customHeight="1" spans="1:10">
      <c r="A2713" s="2">
        <v>7</v>
      </c>
      <c r="B2713" s="2" t="s">
        <v>3219</v>
      </c>
      <c r="C2713" s="2" t="s">
        <v>3190</v>
      </c>
      <c r="D2713" s="3">
        <v>8032.26</v>
      </c>
      <c r="E2713" s="3">
        <v>15302.9</v>
      </c>
      <c r="F2713" s="2">
        <v>2</v>
      </c>
      <c r="G2713" s="2">
        <v>0</v>
      </c>
      <c r="H2713" s="2">
        <f t="shared" si="42"/>
        <v>2</v>
      </c>
      <c r="I2713" s="2" t="s">
        <v>59</v>
      </c>
      <c r="J2713" s="2" t="s">
        <v>59</v>
      </c>
    </row>
    <row r="2714" ht="19" customHeight="1" spans="1:10">
      <c r="A2714" s="2">
        <v>7</v>
      </c>
      <c r="B2714" s="2" t="s">
        <v>3322</v>
      </c>
      <c r="C2714" s="2" t="s">
        <v>3190</v>
      </c>
      <c r="D2714" s="3">
        <v>16009.21</v>
      </c>
      <c r="E2714" s="3">
        <v>28040.1</v>
      </c>
      <c r="F2714" s="2">
        <v>4</v>
      </c>
      <c r="G2714" s="2">
        <v>1</v>
      </c>
      <c r="H2714" s="2">
        <f t="shared" si="42"/>
        <v>3</v>
      </c>
      <c r="I2714" s="2" t="s">
        <v>59</v>
      </c>
      <c r="J2714" s="2" t="s">
        <v>59</v>
      </c>
    </row>
    <row r="2715" ht="19" customHeight="1" spans="1:10">
      <c r="A2715" s="2">
        <v>7</v>
      </c>
      <c r="B2715" s="2" t="s">
        <v>3443</v>
      </c>
      <c r="C2715" s="2" t="s">
        <v>356</v>
      </c>
      <c r="D2715" s="3">
        <v>15100</v>
      </c>
      <c r="E2715" s="3">
        <v>28778.8</v>
      </c>
      <c r="F2715" s="2">
        <v>4</v>
      </c>
      <c r="G2715" s="2">
        <v>5</v>
      </c>
      <c r="H2715" s="2">
        <f t="shared" si="42"/>
        <v>0</v>
      </c>
      <c r="I2715" s="2" t="s">
        <v>113</v>
      </c>
      <c r="J2715" s="2" t="s">
        <v>113</v>
      </c>
    </row>
    <row r="2716" ht="19" customHeight="1" spans="1:10">
      <c r="A2716" s="2">
        <v>7</v>
      </c>
      <c r="B2716" s="2" t="s">
        <v>3316</v>
      </c>
      <c r="C2716" s="2" t="s">
        <v>356</v>
      </c>
      <c r="D2716" s="3">
        <v>19200</v>
      </c>
      <c r="E2716" s="3">
        <v>29814.3</v>
      </c>
      <c r="F2716" s="2">
        <v>3</v>
      </c>
      <c r="G2716" s="2">
        <v>4</v>
      </c>
      <c r="H2716" s="2">
        <f t="shared" si="42"/>
        <v>0</v>
      </c>
      <c r="I2716" s="2" t="s">
        <v>113</v>
      </c>
      <c r="J2716" s="2" t="s">
        <v>113</v>
      </c>
    </row>
    <row r="2717" ht="19" customHeight="1" spans="1:10">
      <c r="A2717" s="2">
        <v>7</v>
      </c>
      <c r="B2717" s="2" t="s">
        <v>430</v>
      </c>
      <c r="C2717" s="2" t="s">
        <v>356</v>
      </c>
      <c r="D2717" s="3">
        <v>18100</v>
      </c>
      <c r="E2717" s="3">
        <v>40677.1</v>
      </c>
      <c r="F2717" s="2">
        <v>7</v>
      </c>
      <c r="G2717" s="2">
        <v>5</v>
      </c>
      <c r="H2717" s="2">
        <f t="shared" si="42"/>
        <v>2</v>
      </c>
      <c r="I2717" s="2" t="s">
        <v>113</v>
      </c>
      <c r="J2717" s="2" t="s">
        <v>113</v>
      </c>
    </row>
    <row r="2718" ht="19" customHeight="1" spans="1:10">
      <c r="A2718" s="2">
        <v>7</v>
      </c>
      <c r="B2718" s="2" t="s">
        <v>669</v>
      </c>
      <c r="C2718" s="2" t="s">
        <v>121</v>
      </c>
      <c r="D2718" s="3">
        <v>19500</v>
      </c>
      <c r="E2718" s="3">
        <v>47026.6</v>
      </c>
      <c r="F2718" s="2">
        <v>9</v>
      </c>
      <c r="G2718" s="2">
        <v>6</v>
      </c>
      <c r="H2718" s="2">
        <f t="shared" si="42"/>
        <v>3</v>
      </c>
      <c r="I2718" s="2" t="s">
        <v>113</v>
      </c>
      <c r="J2718" s="2" t="s">
        <v>113</v>
      </c>
    </row>
    <row r="2719" ht="19" customHeight="1" spans="1:10">
      <c r="A2719" s="2">
        <v>7</v>
      </c>
      <c r="B2719" s="2" t="s">
        <v>537</v>
      </c>
      <c r="C2719" s="2" t="s">
        <v>564</v>
      </c>
      <c r="D2719" s="3">
        <v>18600</v>
      </c>
      <c r="E2719" s="3">
        <v>21570.2</v>
      </c>
      <c r="F2719" s="2">
        <v>0</v>
      </c>
      <c r="G2719" s="2">
        <v>2</v>
      </c>
      <c r="H2719" s="2">
        <f t="shared" si="42"/>
        <v>0</v>
      </c>
      <c r="I2719" s="2" t="s">
        <v>113</v>
      </c>
      <c r="J2719" s="2" t="s">
        <v>113</v>
      </c>
    </row>
    <row r="2720" ht="19" customHeight="1" spans="1:10">
      <c r="A2720" s="2">
        <v>7</v>
      </c>
      <c r="B2720" s="2" t="s">
        <v>3440</v>
      </c>
      <c r="C2720" s="2" t="s">
        <v>3104</v>
      </c>
      <c r="D2720" s="3">
        <v>24567.97</v>
      </c>
      <c r="E2720" s="3">
        <v>26134.4</v>
      </c>
      <c r="F2720" s="2">
        <v>0</v>
      </c>
      <c r="G2720" s="2">
        <v>0</v>
      </c>
      <c r="H2720" s="2">
        <f t="shared" si="42"/>
        <v>0</v>
      </c>
      <c r="I2720" s="2" t="s">
        <v>59</v>
      </c>
      <c r="J2720" s="2" t="s">
        <v>113</v>
      </c>
    </row>
    <row r="2721" ht="19" customHeight="1" spans="1:10">
      <c r="A2721" s="2">
        <v>7</v>
      </c>
      <c r="B2721" s="2" t="s">
        <v>170</v>
      </c>
      <c r="C2721" s="2" t="s">
        <v>3273</v>
      </c>
      <c r="D2721" s="3">
        <v>19838.71</v>
      </c>
      <c r="E2721" s="3">
        <v>27805.9</v>
      </c>
      <c r="F2721" s="2">
        <v>2</v>
      </c>
      <c r="G2721" s="2">
        <v>3</v>
      </c>
      <c r="H2721" s="2">
        <f t="shared" si="42"/>
        <v>0</v>
      </c>
      <c r="I2721" s="2" t="s">
        <v>59</v>
      </c>
      <c r="J2721" s="2" t="s">
        <v>113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考核奖励规则</vt:lpstr>
      <vt:lpstr>里程明细8月</vt:lpstr>
      <vt:lpstr>8月计算过程</vt:lpstr>
      <vt:lpstr>车辆考核追踪</vt:lpstr>
      <vt:lpstr>8月奖金发放记录</vt:lpstr>
      <vt:lpstr>8月汇总</vt:lpstr>
      <vt:lpstr>8月汇总（新版界面）</vt:lpstr>
      <vt:lpstr>一部-何文斌</vt:lpstr>
      <vt:lpstr>二部-刘念念</vt:lpstr>
      <vt:lpstr>三部-吴纬涛</vt:lpstr>
      <vt:lpstr>二部-尚建华</vt:lpstr>
      <vt:lpstr>五部-秦挺</vt:lpstr>
      <vt:lpstr>综合部-童军林</vt:lpstr>
      <vt:lpstr>二部-董剑煜</vt:lpstr>
      <vt:lpstr>二部-谯云</vt:lpstr>
      <vt:lpstr>综合部-赵伟军</vt:lpstr>
      <vt:lpstr>三部-金可鹏</vt:lpstr>
      <vt:lpstr>跨部门-钟祥</vt:lpstr>
      <vt:lpstr>一部-陈高伟</vt:lpstr>
      <vt:lpstr>历史里程修正</vt:lpstr>
      <vt:lpstr>8月调整对照</vt:lpstr>
      <vt:lpstr>历史已发台账</vt:lpstr>
      <vt:lpstr>历史结转状态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shishengliang</cp:lastModifiedBy>
  <dcterms:created xsi:type="dcterms:W3CDTF">2026-09-16T14:32:53Z</dcterms:created>
  <dcterms:modified xsi:type="dcterms:W3CDTF">2026-09-16T14:34:15Z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AB375BFB861EBEF32338AA6AB01A3549_42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